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341" windowWidth="15600" windowHeight="8505" tabRatio="818" activeTab="5"/>
  </bookViews>
  <sheets>
    <sheet name="表紙" sheetId="1" r:id="rId1"/>
    <sheet name="事業実施状況" sheetId="2" r:id="rId2"/>
    <sheet name="フッ化物塗布" sheetId="3" r:id="rId3"/>
    <sheet name="フッ化物洗口" sheetId="4" r:id="rId4"/>
    <sheet name="成人歯科事業_重点歯科事業" sheetId="5" r:id="rId5"/>
    <sheet name="歯周疾患検診p12" sheetId="6" r:id="rId6"/>
    <sheet name="対象者数" sheetId="7" r:id="rId7"/>
    <sheet name="受診者数" sheetId="8" r:id="rId8"/>
    <sheet name="受診率" sheetId="9" r:id="rId9"/>
    <sheet name="未処置歯ありの者の数" sheetId="10" r:id="rId10"/>
    <sheet name="未処置歯ありの者の割合" sheetId="11" r:id="rId11"/>
    <sheet name="PDｺｰﾄﾞ１" sheetId="12" r:id="rId12"/>
    <sheet name="PDｺｰﾄﾞ２" sheetId="13" r:id="rId13"/>
    <sheet name="PD 1+2の数" sheetId="14" r:id="rId14"/>
    <sheet name="PD 1+2 (割合)" sheetId="15" r:id="rId15"/>
    <sheet name="歯肉出血 BOPｺｰﾄﾞ1" sheetId="16" r:id="rId16"/>
    <sheet name="歯石沈着" sheetId="17" r:id="rId17"/>
  </sheets>
  <definedNames>
    <definedName name="_xlnm.Print_Area" localSheetId="13">'PD 1+2の数'!$A$1:$W$42</definedName>
    <definedName name="_xlnm.Print_Area" localSheetId="11">'PDｺｰﾄﾞ１'!$A$1:$W$42</definedName>
    <definedName name="_xlnm.Print_Area" localSheetId="12">'PDｺｰﾄﾞ２'!$A$1:$W$42</definedName>
    <definedName name="_xlnm.Print_Area" localSheetId="3">'フッ化物洗口'!$A$1:$Z$42</definedName>
    <definedName name="_xlnm.Print_Area" localSheetId="2">'フッ化物塗布'!$A$1:$P$55</definedName>
    <definedName name="_xlnm.Print_Area" localSheetId="5">'歯周疾患検診p12'!$A$1:$U$34</definedName>
    <definedName name="_xlnm.Print_Area" localSheetId="16">'歯石沈着'!$A$1:$W$42</definedName>
    <definedName name="_xlnm.Print_Area" localSheetId="1">'事業実施状況'!$A$1:$EG$41</definedName>
    <definedName name="_xlnm.Print_Area" localSheetId="7">'受診者数'!$A$1:$W$41</definedName>
    <definedName name="_xlnm.Print_Area" localSheetId="4">'成人歯科事業_重点歯科事業'!$A$1:$L$99</definedName>
    <definedName name="_xlnm.Print_Area" localSheetId="0">'表紙'!$A$1:$J$37</definedName>
    <definedName name="_xlnm.Print_Area" localSheetId="9">'未処置歯ありの者の数'!$A$1:$W$42</definedName>
    <definedName name="_xlnm.Print_Titles" localSheetId="3">'フッ化物洗口'!$A:$B</definedName>
    <definedName name="_xlnm.Print_Titles" localSheetId="1">'事業実施状況'!$A:$B</definedName>
    <definedName name="_xlnm.Print_Titles" localSheetId="4">'成人歯科事業_重点歯科事業'!$3:$4</definedName>
  </definedNames>
  <calcPr fullCalcOnLoad="1"/>
</workbook>
</file>

<file path=xl/comments2.xml><?xml version="1.0" encoding="utf-8"?>
<comments xmlns="http://schemas.openxmlformats.org/spreadsheetml/2006/main">
  <authors>
    <author>黒田 恵子</author>
  </authors>
  <commentList>
    <comment ref="DO35" authorId="0">
      <text>
        <r>
          <rPr>
            <sz val="9"/>
            <rFont val="ＭＳ Ｐゴシック"/>
            <family val="3"/>
          </rPr>
          <t xml:space="preserve">H29年度報告が漏れていました。
</t>
        </r>
      </text>
    </comment>
  </commentList>
</comments>
</file>

<file path=xl/sharedStrings.xml><?xml version="1.0" encoding="utf-8"?>
<sst xmlns="http://schemas.openxmlformats.org/spreadsheetml/2006/main" count="4921" uniqueCount="828">
  <si>
    <t>歯周疾患検診</t>
  </si>
  <si>
    <t>集団単独</t>
  </si>
  <si>
    <t>集団並行</t>
  </si>
  <si>
    <t>合計</t>
  </si>
  <si>
    <t>学校(回数)</t>
  </si>
  <si>
    <t>健康まつり等(歯科あり)</t>
  </si>
  <si>
    <t>健康まつり等(歯科なし)</t>
  </si>
  <si>
    <t>個別委託</t>
  </si>
  <si>
    <t>○：実施</t>
  </si>
  <si>
    <t>賀茂村(H15)</t>
  </si>
  <si>
    <t>沼津市一部地域でH15より歯科医師会が実施</t>
  </si>
  <si>
    <t>天城湯ヶ島町(H1)、修善寺町(H7)、中伊豆町(H8)、土肥町(H15)</t>
  </si>
  <si>
    <t>伊豆長岡町(H2)、大仁町(H7)、韮山町(H12)</t>
  </si>
  <si>
    <t>富士川町(H14)、富士市(H19)</t>
  </si>
  <si>
    <t>掛川市(H13)、大須賀町(H13)、大東町(H16)</t>
  </si>
  <si>
    <t>浜岡町(H13)、御前崎地区(H16)</t>
  </si>
  <si>
    <t>袋井地区(H17)、浅羽町(H16)</t>
  </si>
  <si>
    <t>菊川町(H15)、小笠町(H11）</t>
  </si>
  <si>
    <t>蒲原町(H6)、静岡市(H14)、清水市(H14)、由比町(H18)</t>
  </si>
  <si>
    <t>舞阪町(H5)、浜松市(H13)、雄踏町(H15)、天竜市(H16)、浜北市(H16)、引佐町(H17)、三ヶ日町(H18）</t>
  </si>
  <si>
    <t>島田市(H5)、金谷町(H16)、川根町(H1)</t>
  </si>
  <si>
    <t>大井川町(H20)</t>
  </si>
  <si>
    <t>相良町(H11)、榛原町(H14)</t>
  </si>
  <si>
    <t>本川根町(H10 )、中川根町(H16)</t>
  </si>
  <si>
    <t>竜洋町(H2)、福田町(H15)、磐田市(H16)、豊田町(H16)、豊岡地区(H17)</t>
  </si>
  <si>
    <t>平成11年度以降の市町村合併による変化</t>
  </si>
  <si>
    <t>１・６歳以上３歳未満</t>
  </si>
  <si>
    <t>合　計</t>
  </si>
  <si>
    <t>合併年度</t>
  </si>
  <si>
    <t>川根本町</t>
  </si>
  <si>
    <t>歯科医師会独自</t>
  </si>
  <si>
    <t>-</t>
  </si>
  <si>
    <t>輪番方式</t>
  </si>
  <si>
    <t>センター方式</t>
  </si>
  <si>
    <t>運営主体</t>
  </si>
  <si>
    <t>指導開始年度</t>
  </si>
  <si>
    <t>歯科に関する項目</t>
  </si>
  <si>
    <t>歯科の数値目標</t>
  </si>
  <si>
    <t>策定の有無</t>
  </si>
  <si>
    <t>策定年度</t>
  </si>
  <si>
    <t>要綱等の策定</t>
  </si>
  <si>
    <t>要綱等の策定</t>
  </si>
  <si>
    <t>住民歯科
会　議</t>
  </si>
  <si>
    <t>歯科保健
計　画</t>
  </si>
  <si>
    <t>乳幼児</t>
  </si>
  <si>
    <t>学校</t>
  </si>
  <si>
    <t>成人</t>
  </si>
  <si>
    <t>甘味制限指導</t>
  </si>
  <si>
    <t>塗布間隔</t>
  </si>
  <si>
    <t>4回</t>
  </si>
  <si>
    <t>5回</t>
  </si>
  <si>
    <t>○</t>
  </si>
  <si>
    <t>3回</t>
  </si>
  <si>
    <t>6回</t>
  </si>
  <si>
    <t>御殿場市</t>
  </si>
  <si>
    <t>御殿場</t>
  </si>
  <si>
    <t>中部</t>
  </si>
  <si>
    <t>報告書</t>
  </si>
  <si>
    <t>連絡会</t>
  </si>
  <si>
    <t>施設訪問</t>
  </si>
  <si>
    <t>新設</t>
  </si>
  <si>
    <t>編入</t>
  </si>
  <si>
    <t>新設
編入</t>
  </si>
  <si>
    <t>新設
編入
編入</t>
  </si>
  <si>
    <t>H17</t>
  </si>
  <si>
    <t>H20</t>
  </si>
  <si>
    <t>H22</t>
  </si>
  <si>
    <t>H17
H20</t>
  </si>
  <si>
    <t>H21</t>
  </si>
  <si>
    <t>H21以降は育児相談事業でも塗布</t>
  </si>
  <si>
    <t>富士川町(H14)、富士市(H14)</t>
  </si>
  <si>
    <t xml:space="preserve">焼津市(S53)、大井川町(H18) </t>
  </si>
  <si>
    <t>1　未就学児</t>
  </si>
  <si>
    <t>２　学童</t>
  </si>
  <si>
    <t>3)　過去10年間の塗布方法変更、対象者拡大等について記した。</t>
  </si>
  <si>
    <t>体育館等で実施</t>
  </si>
  <si>
    <t>沼津市域(S57)</t>
  </si>
  <si>
    <t>中伊豆町(S55)、天城湯ヶ島町(H1)、土肥町(H6)、修善寺町(H14)</t>
  </si>
  <si>
    <t>伊豆長岡町(S63:H8までイオン導入法)、韮山町(H11)、大仁町(H13)</t>
  </si>
  <si>
    <t>藤枝市(H18)、岡部町(H18)</t>
  </si>
  <si>
    <t>相良町(H9)、榛原町(H13)</t>
  </si>
  <si>
    <t>浜松市(S49)、天竜(H12)、春野(H13)、龍山(H9)、佐久間(H11)、水窪(H7)、浜北(H14)、舞阪(S63)、雄踏(S52)、引佐(H15)、三ヶ日(H13)</t>
  </si>
  <si>
    <t>旧市町村での実施状況（開始年度）</t>
  </si>
  <si>
    <t>H22まで綿球塗布</t>
  </si>
  <si>
    <t>8-10か月</t>
  </si>
  <si>
    <t>集団
並行</t>
  </si>
  <si>
    <t>集団
単独</t>
  </si>
  <si>
    <t>1歳6か月</t>
  </si>
  <si>
    <t>1回のみ</t>
  </si>
  <si>
    <t>小学校1年</t>
  </si>
  <si>
    <t>2回/年</t>
  </si>
  <si>
    <t>不詳</t>
  </si>
  <si>
    <t>歯と口の健康週間事業</t>
  </si>
  <si>
    <t>西　　部</t>
  </si>
  <si>
    <t>中　　部</t>
  </si>
  <si>
    <t>東　　部</t>
  </si>
  <si>
    <t>賀　　茂</t>
  </si>
  <si>
    <t>形態</t>
  </si>
  <si>
    <t>1回</t>
  </si>
  <si>
    <t>6-12か月</t>
  </si>
  <si>
    <t>2歳6か月</t>
  </si>
  <si>
    <t>※実施園数の増加　</t>
  </si>
  <si>
    <t>不明</t>
  </si>
  <si>
    <t>18か月</t>
  </si>
  <si>
    <t>健康福祉課</t>
  </si>
  <si>
    <t>歯みがき</t>
  </si>
  <si>
    <t>6か月</t>
  </si>
  <si>
    <t>3か月</t>
  </si>
  <si>
    <t>6か月</t>
  </si>
  <si>
    <t>4か月</t>
  </si>
  <si>
    <t>西部</t>
  </si>
  <si>
    <t>川根本町</t>
  </si>
  <si>
    <t>賀茂</t>
  </si>
  <si>
    <t>東伊豆町</t>
  </si>
  <si>
    <t>南伊豆町</t>
  </si>
  <si>
    <t>松崎町</t>
  </si>
  <si>
    <t>下田市</t>
  </si>
  <si>
    <t>東伊豆町</t>
  </si>
  <si>
    <t>河津町</t>
  </si>
  <si>
    <t>南伊豆町</t>
  </si>
  <si>
    <t>松崎町</t>
  </si>
  <si>
    <t>西伊豆町</t>
  </si>
  <si>
    <t>熱海市</t>
  </si>
  <si>
    <t>伊東市</t>
  </si>
  <si>
    <t>沼津市</t>
  </si>
  <si>
    <t>三島市</t>
  </si>
  <si>
    <t>裾野市</t>
  </si>
  <si>
    <t>函南町</t>
  </si>
  <si>
    <t>清水町</t>
  </si>
  <si>
    <t>長泉町</t>
  </si>
  <si>
    <t>御殿場市</t>
  </si>
  <si>
    <t>小山町</t>
  </si>
  <si>
    <t>富士市</t>
  </si>
  <si>
    <t>焼津市</t>
  </si>
  <si>
    <t>藤枝市</t>
  </si>
  <si>
    <t>島田市</t>
  </si>
  <si>
    <t>吉田町</t>
  </si>
  <si>
    <t>掛川市</t>
  </si>
  <si>
    <t>磐田市</t>
  </si>
  <si>
    <t>袋井市</t>
  </si>
  <si>
    <t>静岡市</t>
  </si>
  <si>
    <t>浜松市</t>
  </si>
  <si>
    <t>電話番号</t>
  </si>
  <si>
    <t>常勤歯科医師</t>
  </si>
  <si>
    <t>常勤歯科衛生士</t>
  </si>
  <si>
    <t>熱海</t>
  </si>
  <si>
    <t>東部</t>
  </si>
  <si>
    <t>御殿場</t>
  </si>
  <si>
    <t>富士</t>
  </si>
  <si>
    <t>西部</t>
  </si>
  <si>
    <t>健康福祉課</t>
  </si>
  <si>
    <t>歯科保健
担  当  課</t>
  </si>
  <si>
    <t>その他</t>
  </si>
  <si>
    <t>３歳以上</t>
  </si>
  <si>
    <t>妊婦</t>
  </si>
  <si>
    <t>甘味制限</t>
  </si>
  <si>
    <t>塗布方法</t>
  </si>
  <si>
    <t>開始月齢</t>
  </si>
  <si>
    <t>小学校</t>
  </si>
  <si>
    <t>中学校</t>
  </si>
  <si>
    <t>施設数</t>
  </si>
  <si>
    <t>人数</t>
  </si>
  <si>
    <t>健康づくり課</t>
  </si>
  <si>
    <t>健康づくり推進課</t>
  </si>
  <si>
    <t>健康増進課</t>
  </si>
  <si>
    <t>1歳6か月</t>
  </si>
  <si>
    <t>健康推進課</t>
  </si>
  <si>
    <t>函南町</t>
  </si>
  <si>
    <t>長泉町</t>
  </si>
  <si>
    <t>小山町</t>
  </si>
  <si>
    <t>南伊豆町</t>
  </si>
  <si>
    <t>１歳6か月</t>
  </si>
  <si>
    <t>伊東市</t>
  </si>
  <si>
    <t>河津町</t>
  </si>
  <si>
    <t>1歳6か月</t>
  </si>
  <si>
    <t>西伊豆町</t>
  </si>
  <si>
    <t>吉田町</t>
  </si>
  <si>
    <t>御前崎市</t>
  </si>
  <si>
    <t>伊豆市</t>
  </si>
  <si>
    <t>幼稚園</t>
  </si>
  <si>
    <t>保育所</t>
  </si>
  <si>
    <t>菊川市</t>
  </si>
  <si>
    <t>中部</t>
  </si>
  <si>
    <t>健康推進課</t>
  </si>
  <si>
    <t>健康づくり課</t>
  </si>
  <si>
    <t>熱海市</t>
  </si>
  <si>
    <t>富士市</t>
  </si>
  <si>
    <t xml:space="preserve">　　　　
           項　目
市町名
</t>
  </si>
  <si>
    <t>合計（市町数）</t>
  </si>
  <si>
    <t>市町名</t>
  </si>
  <si>
    <t>市町行政の関与</t>
  </si>
  <si>
    <t>牧之原市</t>
  </si>
  <si>
    <t>川根本町</t>
  </si>
  <si>
    <t>菊川市</t>
  </si>
  <si>
    <t>伊豆の国市</t>
  </si>
  <si>
    <t>歯周疾患検診</t>
  </si>
  <si>
    <t>歯周病検診</t>
  </si>
  <si>
    <t>成人歯周疾患検診</t>
  </si>
  <si>
    <t>歯や口の健康相談</t>
  </si>
  <si>
    <t>市民</t>
  </si>
  <si>
    <t>4歳児口腔衛生指導</t>
  </si>
  <si>
    <t>成人歯科口腔健診（節目を除く）</t>
  </si>
  <si>
    <t>40歳以上の男女</t>
  </si>
  <si>
    <t>40歳以上</t>
  </si>
  <si>
    <t>40･50･60･70歳を除く歯科健診</t>
  </si>
  <si>
    <t>45･55･65歳の方</t>
  </si>
  <si>
    <t>成人歯科健診</t>
  </si>
  <si>
    <t>高齢者口腔ケア教室</t>
  </si>
  <si>
    <t>老人クラブ、ミニディ</t>
  </si>
  <si>
    <t>2歳児親子教室</t>
  </si>
  <si>
    <t>8020歯科検診</t>
  </si>
  <si>
    <t>対象者数</t>
  </si>
  <si>
    <t>市町名</t>
  </si>
  <si>
    <t>健康増進
計　画</t>
  </si>
  <si>
    <t>※　開始年度は市町の回答のとおりとした。</t>
  </si>
  <si>
    <t>集団
直営</t>
  </si>
  <si>
    <t>実施場所</t>
  </si>
  <si>
    <t>委託
個別</t>
  </si>
  <si>
    <t>こども園</t>
  </si>
  <si>
    <t>2回</t>
  </si>
  <si>
    <t>ﾄﾚｰ法</t>
  </si>
  <si>
    <t>2歳6か月のみ単独</t>
  </si>
  <si>
    <t>一般住民</t>
  </si>
  <si>
    <t>幼児健診</t>
  </si>
  <si>
    <t>1歳6か月児の保護者</t>
  </si>
  <si>
    <t>歯科保健事業</t>
  </si>
  <si>
    <t>幼稚園・保育園、小学生の保護者</t>
  </si>
  <si>
    <t>広報掲載</t>
  </si>
  <si>
    <t>希望者</t>
  </si>
  <si>
    <t>2歳児歯科健診</t>
  </si>
  <si>
    <t>２歳児の保護者</t>
  </si>
  <si>
    <t>妊婦とその夫</t>
  </si>
  <si>
    <t>2歳児健康診査</t>
  </si>
  <si>
    <t>20歳以上市民</t>
  </si>
  <si>
    <t>事業所歯周疾患検診</t>
  </si>
  <si>
    <t>新成人歯科口腔健診</t>
  </si>
  <si>
    <t>新成人</t>
  </si>
  <si>
    <t>節目外歯周疾患検診</t>
  </si>
  <si>
    <t>妊婦歯科健康診査</t>
  </si>
  <si>
    <t>新成人歯科健康診査</t>
  </si>
  <si>
    <t>地域歯科教室（健康教育）</t>
  </si>
  <si>
    <t>歯科出前講座</t>
  </si>
  <si>
    <t>パパママ教室</t>
  </si>
  <si>
    <t>いい歯キラリ番人の歯コンクール</t>
  </si>
  <si>
    <t>70歳以上</t>
  </si>
  <si>
    <t>1.6、2.2、３歳児健診</t>
  </si>
  <si>
    <t>希望保護者</t>
  </si>
  <si>
    <t>8020研修会</t>
  </si>
  <si>
    <t>妊娠16～31週</t>
  </si>
  <si>
    <t>市民保健課</t>
  </si>
  <si>
    <t>健康支援課</t>
  </si>
  <si>
    <t>1) 塗布回数は一人の児が利用できる塗布機会を全て利用したとした場合に受けられる回数</t>
  </si>
  <si>
    <t>2)その他には、認可外保育施設や保健センター等が含まれる</t>
  </si>
  <si>
    <t>日曜日・祝日</t>
  </si>
  <si>
    <t>年末年始</t>
  </si>
  <si>
    <t>実施日</t>
  </si>
  <si>
    <t>フッ化物含有歯磨剤の勧奨</t>
  </si>
  <si>
    <t>定期的なフッ化物塗布の勧奨</t>
  </si>
  <si>
    <t>CO保有者への重点指導内容</t>
  </si>
  <si>
    <t>歯みがき指導</t>
  </si>
  <si>
    <t>１・６歳健診での使用推奨</t>
  </si>
  <si>
    <t>歯科保健指導(施設)</t>
  </si>
  <si>
    <t>市町の所有する機器を歯科医師会に貸与</t>
  </si>
  <si>
    <t>歯科スタッフ人数（人）</t>
  </si>
  <si>
    <t>全ての幼・保等を把握</t>
  </si>
  <si>
    <t>幼・保等(回数)</t>
  </si>
  <si>
    <r>
      <t>特記事項</t>
    </r>
    <r>
      <rPr>
        <vertAlign val="superscript"/>
        <sz val="11"/>
        <rFont val="Meiryo UI"/>
        <family val="3"/>
      </rPr>
      <t>3)</t>
    </r>
  </si>
  <si>
    <t>フ ッ 化物
含有歯磨剤</t>
  </si>
  <si>
    <t>1.6、3歳以外の
歯　科　健　診</t>
  </si>
  <si>
    <t>1.6、3歳以外の
歯科相談等</t>
  </si>
  <si>
    <t>市町の保健事業への参加勧奨</t>
  </si>
  <si>
    <t>歯科診療所でのフッ化物塗布勧奨</t>
  </si>
  <si>
    <t>幼稚園・保育所等の
歯科健診結果</t>
  </si>
  <si>
    <t>一部の幼・保等を把握</t>
  </si>
  <si>
    <t>歯科保健指導の実施
歯科保健活動の支援</t>
  </si>
  <si>
    <t>妊婦歯科健診等</t>
  </si>
  <si>
    <t>相談会開催</t>
  </si>
  <si>
    <t>単独での集団検診</t>
  </si>
  <si>
    <t>他事業と並行の集団検診</t>
  </si>
  <si>
    <t>歯科健診(施設)</t>
  </si>
  <si>
    <t>歯科健診(その他)</t>
  </si>
  <si>
    <t>歯科保健指導(その他)</t>
  </si>
  <si>
    <t>障害児（者）への歯科保健対策</t>
  </si>
  <si>
    <t>紹介や相談の窓口を市町が設置</t>
  </si>
  <si>
    <t>紹介や相談の窓口を市町が歯科医師会に委託</t>
  </si>
  <si>
    <t>歯科医師会が独自に紹介や相談の窓口を設置</t>
  </si>
  <si>
    <t>通院困難者を送迎する事業</t>
  </si>
  <si>
    <t>嘱託・臨時 歯科衛生士</t>
  </si>
  <si>
    <t>普及啓発イベント等</t>
  </si>
  <si>
    <t>８０２０推進員研修会</t>
  </si>
  <si>
    <t>歯科対策
会　議</t>
  </si>
  <si>
    <t>妊婦教室や妊婦相談で歯科保健指導や歯科相談を実施</t>
  </si>
  <si>
    <t>訪問口腔診査・訪問歯科保健指導の実施</t>
  </si>
  <si>
    <t>40,50,60,70歳以外の成人
歯科健診(妊婦歯科健診を除く）</t>
  </si>
  <si>
    <t>フッ化物洗口実施施設数と人数</t>
  </si>
  <si>
    <t>事業開始年度</t>
  </si>
  <si>
    <r>
      <t>塗布回数</t>
    </r>
    <r>
      <rPr>
        <vertAlign val="superscript"/>
        <sz val="11"/>
        <rFont val="Meiryo UI"/>
        <family val="3"/>
      </rPr>
      <t>2)</t>
    </r>
  </si>
  <si>
    <t>次年度のフッ化物
洗口事業拡大予定</t>
  </si>
  <si>
    <r>
      <t>その他</t>
    </r>
    <r>
      <rPr>
        <vertAlign val="superscript"/>
        <sz val="11"/>
        <rFont val="Meiryo UI"/>
        <family val="3"/>
      </rPr>
      <t>1）</t>
    </r>
  </si>
  <si>
    <t>1)その他には、認可外保育施設や保健センター等が含まれる</t>
  </si>
  <si>
    <t xml:space="preserve">　　　　8ページ「フッ化物洗口事業の実施状況」の補足  </t>
  </si>
  <si>
    <t>就学時健診時歯科指導</t>
  </si>
  <si>
    <t>来年度就学予定児と保護者</t>
  </si>
  <si>
    <t>45、55、65歳</t>
  </si>
  <si>
    <t>６５歳以上の市民</t>
  </si>
  <si>
    <t>出前講座・サロン支援（口腔機能向上）</t>
  </si>
  <si>
    <t>脳活セミナー（口腔機能向上）</t>
  </si>
  <si>
    <t>６５歳以上の市民</t>
  </si>
  <si>
    <t>歯周病検診</t>
  </si>
  <si>
    <t>45歳、55歳、65歳</t>
  </si>
  <si>
    <t>健康COME噛む講座</t>
  </si>
  <si>
    <t>市民</t>
  </si>
  <si>
    <t>小学校1年生・保護者</t>
  </si>
  <si>
    <t>巡回歯科教室</t>
  </si>
  <si>
    <t>成人歯科健診</t>
  </si>
  <si>
    <t>H27は２回のみ</t>
  </si>
  <si>
    <t>４回</t>
  </si>
  <si>
    <t>15回</t>
  </si>
  <si>
    <t>20歳、30歳、80歳</t>
  </si>
  <si>
    <t>島田市（H13）、金谷町（H15）
川根町（H7）</t>
  </si>
  <si>
    <t>口腔機能向上講演会</t>
  </si>
  <si>
    <t>特定保健指導対象者うち希望者</t>
  </si>
  <si>
    <t>減る脂－教室（歯科健康教育）</t>
  </si>
  <si>
    <t>地域で歯みがき講座（健康教育）</t>
  </si>
  <si>
    <t>歯と口のおしゃべり相談会</t>
  </si>
  <si>
    <t>牧之原市</t>
  </si>
  <si>
    <t>出産予定日が4月~7月前半の初妊婦</t>
  </si>
  <si>
    <t>フレッシュパパママ教室</t>
  </si>
  <si>
    <t>保護者</t>
  </si>
  <si>
    <t>053-576-4794</t>
  </si>
  <si>
    <t>健康増進課</t>
  </si>
  <si>
    <t>H13</t>
  </si>
  <si>
    <t>湖西市</t>
  </si>
  <si>
    <t>湖西市(H13)</t>
  </si>
  <si>
    <t>編入</t>
  </si>
  <si>
    <t>3回</t>
  </si>
  <si>
    <t>6-12か月</t>
  </si>
  <si>
    <t>1歳6か月</t>
  </si>
  <si>
    <t>湖西市(H17)、新居地区(H22)</t>
  </si>
  <si>
    <t>食推養成講座参加者</t>
  </si>
  <si>
    <t>食育セミナー（歯と健康）</t>
  </si>
  <si>
    <t>一般成人</t>
  </si>
  <si>
    <t>歯科教室（健康づくり推進委員活動）</t>
  </si>
  <si>
    <t>健康づくり推進委員</t>
  </si>
  <si>
    <t>2歳児の保護者</t>
  </si>
  <si>
    <t>歯周病検診(市単独年齢)</t>
  </si>
  <si>
    <t>市民（主に高齢者）</t>
  </si>
  <si>
    <t>１歳児幼児食教室（幼児食とお口のケアのお話）</t>
  </si>
  <si>
    <t>１歳児保護者（希望者）</t>
  </si>
  <si>
    <t>H25</t>
  </si>
  <si>
    <t>053-453-6129</t>
  </si>
  <si>
    <t>9か月児歯の教室</t>
  </si>
  <si>
    <t>9か月児と保護者</t>
  </si>
  <si>
    <t>２歳児歯の教室</t>
  </si>
  <si>
    <t>2歳～2歳3か月児と保護者</t>
  </si>
  <si>
    <t>学童「歯」教室</t>
  </si>
  <si>
    <t>歯つらつ健口講座</t>
  </si>
  <si>
    <t>65歳以上</t>
  </si>
  <si>
    <t>歯っぴー☆スマイル体操普及啓発</t>
  </si>
  <si>
    <t>全市民</t>
  </si>
  <si>
    <t>富士宮市</t>
  </si>
  <si>
    <t>健康増進課</t>
  </si>
  <si>
    <t>富士宮市</t>
  </si>
  <si>
    <t>編入</t>
  </si>
  <si>
    <t>芝川町(H7～H21実施)</t>
  </si>
  <si>
    <t>歯周病検診</t>
  </si>
  <si>
    <r>
      <t>塗布回数</t>
    </r>
    <r>
      <rPr>
        <vertAlign val="superscript"/>
        <sz val="11"/>
        <rFont val="Meiryo UI"/>
        <family val="3"/>
      </rPr>
      <t>1)</t>
    </r>
  </si>
  <si>
    <t>小学生にも実施
（年2回）</t>
  </si>
  <si>
    <t>1)　一人の住民が事業を利用して受けることのできる最大回数</t>
  </si>
  <si>
    <t>歯ブラシ
・ゲル法</t>
  </si>
  <si>
    <t>合併
年度</t>
  </si>
  <si>
    <t>合併
方式</t>
  </si>
  <si>
    <t>合併方式</t>
  </si>
  <si>
    <t>洗口事業の
開始年度</t>
  </si>
  <si>
    <t>実施方法</t>
  </si>
  <si>
    <t>H26</t>
  </si>
  <si>
    <t>1)　集団（並行）：健康診査等と同時実施 、集団（単独）：フッ素塗布のみde実施</t>
  </si>
  <si>
    <t>2)　一人の住民が事業を利用して受けることのできる最大回数</t>
  </si>
  <si>
    <t>１・６歳未満</t>
  </si>
  <si>
    <t>CO使用の有無（H29)</t>
  </si>
  <si>
    <t>乳幼児対象の健診での
COの扱い</t>
  </si>
  <si>
    <t>紹介・相談窓口設置を
市町が歯科医師会に委託</t>
  </si>
  <si>
    <t>健康増進法の歯周病検診
（40,50,60,70歳）</t>
  </si>
  <si>
    <t>要介護状態にあるなど通院が困難な者への歯科保健事業</t>
  </si>
  <si>
    <t>妊婦歯科健診(集団)</t>
  </si>
  <si>
    <t>妊婦歯科健診(個別委託)</t>
  </si>
  <si>
    <t>妊婦歯科健診(その他)</t>
  </si>
  <si>
    <t>市町(直営)</t>
  </si>
  <si>
    <t>市町(委託)</t>
  </si>
  <si>
    <t>歯科医師会が購入する費用を補助</t>
  </si>
  <si>
    <t>歯科訪問診療に必要な医療機器の共用</t>
  </si>
  <si>
    <t>歯科健診(入所施設)</t>
  </si>
  <si>
    <t>歯科健診(通所施設)</t>
  </si>
  <si>
    <t>休日救急歯科（H29）</t>
  </si>
  <si>
    <t>雇上げ　歯科衛生士</t>
  </si>
  <si>
    <t>雇上げ 歯科衛生士</t>
  </si>
  <si>
    <t>歯科保健活動の評価を実施</t>
  </si>
  <si>
    <t>う蝕予防の
指導内容</t>
  </si>
  <si>
    <t>H29の状況</t>
  </si>
  <si>
    <t>＊健康増進事業による歯周疾患検診、妊婦歯科検診を除く</t>
  </si>
  <si>
    <t>H24</t>
  </si>
  <si>
    <t>休日救急歯科（H30）</t>
  </si>
  <si>
    <t>H30の状況</t>
  </si>
  <si>
    <t>２か月</t>
  </si>
  <si>
    <t>6-10か月</t>
  </si>
  <si>
    <t>1歳6か月</t>
  </si>
  <si>
    <t>6か月</t>
  </si>
  <si>
    <t>3回</t>
  </si>
  <si>
    <t>2歳及び3歳半は単独</t>
  </si>
  <si>
    <t>2歳8か月のみ単独</t>
  </si>
  <si>
    <t xml:space="preserve">芝川町(H3)、富士宮市(H10) </t>
  </si>
  <si>
    <t>フッ化物塗布事業の実施状況〔平成29、30年度、特に記載のない場合はH30の状況〕</t>
  </si>
  <si>
    <t>※　県内では島田市及び菊川市のみで実施。</t>
  </si>
  <si>
    <t>岡部町（H21)</t>
  </si>
  <si>
    <t>成人歯科保健事業の実施状況、重点歯科保健事業　〔平成30年度〕</t>
  </si>
  <si>
    <t>口腔ケア相談会</t>
  </si>
  <si>
    <t>40歳以上の町民</t>
  </si>
  <si>
    <t>歯科指導</t>
  </si>
  <si>
    <t>幼稚園保護者</t>
  </si>
  <si>
    <t>36,38,42,44,46,48,55,65歳</t>
  </si>
  <si>
    <t>パパママスクール　歯科講座</t>
  </si>
  <si>
    <t>初妊婦</t>
  </si>
  <si>
    <t>新成人(成人式出席者)</t>
  </si>
  <si>
    <t>マタニティースクール</t>
  </si>
  <si>
    <t>1歳教室「よちよち」</t>
  </si>
  <si>
    <t>1歳児</t>
  </si>
  <si>
    <t>2歳児</t>
  </si>
  <si>
    <t>1.６健診・2.6健診・３歳児健診</t>
  </si>
  <si>
    <t>１歳６カ月児、2歳6か月児、３歳児</t>
  </si>
  <si>
    <t>成人歯科健診（妊婦）</t>
  </si>
  <si>
    <t>成人歯科健診</t>
  </si>
  <si>
    <t>歯の健康リーフレット</t>
  </si>
  <si>
    <t>全町民</t>
  </si>
  <si>
    <t>フッ化物洗口評価のための歯科検診</t>
  </si>
  <si>
    <t>一般町民</t>
  </si>
  <si>
    <t>歯周病予防啓発</t>
  </si>
  <si>
    <t>特定保健指導対象者</t>
  </si>
  <si>
    <t>30歳以上</t>
  </si>
  <si>
    <t>歯科保健対策の実施状況（年度の記載がない場合はH30の状況を記載）</t>
  </si>
  <si>
    <t xml:space="preserve">賀茂村(H15) </t>
  </si>
  <si>
    <t>地域住民</t>
  </si>
  <si>
    <t>H30：実施事業の名称</t>
  </si>
  <si>
    <t>いきいき健口教室</t>
  </si>
  <si>
    <t>妊婦や家族</t>
  </si>
  <si>
    <t>小学5年生の保護者</t>
  </si>
  <si>
    <t>歯の健康から考える教室</t>
  </si>
  <si>
    <t>後期高齢検診のハイリスク者</t>
  </si>
  <si>
    <t>○</t>
  </si>
  <si>
    <t>歯周病検診</t>
  </si>
  <si>
    <t>45歳55歳65歳</t>
  </si>
  <si>
    <t>希望者</t>
  </si>
  <si>
    <t>20歳以上</t>
  </si>
  <si>
    <t>45・47・52・55・58・65歳</t>
  </si>
  <si>
    <t>20歳以上</t>
  </si>
  <si>
    <t>○</t>
  </si>
  <si>
    <t>○</t>
  </si>
  <si>
    <t>○</t>
  </si>
  <si>
    <t>0550-82-1111</t>
  </si>
  <si>
    <t>0550-76-6668</t>
  </si>
  <si>
    <t>地域保健課</t>
  </si>
  <si>
    <t>2歳6か月は単独</t>
  </si>
  <si>
    <t>歯の健康についての健康教育</t>
  </si>
  <si>
    <t>妊婦とその夫</t>
  </si>
  <si>
    <t>フッ化物利用推進講座</t>
  </si>
  <si>
    <t>○</t>
  </si>
  <si>
    <t>歯の健康講演会</t>
  </si>
  <si>
    <t>７か月児相談</t>
  </si>
  <si>
    <t>歯科保健講座、出前講座等</t>
  </si>
  <si>
    <t>全市民（町内会、各種団体）</t>
  </si>
  <si>
    <t>教室参加者</t>
  </si>
  <si>
    <t>講演会出席者</t>
  </si>
  <si>
    <t>○</t>
  </si>
  <si>
    <t>森町</t>
  </si>
  <si>
    <t>保健福祉課</t>
  </si>
  <si>
    <t>パパママセミナー（歯科編）</t>
  </si>
  <si>
    <t>出前健康教室（歯科編）</t>
  </si>
  <si>
    <t>市内企業従業員</t>
  </si>
  <si>
    <t>肺がん・結核検診時の健康教育（歯周疾患）</t>
  </si>
  <si>
    <t>出前健康教室（口腔ケアの話）</t>
  </si>
  <si>
    <t>46（予定）</t>
  </si>
  <si>
    <t>森町</t>
  </si>
  <si>
    <t>学校保健委員会、参観会</t>
  </si>
  <si>
    <t>みんなで相談</t>
  </si>
  <si>
    <t>いきいき百歳体操（かみかみ体操）</t>
  </si>
  <si>
    <t>広報掲載</t>
  </si>
  <si>
    <t>一般住民</t>
  </si>
  <si>
    <t>妊産婦、幼児の保護者</t>
  </si>
  <si>
    <t>園児や児童生徒の保護者</t>
  </si>
  <si>
    <t>まちの保健室</t>
  </si>
  <si>
    <t>8020研修会</t>
  </si>
  <si>
    <t>保健委員</t>
  </si>
  <si>
    <t>三島市</t>
  </si>
  <si>
    <t>約2500</t>
  </si>
  <si>
    <t>小学生と保護者</t>
  </si>
  <si>
    <t>未確定</t>
  </si>
  <si>
    <t>6か月程度</t>
  </si>
  <si>
    <t>【H30事業再編】
1歳6か月児健診、2歳、２歳後期、３歳児歯科健診時に希望者に塗布</t>
  </si>
  <si>
    <r>
      <t>対　象　年　齢</t>
    </r>
  </si>
  <si>
    <t>○</t>
  </si>
  <si>
    <t>○</t>
  </si>
  <si>
    <t>○</t>
  </si>
  <si>
    <t>○</t>
  </si>
  <si>
    <t>学校保健委員会</t>
  </si>
  <si>
    <t>○</t>
  </si>
  <si>
    <t xml:space="preserve"> </t>
  </si>
  <si>
    <t>○</t>
  </si>
  <si>
    <t xml:space="preserve"> </t>
  </si>
  <si>
    <t>〇</t>
  </si>
  <si>
    <t>歯周病検診</t>
  </si>
  <si>
    <t>4歳児の保護者</t>
  </si>
  <si>
    <t>20歳以上</t>
  </si>
  <si>
    <t>2歳児健診保護者歯科健診</t>
  </si>
  <si>
    <t>2歳児の保護者</t>
  </si>
  <si>
    <t>20･25・30・35・40歳以上の男女</t>
  </si>
  <si>
    <t>○</t>
  </si>
  <si>
    <t>幼稚園・保育園5歳児（4歳児）の保護者</t>
  </si>
  <si>
    <t>市民</t>
  </si>
  <si>
    <t>30、35、45、55、65歳</t>
  </si>
  <si>
    <t>○</t>
  </si>
  <si>
    <t>30、35、45、55、65歳</t>
  </si>
  <si>
    <t>個別健康相談</t>
  </si>
  <si>
    <t>市民</t>
  </si>
  <si>
    <t>妊婦</t>
  </si>
  <si>
    <t>市民</t>
  </si>
  <si>
    <t>歯周病検診</t>
  </si>
  <si>
    <t>30、35歳</t>
  </si>
  <si>
    <t>○</t>
  </si>
  <si>
    <t>○</t>
  </si>
  <si>
    <t>35、45歳</t>
  </si>
  <si>
    <t>○</t>
  </si>
  <si>
    <t>一般成人</t>
  </si>
  <si>
    <t>-</t>
  </si>
  <si>
    <t>-</t>
  </si>
  <si>
    <t>歯周病検診</t>
  </si>
  <si>
    <t>29年度実績（回）</t>
  </si>
  <si>
    <t>30年度回数（回、予定含む）</t>
  </si>
  <si>
    <t>H29</t>
  </si>
  <si>
    <t>H30</t>
  </si>
  <si>
    <t>H29</t>
  </si>
  <si>
    <t>H30</t>
  </si>
  <si>
    <t>0558-22-2217</t>
  </si>
  <si>
    <t>○</t>
  </si>
  <si>
    <t>0557-22-2300</t>
  </si>
  <si>
    <t>0558-34-1937</t>
  </si>
  <si>
    <t>0558-62-6255</t>
  </si>
  <si>
    <t>○</t>
  </si>
  <si>
    <t>0558-42-3966</t>
  </si>
  <si>
    <t>H17</t>
  </si>
  <si>
    <t>0558-52-1116</t>
  </si>
  <si>
    <t>○</t>
  </si>
  <si>
    <t>○</t>
  </si>
  <si>
    <t>0557-86-6296</t>
  </si>
  <si>
    <t>H16</t>
  </si>
  <si>
    <t>0557-32-1583</t>
  </si>
  <si>
    <t>○</t>
  </si>
  <si>
    <t>H21</t>
  </si>
  <si>
    <t>055-951-3480</t>
  </si>
  <si>
    <t>055-973-3700</t>
  </si>
  <si>
    <t>055-992-5711</t>
  </si>
  <si>
    <t>0558-72-9861</t>
  </si>
  <si>
    <t>055-949-6820</t>
  </si>
  <si>
    <t>055-978-7100</t>
  </si>
  <si>
    <t>055-981-8206</t>
  </si>
  <si>
    <t>○</t>
  </si>
  <si>
    <t>055-986-8760</t>
  </si>
  <si>
    <t>H14</t>
  </si>
  <si>
    <t>0545-64-8994</t>
  </si>
  <si>
    <t>○</t>
  </si>
  <si>
    <t>H18</t>
  </si>
  <si>
    <t>0544-22-2727</t>
  </si>
  <si>
    <t>0547-34-3281</t>
  </si>
  <si>
    <t>○</t>
  </si>
  <si>
    <t>054-627-4111</t>
  </si>
  <si>
    <t>H28</t>
  </si>
  <si>
    <t>H18</t>
  </si>
  <si>
    <t>054-645-1111</t>
  </si>
  <si>
    <t>0548-23-0024</t>
  </si>
  <si>
    <t>0548-32-7000</t>
  </si>
  <si>
    <t>H8</t>
  </si>
  <si>
    <t>0547-56-2224</t>
  </si>
  <si>
    <t>H17</t>
  </si>
  <si>
    <t>0538-37-2011</t>
  </si>
  <si>
    <t>H25</t>
  </si>
  <si>
    <t>0537-23-8111</t>
  </si>
  <si>
    <t>H13</t>
  </si>
  <si>
    <t>0538-23-9222</t>
  </si>
  <si>
    <t>0537-85-1123</t>
  </si>
  <si>
    <t>H11</t>
  </si>
  <si>
    <t>0537-37-1112</t>
  </si>
  <si>
    <t>0538-85-6330</t>
  </si>
  <si>
    <t>054-221-1534</t>
  </si>
  <si>
    <t>-</t>
  </si>
  <si>
    <t>6か月</t>
  </si>
  <si>
    <t>4回</t>
  </si>
  <si>
    <t>H12</t>
  </si>
  <si>
    <t>-</t>
  </si>
  <si>
    <t>H15</t>
  </si>
  <si>
    <t>H10</t>
  </si>
  <si>
    <t>-</t>
  </si>
  <si>
    <t>H14</t>
  </si>
  <si>
    <t>-</t>
  </si>
  <si>
    <t>H17</t>
  </si>
  <si>
    <t>H17</t>
  </si>
  <si>
    <t>H23</t>
  </si>
  <si>
    <t>H21</t>
  </si>
  <si>
    <t>H16</t>
  </si>
  <si>
    <t>3か月</t>
  </si>
  <si>
    <t>10回</t>
  </si>
  <si>
    <t>H17</t>
  </si>
  <si>
    <t>H18</t>
  </si>
  <si>
    <t xml:space="preserve">H27 </t>
  </si>
  <si>
    <t>H20</t>
  </si>
  <si>
    <t xml:space="preserve">H10 </t>
  </si>
  <si>
    <t>H7</t>
  </si>
  <si>
    <t>S53</t>
  </si>
  <si>
    <t>-</t>
  </si>
  <si>
    <t>H 9</t>
  </si>
  <si>
    <t>H13</t>
  </si>
  <si>
    <r>
      <t>本川</t>
    </r>
    <r>
      <rPr>
        <sz val="11"/>
        <rFont val="ＭＳ Ｐゴシック"/>
        <family val="3"/>
      </rPr>
      <t>根町(H10)、中川根町(H16)</t>
    </r>
  </si>
  <si>
    <t>H17</t>
  </si>
  <si>
    <t>磐田市(H14)、福田町(H13)、竜洋町(H15)、豊田町(H13)、豊岡村(H10)</t>
  </si>
  <si>
    <t>-</t>
  </si>
  <si>
    <t>掛川市(H10)、大須賀町(H10)、大東町(H7）</t>
  </si>
  <si>
    <t>6か月</t>
  </si>
  <si>
    <t>4回</t>
  </si>
  <si>
    <t>H13</t>
  </si>
  <si>
    <t>袋井市(H13)、浅羽町(H14)</t>
  </si>
  <si>
    <t>4回</t>
  </si>
  <si>
    <t>H16</t>
  </si>
  <si>
    <t>浜岡町(H11)、御前崎町(H15）</t>
  </si>
  <si>
    <t>H11</t>
  </si>
  <si>
    <t>H17</t>
  </si>
  <si>
    <t>菊川町(H12)、小笠町(H11）</t>
  </si>
  <si>
    <t>○</t>
  </si>
  <si>
    <t>4回</t>
  </si>
  <si>
    <t>H12</t>
  </si>
  <si>
    <t>H15
H18
H20</t>
  </si>
  <si>
    <t>○</t>
  </si>
  <si>
    <t>S49</t>
  </si>
  <si>
    <t>ﾒﾝﾃﾅﾝｽ</t>
  </si>
  <si>
    <t>H13</t>
  </si>
  <si>
    <t>Ｈ29</t>
  </si>
  <si>
    <t>H22</t>
  </si>
  <si>
    <t>H17</t>
  </si>
  <si>
    <t>H15</t>
  </si>
  <si>
    <t>H15</t>
  </si>
  <si>
    <t>H30</t>
  </si>
  <si>
    <t>H27</t>
  </si>
  <si>
    <t>H1</t>
  </si>
  <si>
    <t>H2</t>
  </si>
  <si>
    <t>H5</t>
  </si>
  <si>
    <t>H17</t>
  </si>
  <si>
    <t>H19</t>
  </si>
  <si>
    <t>H23</t>
  </si>
  <si>
    <t>H 1</t>
  </si>
  <si>
    <t xml:space="preserve">H20 </t>
  </si>
  <si>
    <t>H11</t>
  </si>
  <si>
    <t>H16</t>
  </si>
  <si>
    <t>H16</t>
  </si>
  <si>
    <t>H17</t>
  </si>
  <si>
    <t>H13</t>
  </si>
  <si>
    <t>H16</t>
  </si>
  <si>
    <t>H17</t>
  </si>
  <si>
    <t>H16</t>
  </si>
  <si>
    <t>H6</t>
  </si>
  <si>
    <t>○</t>
  </si>
  <si>
    <t>○</t>
  </si>
  <si>
    <t>H5</t>
  </si>
  <si>
    <t>H27</t>
  </si>
  <si>
    <t>H24</t>
  </si>
  <si>
    <t>H23</t>
  </si>
  <si>
    <t>H23</t>
  </si>
  <si>
    <t xml:space="preserve"> </t>
  </si>
  <si>
    <t>H25</t>
  </si>
  <si>
    <t>H24</t>
  </si>
  <si>
    <t>H22</t>
  </si>
  <si>
    <t>〇</t>
  </si>
  <si>
    <t>H26</t>
  </si>
  <si>
    <t>H21</t>
  </si>
  <si>
    <t>H27</t>
  </si>
  <si>
    <t>　</t>
  </si>
  <si>
    <t>H29</t>
  </si>
  <si>
    <t>H20</t>
  </si>
  <si>
    <t>H8</t>
  </si>
  <si>
    <t>H11</t>
  </si>
  <si>
    <t>○</t>
  </si>
  <si>
    <t>湖西市</t>
  </si>
  <si>
    <t>焼津市</t>
  </si>
  <si>
    <t>藤枝市</t>
  </si>
  <si>
    <t>河津町</t>
  </si>
  <si>
    <t>清水町</t>
  </si>
  <si>
    <t>総　　数</t>
  </si>
  <si>
    <t>男</t>
  </si>
  <si>
    <t>女</t>
  </si>
  <si>
    <t>年　　齢</t>
  </si>
  <si>
    <t>40歳</t>
  </si>
  <si>
    <t>50歳</t>
  </si>
  <si>
    <t>60歳</t>
  </si>
  <si>
    <t>70歳</t>
  </si>
  <si>
    <t>計</t>
  </si>
  <si>
    <t>総数</t>
  </si>
  <si>
    <t>対　　象　　者　　数</t>
  </si>
  <si>
    <t>(人)</t>
  </si>
  <si>
    <t>受　　診　　者　　数</t>
  </si>
  <si>
    <t>対象者</t>
  </si>
  <si>
    <t>受　　　診　　　率</t>
  </si>
  <si>
    <t>受診者</t>
  </si>
  <si>
    <t>未処置歯ある者の数</t>
  </si>
  <si>
    <t>受診率</t>
  </si>
  <si>
    <t>未処置歯ある者の割合</t>
  </si>
  <si>
    <t>未処置歯ありの者の数</t>
  </si>
  <si>
    <t>PDｺｰﾄﾞ1 の 者 の 数</t>
  </si>
  <si>
    <t>未処置歯あり分母</t>
  </si>
  <si>
    <t>PDｺｰﾄﾞ2 の 者 の 数</t>
  </si>
  <si>
    <t>未処置歯あり割合</t>
  </si>
  <si>
    <t>PDｺｰﾄﾞ1 の者の割合</t>
  </si>
  <si>
    <t>PDｺｰﾄﾞ1 の 数</t>
  </si>
  <si>
    <t>PDｺｰﾄﾞ2 の者の割合</t>
  </si>
  <si>
    <t>PDｺｰﾄﾞ2 の 数</t>
  </si>
  <si>
    <t>PDｺｰﾄﾞ1 と 2  の 者
の   割   合〔再掲〕</t>
  </si>
  <si>
    <t>PDｺｰﾄﾞ1 と2の 数</t>
  </si>
  <si>
    <t>PD分母</t>
  </si>
  <si>
    <t>PDｺｰﾄﾞ1 の 割合</t>
  </si>
  <si>
    <t>PDｺｰﾄﾞ2 の 割合</t>
  </si>
  <si>
    <t>PDｺｰﾄﾞ1 と2の 割合</t>
  </si>
  <si>
    <t>歯肉出血あり</t>
  </si>
  <si>
    <t>４０歳</t>
  </si>
  <si>
    <t>５０歳</t>
  </si>
  <si>
    <t>６０歳</t>
  </si>
  <si>
    <t>７０歳</t>
  </si>
  <si>
    <t>受診率</t>
  </si>
  <si>
    <t>歯石沈着あり</t>
  </si>
  <si>
    <t>未処置歯あり</t>
  </si>
  <si>
    <t>歯周炎あり</t>
  </si>
  <si>
    <t>年齢</t>
  </si>
  <si>
    <t>CPIｺｰﾄﾞ：４</t>
  </si>
  <si>
    <t>CPIｺｰﾄﾞ：３</t>
  </si>
  <si>
    <t>注：表中の記号「－」は対象者がいないことを示し、「・」は市町が数値を把握していないことを示している</t>
  </si>
  <si>
    <t/>
  </si>
  <si>
    <t>小計</t>
  </si>
  <si>
    <t>静岡市</t>
  </si>
  <si>
    <t>浜松市</t>
  </si>
  <si>
    <t>静岡県</t>
  </si>
  <si>
    <t>1)　その他には健康増進事業の歯周疾患検診を除いた成人を対象とする歯科健診（検診）が含まれる。</t>
  </si>
  <si>
    <t>受診者数</t>
  </si>
  <si>
    <t>御殿場市静岡市除く</t>
  </si>
  <si>
    <t>御殿場市除く</t>
  </si>
  <si>
    <t>小計-御殿場市除く</t>
  </si>
  <si>
    <t>東伊豆町御殿場市除く</t>
  </si>
  <si>
    <t>小計-東伊豆町御殿場市除く</t>
  </si>
  <si>
    <t>受診率（％）</t>
  </si>
  <si>
    <t>2)　その他については、市町ごとに対象が異なるので合計値は算出していない。</t>
  </si>
  <si>
    <t>2)　年齢別の数値、男女別の数値には、東伊豆町及び御殿場市を含まない。その他については、市町ごとに対象が異なるので合計値は算出していない。</t>
  </si>
  <si>
    <t>東伊豆町御殿場市除く</t>
  </si>
  <si>
    <t>小計-東伊豆町、御殿場市除く</t>
  </si>
  <si>
    <t>未処置歯ありの者の割合（％）</t>
  </si>
  <si>
    <t>PD最大ｺｰﾄﾞ 1 の者の数</t>
  </si>
  <si>
    <t>・</t>
  </si>
  <si>
    <t>2)　年齢別の数値、男女別の数値には、御殿場市及び静岡市を含まない。その他については、市町ごとに対象が異なるので合計値は算出していない。</t>
  </si>
  <si>
    <t>PD最大ｺｰﾄﾞ 2 の者の数</t>
  </si>
  <si>
    <t>PD最大ｺｰﾄﾞ 1と2 の者の数〔再掲〕</t>
  </si>
  <si>
    <t>PD最大ｺｰﾄﾞ 1と2 の者の割合</t>
  </si>
  <si>
    <t>－</t>
  </si>
  <si>
    <t>2)　年齢別の数値、男女別の数値には、御殿場市及び静岡市を含まない。その他については、市町ごとに対象が異なるので合計値は算出していない。</t>
  </si>
  <si>
    <t>歯肉出血 : BOPｺｰﾄﾞ 1 の者の数</t>
  </si>
  <si>
    <t>歯石沈着ありの者の数</t>
  </si>
  <si>
    <t>(％)</t>
  </si>
  <si>
    <t>(％)</t>
  </si>
  <si>
    <t>(％)</t>
  </si>
  <si>
    <r>
      <t>PD</t>
    </r>
    <r>
      <rPr>
        <sz val="11"/>
        <rFont val="ＭＳ Ｐゴシック"/>
        <family val="3"/>
      </rPr>
      <t>ｺｰﾄﾞ</t>
    </r>
    <r>
      <rPr>
        <sz val="11"/>
        <rFont val="ＭＳ Ｐゴシック"/>
        <family val="3"/>
      </rPr>
      <t>1</t>
    </r>
    <r>
      <rPr>
        <sz val="11"/>
        <rFont val="ＭＳ Ｐゴシック"/>
        <family val="3"/>
      </rPr>
      <t>と</t>
    </r>
    <r>
      <rPr>
        <sz val="11"/>
        <rFont val="ＭＳ Ｐゴシック"/>
        <family val="3"/>
      </rPr>
      <t>2</t>
    </r>
    <r>
      <rPr>
        <sz val="11"/>
        <rFont val="ＭＳ Ｐゴシック"/>
        <family val="3"/>
      </rPr>
      <t>の者の</t>
    </r>
    <r>
      <rPr>
        <sz val="11"/>
        <rFont val="ＭＳ Ｐゴシック"/>
        <family val="3"/>
      </rPr>
      <t xml:space="preserve"> </t>
    </r>
    <r>
      <rPr>
        <sz val="11"/>
        <rFont val="ＭＳ Ｐゴシック"/>
        <family val="3"/>
      </rPr>
      <t>割合</t>
    </r>
    <r>
      <rPr>
        <sz val="11"/>
        <rFont val="ＭＳ Ｐゴシック"/>
        <family val="3"/>
      </rPr>
      <t xml:space="preserve"> (％)</t>
    </r>
  </si>
  <si>
    <r>
      <t>その他</t>
    </r>
    <r>
      <rPr>
        <vertAlign val="superscript"/>
        <sz val="9"/>
        <color indexed="8"/>
        <rFont val="ＭＳ Ｐ明朝"/>
        <family val="1"/>
      </rPr>
      <t>1)</t>
    </r>
  </si>
  <si>
    <t>下田市</t>
  </si>
  <si>
    <t>東伊豆町</t>
  </si>
  <si>
    <t>河津町</t>
  </si>
  <si>
    <t>南伊豆町</t>
  </si>
  <si>
    <t>松崎町</t>
  </si>
  <si>
    <t>西伊豆町</t>
  </si>
  <si>
    <t>熱海市</t>
  </si>
  <si>
    <t>伊東市</t>
  </si>
  <si>
    <t>沼津市</t>
  </si>
  <si>
    <t>三島市</t>
  </si>
  <si>
    <t>裾野市</t>
  </si>
  <si>
    <t>伊豆市</t>
  </si>
  <si>
    <t>伊豆の国市</t>
  </si>
  <si>
    <t>函南町</t>
  </si>
  <si>
    <t>清水町</t>
  </si>
  <si>
    <t>長泉町</t>
  </si>
  <si>
    <t>御殿場市</t>
  </si>
  <si>
    <t>小山町</t>
  </si>
  <si>
    <t>富士市</t>
  </si>
  <si>
    <t>富士宮市</t>
  </si>
  <si>
    <t>島田市</t>
  </si>
  <si>
    <t>焼津市</t>
  </si>
  <si>
    <t>藤枝市</t>
  </si>
  <si>
    <t>牧之原市</t>
  </si>
  <si>
    <t>吉田町</t>
  </si>
  <si>
    <t>川根本町</t>
  </si>
  <si>
    <t>磐田市</t>
  </si>
  <si>
    <t>掛川市</t>
  </si>
  <si>
    <t>袋井市</t>
  </si>
  <si>
    <t>湖西市</t>
  </si>
  <si>
    <t>御前崎市</t>
  </si>
  <si>
    <t>菊川市</t>
  </si>
  <si>
    <t>森町</t>
  </si>
  <si>
    <r>
      <t>小計</t>
    </r>
    <r>
      <rPr>
        <vertAlign val="superscript"/>
        <sz val="9"/>
        <rFont val="ＭＳ Ｐ明朝"/>
        <family val="1"/>
      </rPr>
      <t>2)</t>
    </r>
  </si>
  <si>
    <r>
      <t>静岡県</t>
    </r>
    <r>
      <rPr>
        <vertAlign val="superscript"/>
        <sz val="9"/>
        <rFont val="ＭＳ Ｐ明朝"/>
        <family val="1"/>
      </rPr>
      <t>2)</t>
    </r>
  </si>
  <si>
    <t>フッ化物洗口事業の実施状況(H30年度予定)</t>
  </si>
  <si>
    <t>歯周疾患検診の受診状況と結果概要　〔平成29年度実績：全県〕</t>
  </si>
  <si>
    <t>歯科保健対策実施状況調査結果</t>
  </si>
  <si>
    <t>　調査方法</t>
  </si>
  <si>
    <t>健康福祉センターを通じ市町に照会（政令市は県から直接照会)</t>
  </si>
  <si>
    <t>　結　果</t>
  </si>
  <si>
    <t>項　　目</t>
  </si>
  <si>
    <t>ページ</t>
  </si>
  <si>
    <t>歯科保健対策の実施状況</t>
  </si>
  <si>
    <t>フッ化物洗口事業の実施状況〔補足〕</t>
  </si>
  <si>
    <t>歯周疾患検診の受診状況と結果概要</t>
  </si>
  <si>
    <t>歯周疾患検診結果詳細</t>
  </si>
  <si>
    <t>静岡県健康福祉部医療健康局健康増進課</t>
  </si>
  <si>
    <t>平成30年度</t>
  </si>
  <si>
    <t>フッ化物塗布事業の実施状況〔平成30年度〕</t>
  </si>
  <si>
    <t>平成31年3月4日</t>
  </si>
  <si>
    <r>
      <t>その他</t>
    </r>
    <r>
      <rPr>
        <vertAlign val="superscript"/>
        <sz val="9"/>
        <rFont val="ＭＳ Ｐ明朝"/>
        <family val="1"/>
      </rPr>
      <t>1)</t>
    </r>
  </si>
  <si>
    <t>2)　年齢別の数値、男女別の数値には、御殿場市及び静岡市を含まない。その他については、市町ごとに対象が異なるので合計値は算出していない。</t>
  </si>
  <si>
    <t>2)　年齢別の数値、男女別の数値には、御殿場市及び静岡市を含まない。その他については、市町ごとに対象が異なるので合計値は算出していない。</t>
  </si>
  <si>
    <t>-</t>
  </si>
  <si>
    <t>・</t>
  </si>
  <si>
    <t>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</si>
</sst>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1\)"/>
    <numFmt numFmtId="178" formatCode="0_ "/>
    <numFmt numFmtId="179" formatCode="#,##0_);\(#,##0\)"/>
    <numFmt numFmtId="180" formatCode="0_);[Red]\(0\)"/>
    <numFmt numFmtId="181" formatCode="0.0"/>
    <numFmt numFmtId="182" formatCode="0.0_);[Red]\(0.0\)"/>
    <numFmt numFmtId="183" formatCode="#,##0_);[Red]\(#,##0\)"/>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_);\(0\)"/>
    <numFmt numFmtId="190" formatCode="#,##0.0;[Red]\-#,##0.0"/>
    <numFmt numFmtId="191" formatCode="0.00000_ "/>
    <numFmt numFmtId="192" formatCode="0.0000_ "/>
    <numFmt numFmtId="193" formatCode="0.000_ "/>
    <numFmt numFmtId="194" formatCode="0.00_ "/>
    <numFmt numFmtId="195" formatCode="0.0_ "/>
    <numFmt numFmtId="196" formatCode="0.0;_저"/>
    <numFmt numFmtId="197" formatCode="0;_저"/>
    <numFmt numFmtId="198" formatCode="0.00;_저"/>
    <numFmt numFmtId="199" formatCode="##,#0_ \,#.##0"/>
    <numFmt numFmtId="200" formatCode="_ * #,##0_ ;_ * \-#,##0_ ;&quot;&quot;\ "/>
    <numFmt numFmtId="201" formatCode="#,##0.0_ ;[Red]\-#,##0.0\ "/>
    <numFmt numFmtId="202" formatCode="#,##0.00_ ;[Red]\-#,##0.00\ "/>
    <numFmt numFmtId="203" formatCode="[$-411]ggge&quot;年&quot;m&quot;月&quot;d&quot;日&quot;;@"/>
    <numFmt numFmtId="204" formatCode="#,##0.00000000000000_ ;[Red]\-#,##0.00000000000000\ "/>
    <numFmt numFmtId="205" formatCode="#,##0.000000000000000_ ;[Red]\-#,##0.000000000000000\ "/>
    <numFmt numFmtId="206" formatCode="#,##0.0000000000000_ ;[Red]\-#,##0.0000000000000\ "/>
    <numFmt numFmtId="207" formatCode="#,##0.0000000000000000_ ;[Red]\-#,##0.0000000000000000\ "/>
    <numFmt numFmtId="208" formatCode="#,##0.00000000000000000_ ;[Red]\-#,##0.00000000000000000\ "/>
    <numFmt numFmtId="209" formatCode="#,##0.000000000000000000_ ;[Red]\-#,##0.000000000000000000\ "/>
    <numFmt numFmtId="210" formatCode="#,##0.0000000000000000000_ ;[Red]\-#,##0.0000000000000000000\ "/>
    <numFmt numFmtId="211" formatCode="#,##0.00000000000000000000_ ;[Red]\-#,##0.00000000000000000000\ "/>
    <numFmt numFmtId="212" formatCode="#,##0.000000000000000000000_ ;[Red]\-#,##0.000000000000000000000\ "/>
    <numFmt numFmtId="213" formatCode="#,##0.0000000000000000000000_ ;[Red]\-#,##0.0000000000000000000000\ "/>
    <numFmt numFmtId="214" formatCode="#,##0.00000000000000000000000_ ;[Red]\-#,##0.00000000000000000000000\ "/>
    <numFmt numFmtId="215" formatCode="#,##0.000000000000000000000000_ ;[Red]\-#,##0.000000000000000000000000\ "/>
    <numFmt numFmtId="216" formatCode="#,##0.0000000000000000000000000_ ;[Red]\-#,##0.0000000000000000000000000\ "/>
    <numFmt numFmtId="217" formatCode="#,##0.00000000000000000000000000_ ;[Red]\-#,##0.00000000000000000000000000\ "/>
    <numFmt numFmtId="218" formatCode="#,##0.000000000000000000000000000_ ;[Red]\-#,##0.000000000000000000000000000\ "/>
    <numFmt numFmtId="219" formatCode="#,##0.0000000000000000000000000000_ ;[Red]\-#,##0.0000000000000000000000000000\ "/>
  </numFmts>
  <fonts count="69">
    <font>
      <sz val="11"/>
      <name val="ＭＳ Ｐゴシック"/>
      <family val="3"/>
    </font>
    <font>
      <sz val="6"/>
      <name val="ＭＳ Ｐゴシック"/>
      <family val="3"/>
    </font>
    <font>
      <sz val="9"/>
      <name val="ＭＳ Ｐゴシック"/>
      <family val="3"/>
    </font>
    <font>
      <sz val="10.5"/>
      <name val="ＭＳ Ｐ明朝"/>
      <family val="1"/>
    </font>
    <font>
      <sz val="11"/>
      <name val="ＭＳ Ｐ明朝"/>
      <family val="1"/>
    </font>
    <font>
      <sz val="10"/>
      <name val="ＭＳ Ｐ明朝"/>
      <family val="1"/>
    </font>
    <font>
      <sz val="11"/>
      <color indexed="12"/>
      <name val="ＭＳ Ｐ明朝"/>
      <family val="1"/>
    </font>
    <font>
      <u val="single"/>
      <sz val="8.25"/>
      <color indexed="12"/>
      <name val="ＭＳ Ｐゴシック"/>
      <family val="3"/>
    </font>
    <font>
      <u val="single"/>
      <sz val="8.25"/>
      <color indexed="36"/>
      <name val="ＭＳ Ｐゴシック"/>
      <family val="3"/>
    </font>
    <font>
      <sz val="16"/>
      <name val="ＭＳ Ｐゴシック"/>
      <family val="3"/>
    </font>
    <font>
      <sz val="16"/>
      <name val="ＭＳ Ｐ明朝"/>
      <family val="1"/>
    </font>
    <font>
      <sz val="14"/>
      <name val="ＭＳ Ｐゴシック"/>
      <family val="3"/>
    </font>
    <font>
      <sz val="8"/>
      <name val="ＭＳ Ｐ明朝"/>
      <family val="1"/>
    </font>
    <font>
      <sz val="20"/>
      <name val="ＭＳ Ｐゴシック"/>
      <family val="3"/>
    </font>
    <font>
      <sz val="18"/>
      <name val="ＭＳ Ｐ明朝"/>
      <family val="1"/>
    </font>
    <font>
      <sz val="12"/>
      <name val="ＭＳ Ｐ明朝"/>
      <family val="1"/>
    </font>
    <font>
      <sz val="18"/>
      <name val="ＭＳ Ｐゴシック"/>
      <family val="3"/>
    </font>
    <font>
      <sz val="12"/>
      <name val="ＭＳ 明朝"/>
      <family val="1"/>
    </font>
    <font>
      <sz val="8"/>
      <name val="Meiryo UI"/>
      <family val="3"/>
    </font>
    <font>
      <sz val="11"/>
      <name val="Meiryo UI"/>
      <family val="3"/>
    </font>
    <font>
      <sz val="7"/>
      <name val="Meiryo UI"/>
      <family val="3"/>
    </font>
    <font>
      <sz val="10"/>
      <name val="Meiryo UI"/>
      <family val="3"/>
    </font>
    <font>
      <vertAlign val="superscript"/>
      <sz val="11"/>
      <name val="Meiryo UI"/>
      <family val="3"/>
    </font>
    <font>
      <sz val="9"/>
      <name val="Meiryo UI"/>
      <family val="3"/>
    </font>
    <font>
      <sz val="8"/>
      <name val="ＭＳ Ｐゴシック"/>
      <family val="3"/>
    </font>
    <font>
      <sz val="12"/>
      <name val="Meiryo UI"/>
      <family val="3"/>
    </font>
    <font>
      <sz val="12"/>
      <name val="ＭＳ Ｐゴシック"/>
      <family val="3"/>
    </font>
    <font>
      <sz val="24"/>
      <name val="ＭＳ Ｐゴシック"/>
      <family val="3"/>
    </font>
    <font>
      <sz val="14"/>
      <name val="Meiryo UI"/>
      <family val="3"/>
    </font>
    <font>
      <sz val="9"/>
      <name val="ＭＳ Ｐ明朝"/>
      <family val="1"/>
    </font>
    <font>
      <strike/>
      <sz val="8"/>
      <name val="Meiryo UI"/>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name val="Meiryo UI"/>
      <family val="3"/>
    </font>
    <font>
      <sz val="7.5"/>
      <name val="ＭＳ Ｐゴシック"/>
      <family val="3"/>
    </font>
    <font>
      <b/>
      <sz val="8"/>
      <name val="Meiryo UI"/>
      <family val="3"/>
    </font>
    <font>
      <sz val="10"/>
      <name val="ＭＳ Ｐゴシック"/>
      <family val="3"/>
    </font>
    <font>
      <sz val="9.5"/>
      <name val="ＭＳ Ｐゴシック"/>
      <family val="3"/>
    </font>
    <font>
      <sz val="9"/>
      <color indexed="9"/>
      <name val="ＭＳ Ｐ明朝"/>
      <family val="1"/>
    </font>
    <font>
      <sz val="9"/>
      <color indexed="8"/>
      <name val="ＭＳ Ｐ明朝"/>
      <family val="1"/>
    </font>
    <font>
      <vertAlign val="superscript"/>
      <sz val="9"/>
      <color indexed="8"/>
      <name val="ＭＳ Ｐ明朝"/>
      <family val="1"/>
    </font>
    <font>
      <sz val="9"/>
      <color indexed="10"/>
      <name val="ＭＳ Ｐ明朝"/>
      <family val="1"/>
    </font>
    <font>
      <vertAlign val="superscript"/>
      <sz val="9"/>
      <name val="ＭＳ Ｐ明朝"/>
      <family val="1"/>
    </font>
    <font>
      <sz val="9"/>
      <name val="ＭＳ 明朝"/>
      <family val="1"/>
    </font>
    <font>
      <sz val="22"/>
      <name val="ＭＳ Ｐゴシック"/>
      <family val="3"/>
    </font>
    <font>
      <b/>
      <sz val="28"/>
      <name val="Meiryo UI"/>
      <family val="3"/>
    </font>
    <font>
      <sz val="28"/>
      <name val="Meiryo UI"/>
      <family val="3"/>
    </font>
    <font>
      <sz val="16"/>
      <name val="Meiryo UI"/>
      <family val="3"/>
    </font>
    <font>
      <b/>
      <sz val="30"/>
      <name val="Meiryo UI"/>
      <family val="3"/>
    </font>
    <font>
      <sz val="11"/>
      <color indexed="8"/>
      <name val="Meiryo UI"/>
      <family val="3"/>
    </font>
    <font>
      <sz val="22"/>
      <name val="Meiryo UI"/>
      <family val="3"/>
    </font>
    <font>
      <b/>
      <sz val="18"/>
      <name val="ＭＳ Ｐ明朝"/>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2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thin"/>
      <top>
        <color indexed="63"/>
      </top>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color indexed="63"/>
      </top>
      <bottom style="thin"/>
    </border>
    <border>
      <left style="hair"/>
      <right style="hair"/>
      <top style="thin"/>
      <bottom style="thin"/>
    </border>
    <border>
      <left style="thin"/>
      <right style="hair"/>
      <top style="dotted"/>
      <bottom style="thin"/>
    </border>
    <border>
      <left style="hair"/>
      <right style="thin"/>
      <top style="dotted"/>
      <bottom style="thin"/>
    </border>
    <border>
      <left style="thin"/>
      <right style="thin"/>
      <top>
        <color indexed="63"/>
      </top>
      <bottom style="dotted"/>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hair"/>
      <top style="thin"/>
      <bottom style="dotted"/>
    </border>
    <border>
      <left style="hair"/>
      <right style="thin"/>
      <top style="thin"/>
      <bottom style="dotted"/>
    </border>
    <border>
      <left style="double"/>
      <right style="thin"/>
      <top style="thin"/>
      <bottom style="dotted"/>
    </border>
    <border>
      <left>
        <color indexed="63"/>
      </left>
      <right style="thin"/>
      <top style="thin"/>
      <bottom style="dotted"/>
    </border>
    <border>
      <left>
        <color indexed="63"/>
      </left>
      <right>
        <color indexed="63"/>
      </right>
      <top style="thin"/>
      <bottom style="dotted"/>
    </border>
    <border>
      <left style="thin"/>
      <right style="hair"/>
      <top style="dotted"/>
      <bottom style="dotted"/>
    </border>
    <border>
      <left style="hair"/>
      <right style="thin"/>
      <top style="dotted"/>
      <bottom style="dotted"/>
    </border>
    <border>
      <left style="thin"/>
      <right style="thin"/>
      <top style="dotted"/>
      <bottom style="dotted"/>
    </border>
    <border>
      <left style="thin"/>
      <right>
        <color indexed="63"/>
      </right>
      <top style="dotted"/>
      <bottom style="dotted"/>
    </border>
    <border>
      <left style="double"/>
      <right style="thin"/>
      <top style="dotted"/>
      <bottom style="dotted"/>
    </border>
    <border>
      <left>
        <color indexed="63"/>
      </left>
      <right style="thin"/>
      <top style="dotted"/>
      <bottom style="dotted"/>
    </border>
    <border>
      <left>
        <color indexed="63"/>
      </left>
      <right>
        <color indexed="63"/>
      </right>
      <top style="dotted"/>
      <bottom style="dotted"/>
    </border>
    <border>
      <left style="thin"/>
      <right style="thin"/>
      <top style="dotted"/>
      <bottom>
        <color indexed="63"/>
      </bottom>
    </border>
    <border>
      <left style="thin"/>
      <right style="hair"/>
      <top>
        <color indexed="63"/>
      </top>
      <bottom>
        <color indexed="63"/>
      </bottom>
    </border>
    <border>
      <left style="hair"/>
      <right style="thin"/>
      <top>
        <color indexed="63"/>
      </top>
      <bottom>
        <color indexed="63"/>
      </bottom>
    </border>
    <border>
      <left style="thin"/>
      <right style="hair"/>
      <top style="dotted"/>
      <bottom>
        <color indexed="63"/>
      </bottom>
    </border>
    <border>
      <left style="hair"/>
      <right style="thin"/>
      <top style="dotted"/>
      <bottom>
        <color indexed="63"/>
      </bottom>
    </border>
    <border>
      <left style="double"/>
      <right style="thin"/>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style="thin"/>
      <right style="thin"/>
      <top style="thin"/>
      <bottom style="dotted"/>
    </border>
    <border>
      <left style="thin"/>
      <right style="thin"/>
      <top style="dotted"/>
      <bottom style="thin"/>
    </border>
    <border>
      <left style="thin"/>
      <right>
        <color indexed="63"/>
      </right>
      <top style="dotted"/>
      <bottom style="thin"/>
    </border>
    <border>
      <left style="thin"/>
      <right style="hair"/>
      <top style="thin"/>
      <bottom>
        <color indexed="63"/>
      </bottom>
    </border>
    <border>
      <left style="hair"/>
      <right style="thin"/>
      <top style="thin"/>
      <bottom>
        <color indexed="63"/>
      </bottom>
    </border>
    <border>
      <left style="double"/>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style="dotted"/>
      <bottom style="thin"/>
    </border>
    <border>
      <left>
        <color indexed="63"/>
      </left>
      <right style="thin"/>
      <top style="dotted"/>
      <bottom style="thin"/>
    </border>
    <border>
      <left>
        <color indexed="63"/>
      </left>
      <right>
        <color indexed="63"/>
      </right>
      <top style="dotted"/>
      <bottom style="thin"/>
    </border>
    <border>
      <left style="thin"/>
      <right>
        <color indexed="63"/>
      </right>
      <top>
        <color indexed="63"/>
      </top>
      <bottom style="dotted"/>
    </border>
    <border>
      <left style="thin"/>
      <right style="thin"/>
      <top style="thin"/>
      <bottom>
        <color indexed="63"/>
      </bottom>
    </border>
    <border>
      <left style="thin"/>
      <right>
        <color indexed="63"/>
      </right>
      <top style="thin"/>
      <bottom>
        <color indexed="63"/>
      </bottom>
    </border>
    <border>
      <left style="thin"/>
      <right>
        <color indexed="63"/>
      </right>
      <top style="dotted"/>
      <bottom>
        <color indexed="63"/>
      </bottom>
    </border>
    <border>
      <left style="thin">
        <color indexed="8"/>
      </left>
      <right style="hair">
        <color indexed="8"/>
      </right>
      <top style="dotted">
        <color indexed="8"/>
      </top>
      <bottom style="dotted">
        <color indexed="8"/>
      </bottom>
    </border>
    <border>
      <left style="hair">
        <color indexed="8"/>
      </left>
      <right style="thin">
        <color indexed="8"/>
      </right>
      <top style="dotted">
        <color indexed="8"/>
      </top>
      <bottom style="dotted">
        <color indexed="8"/>
      </bottom>
    </border>
    <border>
      <left style="thin">
        <color indexed="8"/>
      </left>
      <right style="thin">
        <color indexed="8"/>
      </right>
      <top style="dotted">
        <color indexed="8"/>
      </top>
      <bottom style="dotted">
        <color indexed="8"/>
      </bottom>
    </border>
    <border>
      <left style="thin">
        <color indexed="8"/>
      </left>
      <right>
        <color indexed="63"/>
      </right>
      <top style="dotted">
        <color indexed="8"/>
      </top>
      <bottom style="dotted">
        <color indexed="8"/>
      </bottom>
    </border>
    <border>
      <left style="double">
        <color indexed="8"/>
      </left>
      <right style="thin">
        <color indexed="8"/>
      </right>
      <top style="dotted">
        <color indexed="8"/>
      </top>
      <bottom style="dotted">
        <color indexed="8"/>
      </bottom>
    </border>
    <border>
      <left>
        <color indexed="63"/>
      </left>
      <right style="thin">
        <color indexed="8"/>
      </right>
      <top style="dotted">
        <color indexed="8"/>
      </top>
      <bottom style="dotted">
        <color indexed="8"/>
      </bottom>
    </border>
    <border>
      <left>
        <color indexed="63"/>
      </left>
      <right>
        <color indexed="63"/>
      </right>
      <top style="dotted">
        <color indexed="8"/>
      </top>
      <bottom style="dotted">
        <color indexed="8"/>
      </bottom>
    </border>
    <border>
      <left style="double"/>
      <right style="thin"/>
      <top>
        <color indexed="63"/>
      </top>
      <bottom style="thin"/>
    </border>
    <border>
      <left style="thin"/>
      <right style="thin"/>
      <top style="thin"/>
      <bottom style="dashed"/>
    </border>
    <border>
      <left style="thin"/>
      <right style="hair"/>
      <top style="thin"/>
      <bottom style="dashed"/>
    </border>
    <border>
      <left style="hair"/>
      <right style="hair"/>
      <top style="thin"/>
      <bottom style="dashed"/>
    </border>
    <border>
      <left>
        <color indexed="63"/>
      </left>
      <right style="thin"/>
      <top style="thin"/>
      <bottom style="dashed"/>
    </border>
    <border>
      <left style="hair"/>
      <right style="hair"/>
      <top style="dotted"/>
      <bottom style="dotted"/>
    </border>
    <border>
      <left style="thin"/>
      <right style="thin"/>
      <top style="dashed"/>
      <bottom style="dashed"/>
    </border>
    <border>
      <left style="thin"/>
      <right style="hair"/>
      <top style="dashed"/>
      <bottom style="dashed"/>
    </border>
    <border>
      <left style="hair"/>
      <right style="hair"/>
      <top style="dashed"/>
      <bottom style="dashed"/>
    </border>
    <border>
      <left>
        <color indexed="63"/>
      </left>
      <right style="thin"/>
      <top style="dashed"/>
      <bottom style="dashed"/>
    </border>
    <border>
      <left style="thin"/>
      <right>
        <color indexed="63"/>
      </right>
      <top style="thin"/>
      <bottom style="dotted"/>
    </border>
    <border>
      <left style="thin"/>
      <right style="double"/>
      <top style="dotted"/>
      <bottom style="dotted"/>
    </border>
    <border>
      <left>
        <color indexed="63"/>
      </left>
      <right style="thin"/>
      <top style="thin"/>
      <bottom>
        <color indexed="63"/>
      </bottom>
    </border>
    <border>
      <left style="thin"/>
      <right style="hair"/>
      <top>
        <color indexed="63"/>
      </top>
      <bottom style="dotted"/>
    </border>
    <border>
      <left style="hair"/>
      <right style="hair"/>
      <top>
        <color indexed="63"/>
      </top>
      <bottom style="dotted"/>
    </border>
    <border>
      <left style="hair"/>
      <right style="thin"/>
      <top>
        <color indexed="63"/>
      </top>
      <bottom style="dotted"/>
    </border>
    <border>
      <left style="thin"/>
      <right style="double"/>
      <top style="dotted"/>
      <bottom style="thin"/>
    </border>
    <border>
      <left>
        <color indexed="63"/>
      </left>
      <right style="hair"/>
      <top>
        <color indexed="63"/>
      </top>
      <bottom style="thin"/>
    </border>
    <border>
      <left style="dotted"/>
      <right style="hair"/>
      <top>
        <color indexed="63"/>
      </top>
      <bottom style="thin"/>
    </border>
    <border>
      <left style="hair"/>
      <right style="hair"/>
      <top>
        <color indexed="63"/>
      </top>
      <bottom>
        <color indexed="63"/>
      </bottom>
    </border>
    <border>
      <left style="thin"/>
      <right style="thin"/>
      <top style="dotted"/>
      <bottom style="double"/>
    </border>
    <border>
      <left style="thin"/>
      <right style="hair"/>
      <top style="double"/>
      <bottom style="medium"/>
    </border>
    <border>
      <left style="hair"/>
      <right style="thin"/>
      <top style="double"/>
      <bottom style="medium"/>
    </border>
    <border>
      <left style="hair"/>
      <right style="hair"/>
      <top style="double"/>
      <bottom style="medium"/>
    </border>
    <border>
      <left style="hair"/>
      <right style="dotted"/>
      <top style="double"/>
      <bottom style="medium"/>
    </border>
    <border>
      <left style="thin"/>
      <right>
        <color indexed="63"/>
      </right>
      <top style="double"/>
      <bottom style="medium"/>
    </border>
    <border>
      <left style="hair"/>
      <right>
        <color indexed="63"/>
      </right>
      <top style="double"/>
      <bottom style="medium"/>
    </border>
    <border>
      <left>
        <color indexed="63"/>
      </left>
      <right style="hair"/>
      <top style="double"/>
      <bottom style="medium"/>
    </border>
    <border>
      <left style="thin"/>
      <right style="thin"/>
      <top style="double"/>
      <bottom style="medium"/>
    </border>
    <border>
      <left>
        <color indexed="63"/>
      </left>
      <right>
        <color indexed="63"/>
      </right>
      <top style="double"/>
      <bottom style="medium"/>
    </border>
    <border>
      <left>
        <color indexed="63"/>
      </left>
      <right style="thin"/>
      <top style="double"/>
      <bottom style="medium"/>
    </border>
    <border>
      <left style="thin"/>
      <right style="dotted"/>
      <top style="double"/>
      <bottom style="medium"/>
    </border>
    <border>
      <left style="dotted"/>
      <right style="thin"/>
      <top style="double"/>
      <bottom style="medium"/>
    </border>
    <border>
      <left style="hair"/>
      <right>
        <color indexed="63"/>
      </right>
      <top style="dotted"/>
      <bottom style="dotted"/>
    </border>
    <border>
      <left style="hair"/>
      <right style="hair"/>
      <top style="dotted"/>
      <bottom>
        <color indexed="63"/>
      </bottom>
    </border>
    <border>
      <left style="thin"/>
      <right style="thin"/>
      <top style="dashed"/>
      <bottom style="thin"/>
    </border>
    <border>
      <left style="thin"/>
      <right style="hair"/>
      <top style="dashed"/>
      <bottom style="thin"/>
    </border>
    <border>
      <left style="hair"/>
      <right style="hair"/>
      <top style="dashed"/>
      <bottom style="thin"/>
    </border>
    <border>
      <left>
        <color indexed="63"/>
      </left>
      <right style="thin"/>
      <top style="dashed"/>
      <bottom style="thin"/>
    </border>
    <border>
      <left style="hair"/>
      <right style="hair"/>
      <top style="thin"/>
      <bottom style="dotted"/>
    </border>
    <border>
      <left style="hair"/>
      <right style="hair"/>
      <top style="dotted"/>
      <bottom style="thin"/>
    </border>
    <border>
      <left style="hair">
        <color indexed="8"/>
      </left>
      <right style="hair">
        <color indexed="8"/>
      </right>
      <top style="dotted">
        <color indexed="8"/>
      </top>
      <bottom style="dotted">
        <color indexed="8"/>
      </bottom>
    </border>
    <border>
      <left style="thin">
        <color indexed="8"/>
      </left>
      <right style="thin">
        <color indexed="8"/>
      </right>
      <top style="dashed">
        <color indexed="8"/>
      </top>
      <bottom style="dashed">
        <color indexed="8"/>
      </bottom>
    </border>
    <border>
      <left style="thin">
        <color indexed="8"/>
      </left>
      <right style="hair">
        <color indexed="8"/>
      </right>
      <top style="dashed">
        <color indexed="8"/>
      </top>
      <bottom style="dashed">
        <color indexed="8"/>
      </bottom>
    </border>
    <border>
      <left style="hair">
        <color indexed="8"/>
      </left>
      <right style="hair">
        <color indexed="8"/>
      </right>
      <top style="dashed">
        <color indexed="8"/>
      </top>
      <bottom style="dashed">
        <color indexed="8"/>
      </bottom>
    </border>
    <border>
      <left>
        <color indexed="63"/>
      </left>
      <right style="thin">
        <color indexed="8"/>
      </right>
      <top style="dashed">
        <color indexed="8"/>
      </top>
      <bottom style="dashed">
        <color indexed="8"/>
      </bottom>
    </border>
    <border>
      <left style="thin"/>
      <right style="hair"/>
      <top style="dotted"/>
      <bottom style="double"/>
    </border>
    <border>
      <left style="thin"/>
      <right style="thin"/>
      <top style="dashed"/>
      <bottom style="double"/>
    </border>
    <border>
      <left style="thin"/>
      <right style="hair"/>
      <top style="dashed"/>
      <bottom style="double"/>
    </border>
    <border>
      <left style="hair"/>
      <right style="hair"/>
      <top style="dashed"/>
      <bottom style="double"/>
    </border>
    <border>
      <left>
        <color indexed="63"/>
      </left>
      <right style="thin"/>
      <top style="dashed"/>
      <bottom style="double"/>
    </border>
    <border>
      <left style="hair"/>
      <right style="thin"/>
      <top style="double"/>
      <bottom style="thin"/>
    </border>
    <border>
      <left style="thin"/>
      <right style="hair"/>
      <top style="double"/>
      <bottom style="thin"/>
    </border>
    <border>
      <left style="thin"/>
      <right>
        <color indexed="63"/>
      </right>
      <top style="double"/>
      <bottom style="thin"/>
    </border>
    <border>
      <left style="hair"/>
      <right style="hair"/>
      <top style="double"/>
      <bottom style="thin"/>
    </border>
    <border>
      <left style="thin"/>
      <right style="hair"/>
      <top style="thin"/>
      <bottom style="double"/>
    </border>
    <border>
      <left style="hair"/>
      <right style="thin"/>
      <top style="thin"/>
      <bottom style="double"/>
    </border>
    <border>
      <left style="thin"/>
      <right>
        <color indexed="63"/>
      </right>
      <top style="thin"/>
      <bottom style="double"/>
    </border>
    <border>
      <left style="hair"/>
      <right style="hair"/>
      <top style="thin"/>
      <bottom style="double"/>
    </border>
    <border>
      <left style="thin"/>
      <right style="thin"/>
      <top style="thin"/>
      <bottom style="double"/>
    </border>
    <border>
      <left>
        <color indexed="63"/>
      </left>
      <right style="thin"/>
      <top style="thin"/>
      <bottom style="double"/>
    </border>
    <border>
      <left style="hair"/>
      <right style="dotted"/>
      <top>
        <color indexed="63"/>
      </top>
      <bottom style="dotted"/>
    </border>
    <border>
      <left>
        <color indexed="63"/>
      </left>
      <right style="hair"/>
      <top>
        <color indexed="63"/>
      </top>
      <bottom style="dotted"/>
    </border>
    <border>
      <left style="hair"/>
      <right>
        <color indexed="63"/>
      </right>
      <top>
        <color indexed="63"/>
      </top>
      <bottom style="dotted"/>
    </border>
    <border>
      <left style="hair"/>
      <right style="hair"/>
      <top style="thin"/>
      <bottom>
        <color indexed="63"/>
      </bottom>
    </border>
    <border>
      <left style="hair"/>
      <right>
        <color indexed="63"/>
      </right>
      <top style="thin"/>
      <bottom>
        <color indexed="63"/>
      </bottom>
    </border>
    <border>
      <left style="hair"/>
      <right>
        <color indexed="63"/>
      </right>
      <top style="thin"/>
      <bottom style="dotted"/>
    </border>
    <border>
      <left style="thin"/>
      <right style="dotted"/>
      <top style="thin"/>
      <bottom style="dotted"/>
    </border>
    <border>
      <left style="dotted"/>
      <right style="thin"/>
      <top style="thin"/>
      <bottom style="dotted"/>
    </border>
    <border>
      <left>
        <color indexed="63"/>
      </left>
      <right style="hair"/>
      <top style="dotted"/>
      <bottom style="dotted"/>
    </border>
    <border>
      <left style="hair"/>
      <right style="dotted"/>
      <top style="dotted"/>
      <bottom style="dotted"/>
    </border>
    <border>
      <left style="thin"/>
      <right style="dotted"/>
      <top style="dotted"/>
      <bottom style="dotted"/>
    </border>
    <border>
      <left style="dotted"/>
      <right style="thin"/>
      <top style="dotted"/>
      <bottom style="dotted"/>
    </border>
    <border>
      <left style="hair"/>
      <right style="dotted"/>
      <top style="dotted"/>
      <bottom>
        <color indexed="63"/>
      </bottom>
    </border>
    <border>
      <left>
        <color indexed="63"/>
      </left>
      <right style="hair"/>
      <top style="dotted"/>
      <bottom>
        <color indexed="63"/>
      </bottom>
    </border>
    <border>
      <left>
        <color indexed="63"/>
      </left>
      <right style="hair"/>
      <top style="dotted"/>
      <bottom style="thin"/>
    </border>
    <border>
      <left style="hair"/>
      <right>
        <color indexed="63"/>
      </right>
      <top style="dotted"/>
      <bottom>
        <color indexed="63"/>
      </bottom>
    </border>
    <border>
      <left style="hair"/>
      <right>
        <color indexed="63"/>
      </right>
      <top style="dotted"/>
      <bottom style="thin"/>
    </border>
    <border>
      <left>
        <color indexed="63"/>
      </left>
      <right style="hair"/>
      <top style="thin"/>
      <bottom style="dotted"/>
    </border>
    <border>
      <left style="hair"/>
      <right style="dotted"/>
      <top style="thin"/>
      <bottom style="dotted"/>
    </border>
    <border>
      <left style="hair"/>
      <right style="dotted"/>
      <top style="dotted"/>
      <bottom style="thin"/>
    </border>
    <border>
      <left style="thin"/>
      <right style="dotted"/>
      <top style="dotted"/>
      <bottom style="thin"/>
    </border>
    <border>
      <left style="dotted"/>
      <right style="thin"/>
      <top style="dotted"/>
      <bottom style="thin"/>
    </border>
    <border>
      <left>
        <color indexed="63"/>
      </left>
      <right style="hair"/>
      <top>
        <color indexed="63"/>
      </top>
      <bottom>
        <color indexed="63"/>
      </bottom>
    </border>
    <border>
      <left style="hair"/>
      <right>
        <color indexed="63"/>
      </right>
      <top>
        <color indexed="63"/>
      </top>
      <bottom>
        <color indexed="63"/>
      </bottom>
    </border>
    <border>
      <left style="hair"/>
      <right style="dotted"/>
      <top>
        <color indexed="63"/>
      </top>
      <bottom>
        <color indexed="63"/>
      </bottom>
    </border>
    <border>
      <left style="thin"/>
      <right style="dotted"/>
      <top>
        <color indexed="63"/>
      </top>
      <bottom style="dotted"/>
    </border>
    <border>
      <left style="dotted"/>
      <right style="thin"/>
      <top>
        <color indexed="63"/>
      </top>
      <bottom style="dotted"/>
    </border>
    <border>
      <left>
        <color indexed="63"/>
      </left>
      <right style="hair"/>
      <top style="dotted">
        <color indexed="8"/>
      </top>
      <bottom style="dotted">
        <color indexed="8"/>
      </bottom>
    </border>
    <border>
      <left style="thin"/>
      <right style="hair"/>
      <top style="dotted">
        <color indexed="8"/>
      </top>
      <bottom style="dotted">
        <color indexed="8"/>
      </bottom>
    </border>
    <border>
      <left style="hair">
        <color indexed="8"/>
      </left>
      <right style="thin"/>
      <top style="dotted">
        <color indexed="8"/>
      </top>
      <bottom style="dotted">
        <color indexed="8"/>
      </bottom>
    </border>
    <border>
      <left style="hair">
        <color indexed="8"/>
      </left>
      <right style="dotted">
        <color indexed="8"/>
      </right>
      <top style="dotted">
        <color indexed="8"/>
      </top>
      <bottom style="dotted">
        <color indexed="8"/>
      </bottom>
    </border>
    <border>
      <left>
        <color indexed="63"/>
      </left>
      <right style="hair">
        <color indexed="8"/>
      </right>
      <top style="dotted">
        <color indexed="8"/>
      </top>
      <bottom style="dotted">
        <color indexed="8"/>
      </bottom>
    </border>
    <border>
      <left style="hair">
        <color indexed="8"/>
      </left>
      <right>
        <color indexed="63"/>
      </right>
      <top style="dotted">
        <color indexed="8"/>
      </top>
      <bottom style="dotted">
        <color indexed="8"/>
      </bottom>
    </border>
    <border>
      <left style="thin">
        <color indexed="8"/>
      </left>
      <right style="dotted">
        <color indexed="8"/>
      </right>
      <top style="dotted">
        <color indexed="8"/>
      </top>
      <bottom style="dotted">
        <color indexed="8"/>
      </bottom>
    </border>
    <border>
      <left style="dotted">
        <color indexed="8"/>
      </left>
      <right style="thin">
        <color indexed="8"/>
      </right>
      <top style="dotted">
        <color indexed="8"/>
      </top>
      <bottom style="dotted">
        <color indexed="8"/>
      </bottom>
    </border>
    <border>
      <left>
        <color indexed="63"/>
      </left>
      <right style="hair"/>
      <top style="dotted"/>
      <bottom style="double"/>
    </border>
    <border>
      <left style="hair"/>
      <right style="hair"/>
      <top style="dotted"/>
      <bottom style="double"/>
    </border>
    <border>
      <left style="hair"/>
      <right style="thin"/>
      <top style="dotted"/>
      <bottom style="double"/>
    </border>
    <border>
      <left style="hair"/>
      <right style="dotted"/>
      <top style="dotted"/>
      <bottom style="double"/>
    </border>
    <border>
      <left style="thin"/>
      <right style="dotted"/>
      <top style="dotted"/>
      <bottom style="double"/>
    </border>
    <border>
      <left style="dotted"/>
      <right style="thin"/>
      <top style="dotted"/>
      <bottom style="double"/>
    </border>
    <border>
      <left style="thin"/>
      <right style="dotted"/>
      <top style="double"/>
      <bottom style="thin"/>
    </border>
    <border>
      <left style="hair"/>
      <right>
        <color indexed="63"/>
      </right>
      <top style="double"/>
      <bottom style="thin"/>
    </border>
    <border>
      <left>
        <color indexed="63"/>
      </left>
      <right style="hair"/>
      <top style="double"/>
      <bottom>
        <color indexed="63"/>
      </bottom>
    </border>
    <border>
      <left style="hair"/>
      <right style="hair"/>
      <top style="double"/>
      <bottom>
        <color indexed="63"/>
      </bottom>
    </border>
    <border>
      <left>
        <color indexed="63"/>
      </left>
      <right style="hair"/>
      <top style="double"/>
      <bottom style="thin"/>
    </border>
    <border>
      <left style="thin"/>
      <right style="thin"/>
      <top style="double"/>
      <bottom style="thin"/>
    </border>
    <border>
      <left>
        <color indexed="63"/>
      </left>
      <right style="hair"/>
      <top style="thin"/>
      <bottom style="double"/>
    </border>
    <border>
      <left style="hair"/>
      <right style="dotted"/>
      <top style="thin"/>
      <bottom style="double"/>
    </border>
    <border>
      <left style="hair"/>
      <right>
        <color indexed="63"/>
      </right>
      <top style="thin"/>
      <bottom style="double"/>
    </border>
    <border>
      <left style="thin"/>
      <right style="dotted"/>
      <top style="thin"/>
      <bottom style="double"/>
    </border>
    <border>
      <left style="dotted"/>
      <right style="thin"/>
      <top style="thin"/>
      <bottom style="double"/>
    </border>
    <border>
      <left style="double"/>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hair"/>
      <right style="thin"/>
      <top style="dotted"/>
      <bottom style="dotted">
        <color indexed="8"/>
      </bottom>
    </border>
    <border>
      <left>
        <color indexed="63"/>
      </left>
      <right style="hair"/>
      <top style="thin"/>
      <bottom>
        <color indexed="63"/>
      </bottom>
    </border>
    <border>
      <left>
        <color indexed="63"/>
      </left>
      <right style="hair"/>
      <top>
        <color indexed="63"/>
      </top>
      <bottom style="thin">
        <color indexed="8"/>
      </bottom>
    </border>
    <border>
      <left style="hair"/>
      <right style="hair"/>
      <top>
        <color indexed="63"/>
      </top>
      <bottom style="thin">
        <color indexed="8"/>
      </bottom>
    </border>
    <border>
      <left style="hair"/>
      <right style="thin"/>
      <top>
        <color indexed="63"/>
      </top>
      <bottom style="thin">
        <color indexed="8"/>
      </bottom>
    </border>
    <border>
      <left>
        <color indexed="63"/>
      </left>
      <right style="hair">
        <color indexed="8"/>
      </right>
      <top style="thin">
        <color indexed="8"/>
      </top>
      <bottom>
        <color indexed="63"/>
      </bottom>
    </border>
    <border>
      <left style="hair">
        <color indexed="8"/>
      </left>
      <right style="hair">
        <color indexed="8"/>
      </right>
      <top style="thin">
        <color indexed="8"/>
      </top>
      <bottom>
        <color indexed="63"/>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double"/>
      <right style="hair"/>
      <top>
        <color indexed="63"/>
      </top>
      <bottom style="thin"/>
    </border>
    <border>
      <left style="double"/>
      <right style="hair"/>
      <top>
        <color indexed="63"/>
      </top>
      <bottom>
        <color indexed="63"/>
      </bottom>
    </border>
    <border>
      <left style="double"/>
      <right style="hair"/>
      <top style="thin"/>
      <bottom>
        <color indexed="63"/>
      </bottom>
    </border>
    <border>
      <left style="double"/>
      <right style="hair"/>
      <top style="thin"/>
      <bottom style="thin"/>
    </border>
    <border>
      <left style="thin"/>
      <right style="double"/>
      <top>
        <color indexed="63"/>
      </top>
      <bottom>
        <color indexed="63"/>
      </bottom>
    </border>
    <border>
      <left style="thin"/>
      <right style="double"/>
      <top>
        <color indexed="63"/>
      </top>
      <bottom style="thin"/>
    </border>
    <border>
      <left style="thin"/>
      <right style="double"/>
      <top style="thin"/>
      <bottom style="thin"/>
    </border>
    <border>
      <left style="thin"/>
      <right style="double"/>
      <top style="thin"/>
      <bottom>
        <color indexed="63"/>
      </bottom>
    </border>
    <border>
      <left style="thin"/>
      <right style="double"/>
      <top>
        <color indexed="63"/>
      </top>
      <bottom style="thin">
        <color indexed="8"/>
      </bottom>
    </border>
    <border>
      <left style="thin"/>
      <right style="double"/>
      <top style="thin">
        <color indexed="8"/>
      </top>
      <bottom>
        <color indexed="63"/>
      </bottom>
    </border>
    <border>
      <left style="dotted"/>
      <right style="hair"/>
      <top>
        <color indexed="63"/>
      </top>
      <bottom style="dotted"/>
    </border>
    <border>
      <left style="dotted"/>
      <right style="hair"/>
      <top style="dotted"/>
      <bottom style="dotted"/>
    </border>
    <border>
      <left style="dotted"/>
      <right style="hair"/>
      <top style="dotted"/>
      <bottom>
        <color indexed="63"/>
      </bottom>
    </border>
    <border>
      <left style="dotted"/>
      <right style="hair"/>
      <top style="thin"/>
      <bottom style="dotted"/>
    </border>
    <border>
      <left style="dotted"/>
      <right style="hair"/>
      <top style="dotted"/>
      <bottom style="thin"/>
    </border>
    <border>
      <left style="dotted"/>
      <right>
        <color indexed="63"/>
      </right>
      <top style="dotted"/>
      <bottom style="thin"/>
    </border>
    <border>
      <left style="thin"/>
      <right style="hair"/>
      <top style="dotted"/>
      <bottom style="dotted">
        <color indexed="8"/>
      </bottom>
    </border>
    <border>
      <left style="hair"/>
      <right style="hair"/>
      <top style="dotted">
        <color indexed="8"/>
      </top>
      <bottom style="dotted">
        <color indexed="8"/>
      </bottom>
    </border>
    <border>
      <left style="hair"/>
      <right style="thin"/>
      <top style="dotted">
        <color indexed="8"/>
      </top>
      <bottom style="dotted">
        <color indexed="8"/>
      </bottom>
    </border>
    <border>
      <left style="dotted">
        <color indexed="8"/>
      </left>
      <right style="hair">
        <color indexed="8"/>
      </right>
      <top style="dotted">
        <color indexed="8"/>
      </top>
      <bottom style="dotted">
        <color indexed="8"/>
      </bottom>
    </border>
    <border>
      <left style="thin"/>
      <right style="hair">
        <color indexed="8"/>
      </right>
      <top style="dotted">
        <color indexed="8"/>
      </top>
      <bottom style="dotted">
        <color indexed="8"/>
      </bottom>
    </border>
    <border>
      <left style="thin"/>
      <right style="thin"/>
      <top style="dotted">
        <color indexed="8"/>
      </top>
      <bottom style="dotted">
        <color indexed="8"/>
      </bottom>
    </border>
    <border>
      <left style="thin"/>
      <right style="thin"/>
      <top style="dotted">
        <color indexed="8"/>
      </top>
      <bottom style="dotted"/>
    </border>
    <border>
      <left>
        <color indexed="63"/>
      </left>
      <right style="thin"/>
      <top style="dotted"/>
      <bottom style="double"/>
    </border>
    <border>
      <left style="hair"/>
      <right>
        <color indexed="63"/>
      </right>
      <top style="dotted"/>
      <bottom style="double"/>
    </border>
    <border>
      <left>
        <color indexed="63"/>
      </left>
      <right style="thin"/>
      <top style="double"/>
      <bottom style="thin"/>
    </border>
    <border>
      <left style="dotted"/>
      <right style="hair"/>
      <top style="double"/>
      <bottom style="thin"/>
    </border>
    <border>
      <left style="thin"/>
      <right style="hair"/>
      <top style="double"/>
      <bottom>
        <color indexed="63"/>
      </bottom>
    </border>
    <border>
      <left style="dotted"/>
      <right style="hair"/>
      <top style="thin"/>
      <bottom style="double"/>
    </border>
    <border>
      <left style="dotted"/>
      <right style="hair"/>
      <top style="double"/>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style="hair"/>
      <right style="medium"/>
      <top style="thin"/>
      <bottom style="double"/>
    </border>
    <border>
      <left style="medium"/>
      <right>
        <color indexed="63"/>
      </right>
      <top style="double"/>
      <bottom style="hair"/>
    </border>
    <border>
      <left>
        <color indexed="63"/>
      </left>
      <right>
        <color indexed="63"/>
      </right>
      <top style="double"/>
      <bottom style="hair"/>
    </border>
    <border>
      <left style="thin"/>
      <right style="hair"/>
      <top style="double"/>
      <bottom style="hair"/>
    </border>
    <border>
      <left style="hair"/>
      <right style="hair"/>
      <top style="double"/>
      <bottom style="hair"/>
    </border>
    <border>
      <left style="hair"/>
      <right style="thin"/>
      <top style="double"/>
      <bottom style="hair"/>
    </border>
    <border>
      <left style="hair"/>
      <right style="medium"/>
      <top style="double"/>
      <bottom style="hair"/>
    </border>
    <border>
      <left style="medium"/>
      <right>
        <color indexed="63"/>
      </right>
      <top style="hair"/>
      <bottom style="hair"/>
    </border>
    <border>
      <left>
        <color indexed="63"/>
      </left>
      <right>
        <color indexed="63"/>
      </right>
      <top style="hair"/>
      <bottom style="hair"/>
    </border>
    <border>
      <left style="thin"/>
      <right style="hair"/>
      <top style="hair"/>
      <bottom style="hair"/>
    </border>
    <border>
      <left style="hair"/>
      <right style="hair"/>
      <top style="hair"/>
      <bottom style="hair"/>
    </border>
    <border>
      <left style="hair"/>
      <right style="medium"/>
      <top style="hair"/>
      <bottom style="hair"/>
    </border>
    <border>
      <left style="medium"/>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medium"/>
      <top style="hair"/>
      <bottom style="thin"/>
    </border>
    <border>
      <left style="medium"/>
      <right>
        <color indexed="63"/>
      </right>
      <top style="thin"/>
      <bottom style="hair"/>
    </border>
    <border>
      <left>
        <color indexed="63"/>
      </left>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hair"/>
    </border>
    <border>
      <left style="hair"/>
      <right style="thin"/>
      <top style="hair"/>
      <bottom style="hair"/>
    </border>
    <border>
      <left style="medium"/>
      <right>
        <color indexed="63"/>
      </right>
      <top style="hair"/>
      <bottom style="medium"/>
    </border>
    <border>
      <left>
        <color indexed="63"/>
      </left>
      <right>
        <color indexed="63"/>
      </right>
      <top style="hair"/>
      <bottom style="medium"/>
    </border>
    <border>
      <left style="thin"/>
      <right>
        <color indexed="63"/>
      </right>
      <top style="hair"/>
      <bottom style="medium"/>
    </border>
    <border>
      <left style="hair"/>
      <right>
        <color indexed="63"/>
      </right>
      <top style="hair"/>
      <bottom style="medium"/>
    </border>
    <border>
      <left style="hair"/>
      <right style="hair"/>
      <top style="hair"/>
      <bottom style="medium"/>
    </border>
    <border>
      <left style="hair"/>
      <right style="medium"/>
      <top style="hair"/>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medium"/>
      <bottom style="hair"/>
    </border>
    <border>
      <left>
        <color indexed="63"/>
      </left>
      <right>
        <color indexed="63"/>
      </right>
      <top>
        <color indexed="63"/>
      </top>
      <bottom style="hair"/>
    </border>
    <border>
      <left style="dotted"/>
      <right>
        <color indexed="63"/>
      </right>
      <top style="thin"/>
      <bottom style="hair"/>
    </border>
    <border>
      <left>
        <color indexed="63"/>
      </left>
      <right style="thin"/>
      <top style="thin"/>
      <bottom style="hair"/>
    </border>
    <border>
      <left style="thin"/>
      <right style="thin"/>
      <top>
        <color indexed="63"/>
      </top>
      <bottom style="double"/>
    </border>
    <border diagonalDown="1">
      <left style="thin"/>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thin"/>
      <diagonal style="hair"/>
    </border>
    <border diagonalDown="1">
      <left>
        <color indexed="63"/>
      </left>
      <right style="thin"/>
      <top>
        <color indexed="63"/>
      </top>
      <bottom style="thin"/>
      <diagonal style="hair"/>
    </border>
    <border>
      <left style="hair"/>
      <right style="dotted"/>
      <top style="thin"/>
      <bottom>
        <color indexed="63"/>
      </bottom>
    </border>
    <border>
      <left style="hair"/>
      <right style="dotted"/>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17" fillId="0" borderId="0">
      <alignment/>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48" fillId="4" borderId="0" applyNumberFormat="0" applyBorder="0" applyAlignment="0" applyProtection="0"/>
  </cellStyleXfs>
  <cellXfs count="1614">
    <xf numFmtId="0" fontId="0" fillId="0" borderId="0" xfId="0" applyAlignment="1">
      <alignment/>
    </xf>
    <xf numFmtId="0" fontId="4"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4" fillId="0" borderId="0" xfId="0" applyFont="1" applyFill="1" applyAlignment="1">
      <alignment/>
    </xf>
    <xf numFmtId="0" fontId="3" fillId="0" borderId="0" xfId="0" applyFont="1" applyFill="1" applyBorder="1" applyAlignment="1">
      <alignment horizontal="left" vertical="center"/>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vertical="center" shrinkToFit="1"/>
    </xf>
    <xf numFmtId="0" fontId="4" fillId="0" borderId="0" xfId="0" applyFont="1" applyFill="1" applyAlignment="1">
      <alignment horizontal="left"/>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horizontal="distributed" vertical="center"/>
    </xf>
    <xf numFmtId="17" fontId="4" fillId="0" borderId="0" xfId="0" applyNumberFormat="1" applyFont="1" applyFill="1" applyAlignment="1">
      <alignment/>
    </xf>
    <xf numFmtId="0" fontId="4" fillId="0" borderId="0" xfId="0" applyFont="1" applyFill="1" applyBorder="1" applyAlignment="1">
      <alignment horizontal="center" vertical="center"/>
    </xf>
    <xf numFmtId="0" fontId="4" fillId="0" borderId="0" xfId="0" applyFont="1" applyFill="1" applyAlignment="1">
      <alignment horizontal="left" vertical="center" indent="1"/>
    </xf>
    <xf numFmtId="0" fontId="4" fillId="0" borderId="0" xfId="0" applyFont="1" applyFill="1" applyAlignment="1">
      <alignment horizontal="center"/>
    </xf>
    <xf numFmtId="0" fontId="5" fillId="0" borderId="0" xfId="0" applyFont="1" applyFill="1" applyAlignment="1">
      <alignment/>
    </xf>
    <xf numFmtId="0" fontId="4" fillId="0" borderId="0" xfId="0" applyFont="1" applyFill="1" applyAlignment="1">
      <alignment vertical="center"/>
    </xf>
    <xf numFmtId="0" fontId="0" fillId="0" borderId="0" xfId="0" applyFont="1" applyFill="1" applyAlignment="1">
      <alignment vertical="center"/>
    </xf>
    <xf numFmtId="0" fontId="4" fillId="0" borderId="10" xfId="0" applyFont="1" applyFill="1" applyBorder="1" applyAlignment="1">
      <alignment horizontal="right"/>
    </xf>
    <xf numFmtId="0" fontId="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Border="1" applyAlignment="1">
      <alignment/>
    </xf>
    <xf numFmtId="0" fontId="4" fillId="0" borderId="0" xfId="0" applyFont="1" applyFill="1" applyBorder="1" applyAlignment="1">
      <alignment horizontal="left" vertical="center" wrapText="1"/>
    </xf>
    <xf numFmtId="0" fontId="14" fillId="0" borderId="0" xfId="0" applyFont="1" applyFill="1" applyAlignment="1">
      <alignment horizontal="center" vertical="center"/>
    </xf>
    <xf numFmtId="0" fontId="5" fillId="0" borderId="10" xfId="0" applyFont="1" applyFill="1" applyBorder="1" applyAlignment="1">
      <alignment horizontal="right" vertical="center"/>
    </xf>
    <xf numFmtId="0" fontId="5" fillId="0" borderId="10" xfId="0" applyFont="1" applyFill="1" applyBorder="1" applyAlignment="1">
      <alignment horizontal="center" vertical="center"/>
    </xf>
    <xf numFmtId="0" fontId="4" fillId="0" borderId="0" xfId="0" applyFont="1" applyFill="1" applyBorder="1" applyAlignment="1">
      <alignment horizontal="center" vertical="center" wrapText="1"/>
    </xf>
    <xf numFmtId="0" fontId="11" fillId="0" borderId="0" xfId="0" applyFont="1" applyFill="1" applyAlignment="1">
      <alignment/>
    </xf>
    <xf numFmtId="0" fontId="10"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4" fillId="0" borderId="10" xfId="0" applyFont="1" applyFill="1" applyBorder="1" applyAlignment="1">
      <alignment horizontal="left"/>
    </xf>
    <xf numFmtId="183" fontId="4" fillId="0" borderId="0" xfId="0" applyNumberFormat="1" applyFont="1" applyFill="1" applyAlignment="1">
      <alignment horizontal="right"/>
    </xf>
    <xf numFmtId="0" fontId="15" fillId="0" borderId="0" xfId="0" applyFont="1" applyFill="1" applyBorder="1" applyAlignment="1">
      <alignment horizontal="center" vertical="center"/>
    </xf>
    <xf numFmtId="0" fontId="4" fillId="0" borderId="0" xfId="0" applyFont="1" applyFill="1" applyBorder="1" applyAlignment="1">
      <alignment horizontal="left"/>
    </xf>
    <xf numFmtId="183" fontId="4" fillId="0" borderId="0" xfId="0" applyNumberFormat="1" applyFont="1" applyFill="1" applyAlignment="1">
      <alignment horizontal="left"/>
    </xf>
    <xf numFmtId="0" fontId="12" fillId="0" borderId="0" xfId="0" applyFont="1" applyFill="1" applyAlignment="1">
      <alignment/>
    </xf>
    <xf numFmtId="0" fontId="12" fillId="0" borderId="0" xfId="0" applyFont="1" applyFill="1" applyBorder="1" applyAlignment="1">
      <alignment/>
    </xf>
    <xf numFmtId="0" fontId="11" fillId="0" borderId="0" xfId="0" applyFont="1" applyFill="1" applyBorder="1" applyAlignment="1">
      <alignment horizontal="left" vertical="center"/>
    </xf>
    <xf numFmtId="0" fontId="4" fillId="0" borderId="0" xfId="0" applyFont="1" applyFill="1" applyBorder="1" applyAlignment="1">
      <alignment vertical="center"/>
    </xf>
    <xf numFmtId="0" fontId="16" fillId="0" borderId="0" xfId="0" applyFont="1" applyFill="1" applyAlignment="1">
      <alignment horizontal="left" vertical="center"/>
    </xf>
    <xf numFmtId="0" fontId="9" fillId="0" borderId="0" xfId="0" applyFont="1" applyFill="1" applyAlignment="1">
      <alignment horizontal="left" vertical="center"/>
    </xf>
    <xf numFmtId="0" fontId="15" fillId="0" borderId="0" xfId="0" applyFont="1" applyFill="1" applyAlignment="1">
      <alignment horizontal="left" vertical="center"/>
    </xf>
    <xf numFmtId="0" fontId="4" fillId="0" borderId="11" xfId="0" applyFont="1" applyFill="1" applyBorder="1" applyAlignment="1">
      <alignment vertical="center"/>
    </xf>
    <xf numFmtId="0" fontId="12" fillId="0" borderId="0" xfId="0" applyFont="1" applyFill="1" applyAlignment="1">
      <alignment horizontal="center" vertical="center"/>
    </xf>
    <xf numFmtId="0" fontId="12" fillId="0" borderId="11" xfId="0" applyFont="1" applyFill="1" applyBorder="1" applyAlignment="1">
      <alignment horizontal="right" vertical="center"/>
    </xf>
    <xf numFmtId="0" fontId="12" fillId="0" borderId="0" xfId="0" applyFont="1" applyFill="1" applyBorder="1" applyAlignment="1">
      <alignment horizontal="right" vertical="center"/>
    </xf>
    <xf numFmtId="0" fontId="9" fillId="0" borderId="10" xfId="0" applyFont="1" applyFill="1" applyBorder="1" applyAlignment="1">
      <alignment horizontal="left" vertical="center"/>
    </xf>
    <xf numFmtId="0" fontId="12" fillId="0" borderId="0" xfId="0" applyFont="1" applyFill="1" applyBorder="1" applyAlignment="1">
      <alignment horizontal="center"/>
    </xf>
    <xf numFmtId="0" fontId="18" fillId="0" borderId="12" xfId="0" applyFont="1" applyFill="1" applyBorder="1" applyAlignment="1">
      <alignment horizontal="center" vertical="top" textRotation="255"/>
    </xf>
    <xf numFmtId="0" fontId="18" fillId="0" borderId="13" xfId="0" applyFont="1" applyFill="1" applyBorder="1" applyAlignment="1">
      <alignment horizontal="center" vertical="top" textRotation="255"/>
    </xf>
    <xf numFmtId="0" fontId="18" fillId="0" borderId="14" xfId="0" applyFont="1" applyFill="1" applyBorder="1" applyAlignment="1">
      <alignment horizontal="center" vertical="top" textRotation="255"/>
    </xf>
    <xf numFmtId="0" fontId="18" fillId="0" borderId="13" xfId="0" applyFont="1" applyFill="1" applyBorder="1" applyAlignment="1">
      <alignment horizontal="center" vertical="top" textRotation="255" wrapText="1"/>
    </xf>
    <xf numFmtId="0" fontId="18" fillId="0" borderId="15" xfId="0" applyFont="1" applyFill="1" applyBorder="1" applyAlignment="1">
      <alignment horizontal="center" vertical="top" textRotation="255"/>
    </xf>
    <xf numFmtId="0" fontId="18" fillId="0" borderId="12" xfId="0" applyFont="1" applyFill="1" applyBorder="1" applyAlignment="1">
      <alignment horizontal="center" vertical="top" textRotation="255" shrinkToFit="1"/>
    </xf>
    <xf numFmtId="0" fontId="18" fillId="0" borderId="13" xfId="0" applyFont="1" applyFill="1" applyBorder="1" applyAlignment="1">
      <alignment horizontal="center" vertical="top" textRotation="255" shrinkToFit="1"/>
    </xf>
    <xf numFmtId="0" fontId="18" fillId="0" borderId="0" xfId="0" applyFont="1" applyFill="1" applyBorder="1" applyAlignment="1">
      <alignment/>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20" fillId="0" borderId="16" xfId="0" applyFont="1" applyFill="1" applyBorder="1" applyAlignment="1">
      <alignment horizontal="center" vertical="center" wrapText="1" shrinkToFit="1"/>
    </xf>
    <xf numFmtId="0" fontId="23" fillId="0" borderId="17" xfId="0" applyFont="1" applyFill="1" applyBorder="1" applyAlignment="1">
      <alignment horizontal="center" vertical="center" shrinkToFit="1"/>
    </xf>
    <xf numFmtId="0" fontId="19" fillId="0" borderId="18" xfId="0" applyFont="1" applyFill="1" applyBorder="1" applyAlignment="1">
      <alignment horizontal="center" vertical="center" wrapText="1"/>
    </xf>
    <xf numFmtId="0" fontId="19" fillId="0" borderId="17" xfId="0" applyFont="1" applyFill="1" applyBorder="1" applyAlignment="1">
      <alignment horizontal="center" vertical="center"/>
    </xf>
    <xf numFmtId="0" fontId="19" fillId="0" borderId="19" xfId="0" applyFont="1" applyFill="1" applyBorder="1" applyAlignment="1">
      <alignment horizontal="distributed" vertical="center" wrapText="1"/>
    </xf>
    <xf numFmtId="0" fontId="12" fillId="0" borderId="0" xfId="0" applyFont="1" applyFill="1" applyAlignment="1">
      <alignment vertical="center"/>
    </xf>
    <xf numFmtId="0" fontId="18" fillId="0" borderId="16" xfId="0" applyFont="1" applyFill="1" applyBorder="1" applyAlignment="1">
      <alignment horizontal="center" vertical="top" textRotation="255" wrapText="1"/>
    </xf>
    <xf numFmtId="0" fontId="18" fillId="0" borderId="16" xfId="0" applyFont="1" applyFill="1" applyBorder="1" applyAlignment="1">
      <alignment horizontal="center" vertical="top" textRotation="255"/>
    </xf>
    <xf numFmtId="0" fontId="20" fillId="0" borderId="20" xfId="0" applyFont="1" applyFill="1" applyBorder="1" applyAlignment="1">
      <alignment horizontal="center" vertical="top" textRotation="255"/>
    </xf>
    <xf numFmtId="0" fontId="20" fillId="0" borderId="17" xfId="0" applyFont="1" applyFill="1" applyBorder="1" applyAlignment="1">
      <alignment horizontal="center" vertical="top" textRotation="255"/>
    </xf>
    <xf numFmtId="0" fontId="9" fillId="0" borderId="10" xfId="0" applyFont="1" applyFill="1" applyBorder="1" applyAlignment="1">
      <alignment horizontal="center" vertical="center"/>
    </xf>
    <xf numFmtId="0" fontId="0" fillId="0" borderId="0" xfId="0" applyFont="1" applyFill="1" applyAlignment="1">
      <alignment horizontal="center"/>
    </xf>
    <xf numFmtId="0" fontId="21" fillId="0" borderId="0" xfId="0" applyFont="1" applyFill="1" applyBorder="1" applyAlignment="1">
      <alignment/>
    </xf>
    <xf numFmtId="0" fontId="12" fillId="0" borderId="0" xfId="0" applyFont="1" applyFill="1" applyBorder="1" applyAlignment="1">
      <alignment horizontal="left"/>
    </xf>
    <xf numFmtId="0" fontId="15" fillId="0" borderId="0" xfId="0" applyFont="1" applyFill="1" applyAlignment="1">
      <alignment/>
    </xf>
    <xf numFmtId="0" fontId="15" fillId="0" borderId="0" xfId="0" applyFont="1" applyFill="1" applyAlignment="1">
      <alignment horizontal="left"/>
    </xf>
    <xf numFmtId="0" fontId="15" fillId="0" borderId="0" xfId="0" applyFont="1" applyFill="1" applyAlignment="1">
      <alignment horizontal="center" vertical="center"/>
    </xf>
    <xf numFmtId="0" fontId="15" fillId="0" borderId="0" xfId="0" applyFont="1" applyFill="1" applyAlignment="1">
      <alignment horizontal="center"/>
    </xf>
    <xf numFmtId="0" fontId="19" fillId="0" borderId="21" xfId="0" applyFont="1" applyFill="1" applyBorder="1" applyAlignment="1">
      <alignment horizontal="center" vertical="top" textRotation="255"/>
    </xf>
    <xf numFmtId="0" fontId="19" fillId="0" borderId="22" xfId="0" applyFont="1" applyFill="1" applyBorder="1" applyAlignment="1">
      <alignment horizontal="center" vertical="top" textRotation="255"/>
    </xf>
    <xf numFmtId="0" fontId="4" fillId="21" borderId="0" xfId="0" applyFont="1" applyFill="1" applyAlignment="1">
      <alignment/>
    </xf>
    <xf numFmtId="0" fontId="4" fillId="0" borderId="0" xfId="0" applyFont="1" applyFill="1" applyBorder="1" applyAlignment="1">
      <alignment horizontal="right"/>
    </xf>
    <xf numFmtId="0" fontId="5" fillId="0" borderId="0" xfId="0" applyFont="1" applyFill="1" applyBorder="1" applyAlignment="1">
      <alignment vertical="center"/>
    </xf>
    <xf numFmtId="0" fontId="4" fillId="0" borderId="11" xfId="0" applyFont="1" applyFill="1" applyBorder="1" applyAlignment="1">
      <alignment horizontal="left" vertical="center"/>
    </xf>
    <xf numFmtId="0" fontId="4" fillId="0" borderId="11" xfId="0" applyFont="1" applyFill="1" applyBorder="1" applyAlignment="1">
      <alignment horizontal="center" vertical="center"/>
    </xf>
    <xf numFmtId="0" fontId="0" fillId="0" borderId="0" xfId="0" applyFont="1" applyFill="1" applyAlignment="1">
      <alignment vertical="center"/>
    </xf>
    <xf numFmtId="0" fontId="26"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ont="1" applyFill="1" applyAlignment="1">
      <alignment horizontal="right"/>
    </xf>
    <xf numFmtId="0" fontId="19" fillId="0" borderId="23" xfId="0" applyFont="1" applyFill="1" applyBorder="1" applyAlignment="1">
      <alignment horizontal="center" vertical="center" shrinkToFit="1"/>
    </xf>
    <xf numFmtId="0" fontId="0" fillId="0" borderId="0" xfId="0" applyFont="1" applyFill="1" applyAlignment="1">
      <alignment/>
    </xf>
    <xf numFmtId="0" fontId="14" fillId="0" borderId="0" xfId="0" applyFont="1" applyFill="1" applyAlignment="1">
      <alignment horizontal="left" vertical="center"/>
    </xf>
    <xf numFmtId="0" fontId="5" fillId="0" borderId="10" xfId="0" applyFont="1" applyFill="1" applyBorder="1" applyAlignment="1">
      <alignment horizontal="left" vertical="center"/>
    </xf>
    <xf numFmtId="17" fontId="4" fillId="0" borderId="0" xfId="0" applyNumberFormat="1" applyFont="1" applyFill="1" applyAlignment="1">
      <alignment horizontal="left"/>
    </xf>
    <xf numFmtId="0" fontId="27" fillId="0" borderId="0" xfId="0" applyFont="1" applyFill="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horizontal="left"/>
    </xf>
    <xf numFmtId="0" fontId="27" fillId="0" borderId="0" xfId="0" applyFont="1" applyFill="1" applyAlignment="1">
      <alignment horizontal="left"/>
    </xf>
    <xf numFmtId="183" fontId="25" fillId="0" borderId="16" xfId="0" applyNumberFormat="1" applyFont="1" applyFill="1" applyBorder="1" applyAlignment="1">
      <alignment horizontal="center" vertical="top" textRotation="255"/>
    </xf>
    <xf numFmtId="183" fontId="25" fillId="0" borderId="20" xfId="0" applyNumberFormat="1" applyFont="1" applyFill="1" applyBorder="1" applyAlignment="1">
      <alignment horizontal="center" vertical="top" textRotation="255"/>
    </xf>
    <xf numFmtId="0" fontId="29" fillId="0" borderId="0" xfId="0" applyFont="1" applyFill="1" applyAlignment="1">
      <alignment shrinkToFit="1"/>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18" fillId="0" borderId="30" xfId="0" applyFont="1" applyFill="1" applyBorder="1" applyAlignment="1">
      <alignment vertical="top" textRotation="255" wrapText="1"/>
    </xf>
    <xf numFmtId="0" fontId="18" fillId="0" borderId="0" xfId="0" applyFont="1" applyFill="1" applyAlignment="1">
      <alignment/>
    </xf>
    <xf numFmtId="0" fontId="19" fillId="24" borderId="16" xfId="0" applyFont="1" applyFill="1" applyBorder="1" applyAlignment="1">
      <alignment horizontal="center" vertical="center"/>
    </xf>
    <xf numFmtId="0" fontId="19" fillId="24" borderId="17" xfId="0" applyFont="1" applyFill="1" applyBorder="1" applyAlignment="1">
      <alignment horizontal="center" vertical="center"/>
    </xf>
    <xf numFmtId="0" fontId="19" fillId="24" borderId="18" xfId="0" applyFont="1" applyFill="1" applyBorder="1" applyAlignment="1">
      <alignment horizontal="center" vertical="center"/>
    </xf>
    <xf numFmtId="0" fontId="19" fillId="24" borderId="30" xfId="0" applyFont="1" applyFill="1" applyBorder="1" applyAlignment="1">
      <alignment horizontal="center" vertical="center"/>
    </xf>
    <xf numFmtId="0" fontId="19" fillId="24" borderId="31" xfId="0" applyFont="1" applyFill="1" applyBorder="1" applyAlignment="1">
      <alignment horizontal="center" vertical="center"/>
    </xf>
    <xf numFmtId="0" fontId="19" fillId="24" borderId="32" xfId="0" applyFont="1" applyFill="1" applyBorder="1" applyAlignment="1">
      <alignment horizontal="center" vertical="center"/>
    </xf>
    <xf numFmtId="0" fontId="19" fillId="24" borderId="33" xfId="0" applyFont="1" applyFill="1" applyBorder="1" applyAlignment="1">
      <alignment horizontal="center" vertical="center"/>
    </xf>
    <xf numFmtId="0" fontId="19" fillId="24" borderId="20" xfId="0" applyFont="1" applyFill="1" applyBorder="1" applyAlignment="1">
      <alignment horizontal="center" vertical="center"/>
    </xf>
    <xf numFmtId="0" fontId="19" fillId="24" borderId="17" xfId="0" applyFont="1" applyFill="1" applyBorder="1" applyAlignment="1">
      <alignment horizontal="center" vertical="center" wrapText="1"/>
    </xf>
    <xf numFmtId="183" fontId="21" fillId="24" borderId="13" xfId="0" applyNumberFormat="1" applyFont="1" applyFill="1" applyBorder="1" applyAlignment="1">
      <alignment horizontal="right" vertical="center" shrinkToFit="1"/>
    </xf>
    <xf numFmtId="183" fontId="21" fillId="24" borderId="12" xfId="0" applyNumberFormat="1" applyFont="1" applyFill="1" applyBorder="1" applyAlignment="1">
      <alignment horizontal="right" vertical="center" shrinkToFit="1"/>
    </xf>
    <xf numFmtId="180" fontId="21" fillId="24" borderId="34" xfId="0" applyNumberFormat="1" applyFont="1" applyFill="1" applyBorder="1" applyAlignment="1">
      <alignment horizontal="center" vertical="center" shrinkToFit="1"/>
    </xf>
    <xf numFmtId="180" fontId="21" fillId="24" borderId="13" xfId="0" applyNumberFormat="1" applyFont="1" applyFill="1" applyBorder="1" applyAlignment="1">
      <alignment horizontal="center" vertical="center" shrinkToFit="1"/>
    </xf>
    <xf numFmtId="180" fontId="21" fillId="24" borderId="14" xfId="0" applyNumberFormat="1" applyFont="1" applyFill="1" applyBorder="1" applyAlignment="1">
      <alignment horizontal="center" vertical="center" shrinkToFit="1"/>
    </xf>
    <xf numFmtId="180" fontId="21" fillId="24" borderId="12" xfId="0" applyNumberFormat="1" applyFont="1" applyFill="1" applyBorder="1" applyAlignment="1">
      <alignment horizontal="center" vertical="center" shrinkToFit="1"/>
    </xf>
    <xf numFmtId="0" fontId="19" fillId="24" borderId="19" xfId="0" applyFont="1" applyFill="1" applyBorder="1" applyAlignment="1">
      <alignment horizontal="center" vertical="center"/>
    </xf>
    <xf numFmtId="0" fontId="19" fillId="24" borderId="13" xfId="0" applyFont="1" applyFill="1" applyBorder="1" applyAlignment="1">
      <alignment horizontal="center" vertical="center"/>
    </xf>
    <xf numFmtId="0" fontId="19" fillId="24" borderId="14" xfId="0" applyFont="1" applyFill="1" applyBorder="1" applyAlignment="1">
      <alignment horizontal="center" vertical="center"/>
    </xf>
    <xf numFmtId="0" fontId="19" fillId="24" borderId="35" xfId="0" applyFont="1" applyFill="1" applyBorder="1" applyAlignment="1">
      <alignment horizontal="left" vertical="center" indent="1"/>
    </xf>
    <xf numFmtId="0" fontId="19" fillId="25" borderId="36" xfId="0" applyFont="1" applyFill="1" applyBorder="1" applyAlignment="1">
      <alignment horizontal="center" vertical="center"/>
    </xf>
    <xf numFmtId="0" fontId="19" fillId="25" borderId="37" xfId="0" applyFont="1" applyFill="1" applyBorder="1" applyAlignment="1">
      <alignment horizontal="center" vertical="center"/>
    </xf>
    <xf numFmtId="0" fontId="19" fillId="25" borderId="38" xfId="0" applyFont="1" applyFill="1" applyBorder="1" applyAlignment="1">
      <alignment horizontal="center" vertical="center"/>
    </xf>
    <xf numFmtId="0" fontId="19" fillId="25" borderId="39" xfId="0" applyFont="1" applyFill="1" applyBorder="1" applyAlignment="1">
      <alignment horizontal="left" vertical="center"/>
    </xf>
    <xf numFmtId="0" fontId="19" fillId="25" borderId="36" xfId="0" applyFont="1" applyFill="1" applyBorder="1" applyAlignment="1">
      <alignment horizontal="center" vertical="center" wrapText="1"/>
    </xf>
    <xf numFmtId="0" fontId="19" fillId="25" borderId="40" xfId="0" applyFont="1" applyFill="1" applyBorder="1" applyAlignment="1">
      <alignment horizontal="center" vertical="center" wrapText="1"/>
    </xf>
    <xf numFmtId="0" fontId="19" fillId="25" borderId="41" xfId="0" applyFont="1" applyFill="1" applyBorder="1" applyAlignment="1">
      <alignment horizontal="center" vertical="center"/>
    </xf>
    <xf numFmtId="0" fontId="19" fillId="25" borderId="42" xfId="0" applyFont="1" applyFill="1" applyBorder="1" applyAlignment="1">
      <alignment horizontal="center" vertical="center"/>
    </xf>
    <xf numFmtId="0" fontId="19" fillId="25" borderId="43" xfId="0" applyFont="1" applyFill="1" applyBorder="1" applyAlignment="1">
      <alignment horizontal="center" vertical="center"/>
    </xf>
    <xf numFmtId="0" fontId="19" fillId="25" borderId="44" xfId="0" applyFont="1" applyFill="1" applyBorder="1" applyAlignment="1">
      <alignment horizontal="center" vertical="center"/>
    </xf>
    <xf numFmtId="0" fontId="19" fillId="25" borderId="45" xfId="0" applyFont="1" applyFill="1" applyBorder="1" applyAlignment="1">
      <alignment horizontal="center" vertical="center"/>
    </xf>
    <xf numFmtId="0" fontId="19" fillId="25" borderId="46" xfId="0" applyFont="1" applyFill="1" applyBorder="1" applyAlignment="1">
      <alignment horizontal="left" vertical="center"/>
    </xf>
    <xf numFmtId="0" fontId="19" fillId="25" borderId="41" xfId="0" applyFont="1" applyFill="1" applyBorder="1" applyAlignment="1">
      <alignment horizontal="center" vertical="center" wrapText="1"/>
    </xf>
    <xf numFmtId="0" fontId="19" fillId="25" borderId="47" xfId="0" applyFont="1" applyFill="1" applyBorder="1" applyAlignment="1">
      <alignment horizontal="center" vertical="center" wrapText="1"/>
    </xf>
    <xf numFmtId="0" fontId="19" fillId="25" borderId="42" xfId="0" applyFont="1" applyFill="1" applyBorder="1" applyAlignment="1">
      <alignment horizontal="left" vertical="center"/>
    </xf>
    <xf numFmtId="0" fontId="19" fillId="25" borderId="42" xfId="0" applyFont="1" applyFill="1" applyBorder="1" applyAlignment="1">
      <alignment horizontal="center" vertical="center" wrapText="1"/>
    </xf>
    <xf numFmtId="0" fontId="19" fillId="25" borderId="48" xfId="0" applyFont="1" applyFill="1" applyBorder="1" applyAlignment="1">
      <alignment horizontal="center" vertical="center"/>
    </xf>
    <xf numFmtId="0" fontId="19" fillId="25" borderId="45" xfId="0" applyFont="1" applyFill="1" applyBorder="1" applyAlignment="1">
      <alignment horizontal="center" vertical="center" wrapText="1"/>
    </xf>
    <xf numFmtId="0" fontId="19" fillId="25" borderId="46" xfId="0" applyFont="1" applyFill="1" applyBorder="1" applyAlignment="1">
      <alignment horizontal="left" vertical="center" wrapText="1"/>
    </xf>
    <xf numFmtId="0" fontId="19" fillId="25" borderId="0" xfId="0" applyFont="1" applyFill="1" applyBorder="1" applyAlignment="1">
      <alignment horizontal="center" vertical="center" wrapText="1"/>
    </xf>
    <xf numFmtId="0" fontId="19" fillId="25" borderId="49" xfId="0" applyFont="1" applyFill="1" applyBorder="1" applyAlignment="1">
      <alignment horizontal="center" vertical="center"/>
    </xf>
    <xf numFmtId="0" fontId="19" fillId="25" borderId="50" xfId="0" applyFont="1" applyFill="1" applyBorder="1" applyAlignment="1">
      <alignment horizontal="center" vertical="center"/>
    </xf>
    <xf numFmtId="0" fontId="19" fillId="25" borderId="51" xfId="0" applyFont="1" applyFill="1" applyBorder="1" applyAlignment="1">
      <alignment horizontal="center" vertical="center"/>
    </xf>
    <xf numFmtId="0" fontId="19" fillId="25" borderId="52" xfId="0" applyFont="1" applyFill="1" applyBorder="1" applyAlignment="1">
      <alignment horizontal="center" vertical="center"/>
    </xf>
    <xf numFmtId="0" fontId="19" fillId="25" borderId="53" xfId="0" applyFont="1" applyFill="1" applyBorder="1" applyAlignment="1">
      <alignment horizontal="center" vertical="center"/>
    </xf>
    <xf numFmtId="0" fontId="19" fillId="25" borderId="54" xfId="0" applyFont="1" applyFill="1" applyBorder="1" applyAlignment="1">
      <alignment horizontal="left" vertical="center" wrapText="1"/>
    </xf>
    <xf numFmtId="0" fontId="19" fillId="25" borderId="51" xfId="0" applyFont="1" applyFill="1" applyBorder="1" applyAlignment="1">
      <alignment horizontal="center" vertical="center" wrapText="1"/>
    </xf>
    <xf numFmtId="0" fontId="19" fillId="25" borderId="55" xfId="0" applyFont="1" applyFill="1" applyBorder="1" applyAlignment="1">
      <alignment horizontal="center" vertical="center" wrapText="1"/>
    </xf>
    <xf numFmtId="0" fontId="19" fillId="25" borderId="52" xfId="0" applyFont="1" applyFill="1" applyBorder="1" applyAlignment="1">
      <alignment horizontal="left" vertical="center" wrapText="1"/>
    </xf>
    <xf numFmtId="0" fontId="19" fillId="25" borderId="56" xfId="0" applyFont="1" applyFill="1" applyBorder="1" applyAlignment="1">
      <alignment horizontal="center" vertical="center"/>
    </xf>
    <xf numFmtId="0" fontId="19" fillId="25" borderId="57" xfId="0" applyFont="1" applyFill="1" applyBorder="1" applyAlignment="1">
      <alignment horizontal="center" vertical="center"/>
    </xf>
    <xf numFmtId="0" fontId="19" fillId="25" borderId="58" xfId="0" applyFont="1" applyFill="1" applyBorder="1" applyAlignment="1">
      <alignment horizontal="center" vertical="center"/>
    </xf>
    <xf numFmtId="0" fontId="19" fillId="25" borderId="54" xfId="0" applyFont="1" applyFill="1" applyBorder="1" applyAlignment="1">
      <alignment horizontal="left" vertical="center"/>
    </xf>
    <xf numFmtId="0" fontId="19" fillId="25" borderId="59" xfId="0" applyFont="1" applyFill="1" applyBorder="1" applyAlignment="1">
      <alignment horizontal="center" vertical="center"/>
    </xf>
    <xf numFmtId="0" fontId="19" fillId="25" borderId="60" xfId="0" applyFont="1" applyFill="1" applyBorder="1" applyAlignment="1">
      <alignment horizontal="center" vertical="center"/>
    </xf>
    <xf numFmtId="0" fontId="19" fillId="25" borderId="61" xfId="0" applyFont="1" applyFill="1" applyBorder="1" applyAlignment="1">
      <alignment horizontal="center" vertical="center"/>
    </xf>
    <xf numFmtId="0" fontId="19" fillId="25" borderId="59" xfId="0" applyFont="1" applyFill="1" applyBorder="1" applyAlignment="1">
      <alignment horizontal="center" vertical="center" wrapText="1"/>
    </xf>
    <xf numFmtId="0" fontId="19" fillId="25" borderId="11" xfId="0" applyFont="1" applyFill="1" applyBorder="1" applyAlignment="1">
      <alignment horizontal="center" vertical="center" wrapText="1"/>
    </xf>
    <xf numFmtId="0" fontId="19" fillId="25" borderId="42" xfId="0" applyFont="1" applyFill="1" applyBorder="1" applyAlignment="1">
      <alignment horizontal="left" vertical="center" wrapText="1"/>
    </xf>
    <xf numFmtId="0" fontId="19" fillId="25" borderId="62" xfId="0" applyFont="1" applyFill="1" applyBorder="1" applyAlignment="1">
      <alignment horizontal="center" vertical="center"/>
    </xf>
    <xf numFmtId="0" fontId="19" fillId="25" borderId="63" xfId="0" applyFont="1" applyFill="1" applyBorder="1" applyAlignment="1">
      <alignment horizontal="center" vertical="center"/>
    </xf>
    <xf numFmtId="0" fontId="19" fillId="25" borderId="64" xfId="0" applyFont="1" applyFill="1" applyBorder="1" applyAlignment="1">
      <alignment horizontal="center" vertical="center"/>
    </xf>
    <xf numFmtId="0" fontId="19" fillId="25" borderId="65" xfId="0" applyFont="1" applyFill="1" applyBorder="1" applyAlignment="1">
      <alignment horizontal="left" vertical="center"/>
    </xf>
    <xf numFmtId="0" fontId="19" fillId="25" borderId="49" xfId="0" applyFont="1" applyFill="1" applyBorder="1" applyAlignment="1">
      <alignment horizontal="center" vertical="center" wrapText="1"/>
    </xf>
    <xf numFmtId="0" fontId="19" fillId="25" borderId="50" xfId="0" applyFont="1" applyFill="1" applyBorder="1" applyAlignment="1">
      <alignment horizontal="left" vertical="center" wrapText="1"/>
    </xf>
    <xf numFmtId="0" fontId="19" fillId="25" borderId="52" xfId="0" applyFont="1" applyFill="1" applyBorder="1" applyAlignment="1">
      <alignment horizontal="center" vertical="center" wrapText="1"/>
    </xf>
    <xf numFmtId="0" fontId="19" fillId="25" borderId="21" xfId="0" applyFont="1" applyFill="1" applyBorder="1" applyAlignment="1">
      <alignment horizontal="center" vertical="center"/>
    </xf>
    <xf numFmtId="0" fontId="19" fillId="25" borderId="22" xfId="0" applyFont="1" applyFill="1" applyBorder="1" applyAlignment="1">
      <alignment horizontal="center" vertical="center"/>
    </xf>
    <xf numFmtId="0" fontId="19" fillId="25" borderId="66" xfId="0" applyFont="1" applyFill="1" applyBorder="1" applyAlignment="1">
      <alignment horizontal="center" vertical="center"/>
    </xf>
    <xf numFmtId="0" fontId="19" fillId="25" borderId="67" xfId="0" applyFont="1" applyFill="1" applyBorder="1" applyAlignment="1">
      <alignment horizontal="left" vertical="center"/>
    </xf>
    <xf numFmtId="0" fontId="19" fillId="25" borderId="21" xfId="0" applyFont="1" applyFill="1" applyBorder="1" applyAlignment="1">
      <alignment horizontal="center" vertical="center" wrapText="1"/>
    </xf>
    <xf numFmtId="0" fontId="19" fillId="25" borderId="68" xfId="0" applyFont="1" applyFill="1" applyBorder="1" applyAlignment="1">
      <alignment horizontal="center" vertical="center" wrapText="1"/>
    </xf>
    <xf numFmtId="0" fontId="19" fillId="25" borderId="22" xfId="0" applyFont="1" applyFill="1" applyBorder="1" applyAlignment="1">
      <alignment horizontal="left" vertical="center" wrapText="1"/>
    </xf>
    <xf numFmtId="0" fontId="19" fillId="25" borderId="69" xfId="0" applyFont="1" applyFill="1" applyBorder="1" applyAlignment="1">
      <alignment horizontal="center" vertical="center"/>
    </xf>
    <xf numFmtId="0" fontId="19" fillId="25" borderId="70" xfId="0" applyFont="1" applyFill="1" applyBorder="1" applyAlignment="1">
      <alignment horizontal="center" vertical="center" wrapText="1"/>
    </xf>
    <xf numFmtId="0" fontId="19" fillId="25" borderId="71" xfId="0" applyFont="1" applyFill="1" applyBorder="1" applyAlignment="1">
      <alignment horizontal="center" vertical="center" wrapText="1"/>
    </xf>
    <xf numFmtId="0" fontId="19" fillId="25" borderId="72" xfId="0" applyFont="1" applyFill="1" applyBorder="1" applyAlignment="1">
      <alignment horizontal="center" vertical="center"/>
    </xf>
    <xf numFmtId="0" fontId="19" fillId="25" borderId="53" xfId="0" applyFont="1" applyFill="1" applyBorder="1" applyAlignment="1">
      <alignment horizontal="center" vertical="center" wrapText="1"/>
    </xf>
    <xf numFmtId="0" fontId="19" fillId="25" borderId="37" xfId="0" applyFont="1" applyFill="1" applyBorder="1" applyAlignment="1">
      <alignment horizontal="left" vertical="center" wrapText="1"/>
    </xf>
    <xf numFmtId="0" fontId="19" fillId="25" borderId="73" xfId="0" applyFont="1" applyFill="1" applyBorder="1" applyAlignment="1">
      <alignment horizontal="center" vertical="center"/>
    </xf>
    <xf numFmtId="0" fontId="19" fillId="25" borderId="74" xfId="0" applyFont="1" applyFill="1" applyBorder="1" applyAlignment="1">
      <alignment horizontal="center" vertical="center"/>
    </xf>
    <xf numFmtId="0" fontId="19" fillId="25" borderId="75" xfId="0" applyFont="1" applyFill="1" applyBorder="1" applyAlignment="1">
      <alignment horizontal="center" vertical="center"/>
    </xf>
    <xf numFmtId="0" fontId="19" fillId="25" borderId="76" xfId="0" applyFont="1" applyFill="1" applyBorder="1" applyAlignment="1">
      <alignment horizontal="center" vertical="center"/>
    </xf>
    <xf numFmtId="0" fontId="19" fillId="25" borderId="77" xfId="0" applyFont="1" applyFill="1" applyBorder="1" applyAlignment="1">
      <alignment horizontal="center" vertical="center"/>
    </xf>
    <xf numFmtId="0" fontId="19" fillId="25" borderId="78" xfId="0" applyFont="1" applyFill="1" applyBorder="1" applyAlignment="1">
      <alignment horizontal="left" vertical="center"/>
    </xf>
    <xf numFmtId="0" fontId="19" fillId="25" borderId="73" xfId="0" applyFont="1" applyFill="1" applyBorder="1" applyAlignment="1">
      <alignment horizontal="center" vertical="center" wrapText="1"/>
    </xf>
    <xf numFmtId="0" fontId="19" fillId="25" borderId="79" xfId="0" applyFont="1" applyFill="1" applyBorder="1" applyAlignment="1">
      <alignment horizontal="center" vertical="center" wrapText="1"/>
    </xf>
    <xf numFmtId="0" fontId="19" fillId="25" borderId="74" xfId="0" applyFont="1" applyFill="1" applyBorder="1" applyAlignment="1">
      <alignment horizontal="left" vertical="center" wrapText="1"/>
    </xf>
    <xf numFmtId="0" fontId="19" fillId="25" borderId="60" xfId="0" applyFont="1" applyFill="1" applyBorder="1" applyAlignment="1">
      <alignment horizontal="center" vertical="center" wrapText="1"/>
    </xf>
    <xf numFmtId="0" fontId="19" fillId="25" borderId="13" xfId="0" applyFont="1" applyFill="1" applyBorder="1" applyAlignment="1">
      <alignment horizontal="center" vertical="center"/>
    </xf>
    <xf numFmtId="0" fontId="19" fillId="25" borderId="12" xfId="0" applyFont="1" applyFill="1" applyBorder="1" applyAlignment="1">
      <alignment horizontal="center" vertical="center"/>
    </xf>
    <xf numFmtId="0" fontId="19" fillId="25" borderId="19" xfId="0" applyFont="1" applyFill="1" applyBorder="1" applyAlignment="1">
      <alignment horizontal="center" vertical="center"/>
    </xf>
    <xf numFmtId="0" fontId="19" fillId="25" borderId="34" xfId="0" applyFont="1" applyFill="1" applyBorder="1" applyAlignment="1">
      <alignment horizontal="center" vertical="center"/>
    </xf>
    <xf numFmtId="0" fontId="19" fillId="25" borderId="80" xfId="0" applyFont="1" applyFill="1" applyBorder="1" applyAlignment="1">
      <alignment horizontal="center" vertical="center"/>
    </xf>
    <xf numFmtId="0" fontId="19" fillId="25" borderId="19" xfId="0" applyFont="1" applyFill="1" applyBorder="1" applyAlignment="1">
      <alignment horizontal="left" vertical="center"/>
    </xf>
    <xf numFmtId="0" fontId="19" fillId="25" borderId="13" xfId="0" applyFont="1" applyFill="1" applyBorder="1" applyAlignment="1">
      <alignment horizontal="center" vertical="center" wrapText="1"/>
    </xf>
    <xf numFmtId="0" fontId="19" fillId="25" borderId="10" xfId="0" applyFont="1" applyFill="1" applyBorder="1" applyAlignment="1">
      <alignment horizontal="center" vertical="center" wrapText="1"/>
    </xf>
    <xf numFmtId="0" fontId="19" fillId="25" borderId="12" xfId="0" applyFont="1" applyFill="1" applyBorder="1" applyAlignment="1">
      <alignment horizontal="left" vertical="center" wrapText="1"/>
    </xf>
    <xf numFmtId="183" fontId="21" fillId="25" borderId="37" xfId="0" applyNumberFormat="1" applyFont="1" applyFill="1" applyBorder="1" applyAlignment="1">
      <alignment horizontal="right" vertical="center" shrinkToFit="1"/>
    </xf>
    <xf numFmtId="183" fontId="21" fillId="25" borderId="36" xfId="49" applyNumberFormat="1" applyFont="1" applyFill="1" applyBorder="1" applyAlignment="1">
      <alignment horizontal="right" vertical="center" shrinkToFit="1"/>
    </xf>
    <xf numFmtId="183" fontId="21" fillId="25" borderId="36" xfId="0" applyNumberFormat="1" applyFont="1" applyFill="1" applyBorder="1" applyAlignment="1">
      <alignment vertical="center" shrinkToFit="1"/>
    </xf>
    <xf numFmtId="0" fontId="19" fillId="25" borderId="81" xfId="0" applyFont="1" applyFill="1" applyBorder="1" applyAlignment="1">
      <alignment horizontal="center" vertical="center"/>
    </xf>
    <xf numFmtId="0" fontId="19" fillId="25" borderId="82" xfId="0" applyFont="1" applyFill="1" applyBorder="1" applyAlignment="1">
      <alignment horizontal="center" vertical="center" wrapText="1"/>
    </xf>
    <xf numFmtId="0" fontId="19" fillId="25" borderId="83" xfId="0" applyFont="1" applyFill="1" applyBorder="1" applyAlignment="1">
      <alignment horizontal="center" vertical="center" wrapText="1"/>
    </xf>
    <xf numFmtId="0" fontId="19" fillId="25" borderId="84" xfId="0" applyFont="1" applyFill="1" applyBorder="1" applyAlignment="1">
      <alignment horizontal="left" vertical="center" wrapText="1" indent="1"/>
    </xf>
    <xf numFmtId="183" fontId="21" fillId="25" borderId="41" xfId="0" applyNumberFormat="1" applyFont="1" applyFill="1" applyBorder="1" applyAlignment="1">
      <alignment horizontal="right" vertical="center" shrinkToFit="1"/>
    </xf>
    <xf numFmtId="183" fontId="21" fillId="25" borderId="42" xfId="0" applyNumberFormat="1" applyFont="1" applyFill="1" applyBorder="1" applyAlignment="1">
      <alignment horizontal="right" vertical="center" shrinkToFit="1"/>
    </xf>
    <xf numFmtId="183" fontId="21" fillId="25" borderId="42" xfId="0" applyNumberFormat="1" applyFont="1" applyFill="1" applyBorder="1" applyAlignment="1">
      <alignment vertical="center" shrinkToFit="1"/>
    </xf>
    <xf numFmtId="183" fontId="21" fillId="25" borderId="41" xfId="0" applyNumberFormat="1" applyFont="1" applyFill="1" applyBorder="1" applyAlignment="1">
      <alignment horizontal="center" vertical="center" shrinkToFit="1"/>
    </xf>
    <xf numFmtId="183" fontId="21" fillId="25" borderId="42" xfId="0" applyNumberFormat="1" applyFont="1" applyFill="1" applyBorder="1" applyAlignment="1">
      <alignment horizontal="center" vertical="center" shrinkToFit="1"/>
    </xf>
    <xf numFmtId="183" fontId="21" fillId="25" borderId="41" xfId="0" applyNumberFormat="1" applyFont="1" applyFill="1" applyBorder="1" applyAlignment="1">
      <alignment vertical="center" shrinkToFit="1"/>
    </xf>
    <xf numFmtId="0" fontId="21" fillId="25" borderId="44" xfId="0" applyFont="1" applyFill="1" applyBorder="1" applyAlignment="1">
      <alignment horizontal="center" vertical="center" shrinkToFit="1"/>
    </xf>
    <xf numFmtId="0" fontId="21" fillId="25" borderId="41" xfId="0" applyFont="1" applyFill="1" applyBorder="1" applyAlignment="1">
      <alignment horizontal="center" vertical="center" shrinkToFit="1"/>
    </xf>
    <xf numFmtId="0" fontId="21" fillId="25" borderId="85" xfId="0" applyFont="1" applyFill="1" applyBorder="1" applyAlignment="1">
      <alignment horizontal="center" vertical="center" shrinkToFit="1"/>
    </xf>
    <xf numFmtId="0" fontId="21" fillId="25" borderId="42" xfId="0" applyFont="1" applyFill="1" applyBorder="1" applyAlignment="1">
      <alignment horizontal="center" vertical="center" shrinkToFit="1"/>
    </xf>
    <xf numFmtId="0" fontId="18" fillId="25" borderId="43" xfId="0" applyFont="1" applyFill="1" applyBorder="1" applyAlignment="1">
      <alignment horizontal="center" vertical="center" shrinkToFit="1"/>
    </xf>
    <xf numFmtId="0" fontId="19" fillId="25" borderId="86" xfId="0" applyFont="1" applyFill="1" applyBorder="1" applyAlignment="1">
      <alignment horizontal="center" vertical="center"/>
    </xf>
    <xf numFmtId="0" fontId="19" fillId="25" borderId="87" xfId="0" applyFont="1" applyFill="1" applyBorder="1" applyAlignment="1">
      <alignment horizontal="center" vertical="center" wrapText="1"/>
    </xf>
    <xf numFmtId="0" fontId="19" fillId="25" borderId="88" xfId="0" applyFont="1" applyFill="1" applyBorder="1" applyAlignment="1">
      <alignment horizontal="center" vertical="center" wrapText="1"/>
    </xf>
    <xf numFmtId="0" fontId="19" fillId="25" borderId="89" xfId="0" applyFont="1" applyFill="1" applyBorder="1" applyAlignment="1">
      <alignment horizontal="left" vertical="center" wrapText="1" indent="1"/>
    </xf>
    <xf numFmtId="183" fontId="21" fillId="25" borderId="41" xfId="49" applyNumberFormat="1" applyFont="1" applyFill="1" applyBorder="1" applyAlignment="1">
      <alignment vertical="center" shrinkToFit="1"/>
    </xf>
    <xf numFmtId="183" fontId="21" fillId="25" borderId="42" xfId="49" applyNumberFormat="1" applyFont="1" applyFill="1" applyBorder="1" applyAlignment="1">
      <alignment vertical="center" shrinkToFit="1"/>
    </xf>
    <xf numFmtId="0" fontId="19" fillId="25" borderId="86" xfId="0" applyFont="1" applyFill="1" applyBorder="1" applyAlignment="1">
      <alignment horizontal="center" vertical="center" wrapText="1"/>
    </xf>
    <xf numFmtId="0" fontId="19" fillId="25" borderId="56" xfId="0" applyFont="1" applyFill="1" applyBorder="1" applyAlignment="1">
      <alignment horizontal="center" vertical="center" wrapText="1"/>
    </xf>
    <xf numFmtId="0" fontId="19" fillId="25" borderId="90" xfId="0" applyFont="1" applyFill="1" applyBorder="1" applyAlignment="1">
      <alignment horizontal="center" vertical="center" wrapText="1"/>
    </xf>
    <xf numFmtId="0" fontId="19" fillId="25" borderId="37" xfId="0" applyFont="1" applyFill="1" applyBorder="1" applyAlignment="1">
      <alignment horizontal="left" vertical="center"/>
    </xf>
    <xf numFmtId="0" fontId="19" fillId="25" borderId="43" xfId="0" applyFont="1" applyFill="1" applyBorder="1" applyAlignment="1">
      <alignment horizontal="center" vertical="center" wrapText="1"/>
    </xf>
    <xf numFmtId="0" fontId="19" fillId="25" borderId="91" xfId="0" applyFont="1" applyFill="1" applyBorder="1" applyAlignment="1">
      <alignment horizontal="center" vertical="center"/>
    </xf>
    <xf numFmtId="0" fontId="19" fillId="25" borderId="50" xfId="0" applyFont="1" applyFill="1" applyBorder="1" applyAlignment="1">
      <alignment horizontal="left" vertical="center" indent="1"/>
    </xf>
    <xf numFmtId="0" fontId="19" fillId="25" borderId="92" xfId="0" applyFont="1" applyFill="1" applyBorder="1" applyAlignment="1">
      <alignment horizontal="center" vertical="center"/>
    </xf>
    <xf numFmtId="0" fontId="19" fillId="25" borderId="17" xfId="0" applyFont="1" applyFill="1" applyBorder="1" applyAlignment="1">
      <alignment vertical="center" wrapText="1"/>
    </xf>
    <xf numFmtId="183" fontId="21" fillId="25" borderId="36" xfId="0" applyNumberFormat="1" applyFont="1" applyFill="1" applyBorder="1" applyAlignment="1">
      <alignment horizontal="right" vertical="center" shrinkToFit="1"/>
    </xf>
    <xf numFmtId="183" fontId="21" fillId="25" borderId="36" xfId="0" applyNumberFormat="1" applyFont="1" applyFill="1" applyBorder="1" applyAlignment="1">
      <alignment horizontal="center" vertical="center" shrinkToFit="1"/>
    </xf>
    <xf numFmtId="183" fontId="21" fillId="25" borderId="37" xfId="0" applyNumberFormat="1" applyFont="1" applyFill="1" applyBorder="1" applyAlignment="1">
      <alignment horizontal="center" vertical="center" shrinkToFit="1"/>
    </xf>
    <xf numFmtId="0" fontId="21" fillId="25" borderId="69" xfId="0" applyFont="1" applyFill="1" applyBorder="1" applyAlignment="1">
      <alignment horizontal="center" vertical="center" shrinkToFit="1"/>
    </xf>
    <xf numFmtId="0" fontId="21" fillId="25" borderId="93" xfId="0" applyFont="1" applyFill="1" applyBorder="1" applyAlignment="1">
      <alignment horizontal="center" vertical="center" shrinkToFit="1"/>
    </xf>
    <xf numFmtId="0" fontId="21" fillId="25" borderId="94" xfId="0" applyFont="1" applyFill="1" applyBorder="1" applyAlignment="1">
      <alignment horizontal="center" vertical="center" shrinkToFit="1"/>
    </xf>
    <xf numFmtId="0" fontId="21" fillId="25" borderId="95" xfId="0" applyFont="1" applyFill="1" applyBorder="1" applyAlignment="1">
      <alignment horizontal="center" vertical="center" shrinkToFit="1"/>
    </xf>
    <xf numFmtId="0" fontId="19" fillId="25" borderId="96" xfId="0" applyFont="1" applyFill="1" applyBorder="1" applyAlignment="1">
      <alignment horizontal="center" vertical="center"/>
    </xf>
    <xf numFmtId="0" fontId="19" fillId="0" borderId="30" xfId="0" applyFont="1" applyFill="1" applyBorder="1" applyAlignment="1">
      <alignment vertical="center" textRotation="255"/>
    </xf>
    <xf numFmtId="0" fontId="4" fillId="24" borderId="0" xfId="0" applyFont="1" applyFill="1" applyAlignment="1">
      <alignment/>
    </xf>
    <xf numFmtId="0" fontId="4" fillId="24" borderId="0" xfId="0" applyFont="1" applyFill="1" applyAlignment="1">
      <alignment horizontal="left" vertical="center"/>
    </xf>
    <xf numFmtId="0" fontId="4" fillId="24" borderId="0" xfId="0" applyFont="1" applyFill="1" applyAlignment="1">
      <alignment/>
    </xf>
    <xf numFmtId="0" fontId="4" fillId="26" borderId="0" xfId="0" applyFont="1" applyFill="1" applyAlignment="1">
      <alignment horizontal="left" vertical="center"/>
    </xf>
    <xf numFmtId="0" fontId="4" fillId="24" borderId="0" xfId="0" applyFont="1" applyFill="1" applyAlignment="1">
      <alignment horizontal="left" vertical="center"/>
    </xf>
    <xf numFmtId="0" fontId="19" fillId="24" borderId="47" xfId="0" applyFont="1" applyFill="1" applyBorder="1" applyAlignment="1">
      <alignment horizontal="center" vertical="center" wrapText="1"/>
    </xf>
    <xf numFmtId="0" fontId="19" fillId="24" borderId="42" xfId="0" applyFont="1" applyFill="1" applyBorder="1" applyAlignment="1">
      <alignment horizontal="left" vertical="center" wrapText="1"/>
    </xf>
    <xf numFmtId="0" fontId="19" fillId="25" borderId="51" xfId="0" applyFont="1" applyFill="1" applyBorder="1" applyAlignment="1">
      <alignment horizontal="center" vertical="center"/>
    </xf>
    <xf numFmtId="0" fontId="19" fillId="25" borderId="52" xfId="0" applyFont="1" applyFill="1" applyBorder="1" applyAlignment="1">
      <alignment horizontal="center" vertical="center"/>
    </xf>
    <xf numFmtId="0" fontId="19" fillId="25" borderId="48" xfId="0" applyFont="1" applyFill="1" applyBorder="1" applyAlignment="1">
      <alignment horizontal="center" vertical="center"/>
    </xf>
    <xf numFmtId="0" fontId="19" fillId="25" borderId="72" xfId="0" applyFont="1" applyFill="1" applyBorder="1" applyAlignment="1">
      <alignment horizontal="center" vertical="center"/>
    </xf>
    <xf numFmtId="0" fontId="19" fillId="25" borderId="53" xfId="0" applyFont="1" applyFill="1" applyBorder="1" applyAlignment="1">
      <alignment horizontal="center" vertical="center"/>
    </xf>
    <xf numFmtId="0" fontId="19" fillId="25" borderId="54" xfId="0" applyFont="1" applyFill="1" applyBorder="1" applyAlignment="1">
      <alignment horizontal="left" vertical="center"/>
    </xf>
    <xf numFmtId="0" fontId="19" fillId="25" borderId="51" xfId="0" applyFont="1" applyFill="1" applyBorder="1" applyAlignment="1">
      <alignment horizontal="center" vertical="center" wrapText="1"/>
    </xf>
    <xf numFmtId="0" fontId="19" fillId="25" borderId="55" xfId="0" applyFont="1" applyFill="1" applyBorder="1" applyAlignment="1">
      <alignment horizontal="center" vertical="center" wrapText="1"/>
    </xf>
    <xf numFmtId="0" fontId="19" fillId="25" borderId="52" xfId="0" applyFont="1" applyFill="1" applyBorder="1" applyAlignment="1">
      <alignment horizontal="left" vertical="center" wrapText="1"/>
    </xf>
    <xf numFmtId="0" fontId="19" fillId="25" borderId="41" xfId="0" applyFont="1" applyFill="1" applyBorder="1" applyAlignment="1">
      <alignment horizontal="center" vertical="center"/>
    </xf>
    <xf numFmtId="0" fontId="19" fillId="25" borderId="42" xfId="0" applyFont="1" applyFill="1" applyBorder="1" applyAlignment="1">
      <alignment horizontal="center" vertical="center"/>
    </xf>
    <xf numFmtId="0" fontId="19" fillId="25" borderId="43" xfId="0" applyFont="1" applyFill="1" applyBorder="1" applyAlignment="1">
      <alignment horizontal="center" vertical="center"/>
    </xf>
    <xf numFmtId="0" fontId="19" fillId="25" borderId="44" xfId="0" applyFont="1" applyFill="1" applyBorder="1" applyAlignment="1">
      <alignment horizontal="center" vertical="center"/>
    </xf>
    <xf numFmtId="0" fontId="19" fillId="25" borderId="45" xfId="0" applyFont="1" applyFill="1" applyBorder="1" applyAlignment="1">
      <alignment horizontal="center" vertical="center"/>
    </xf>
    <xf numFmtId="0" fontId="19" fillId="25" borderId="46" xfId="0" applyFont="1" applyFill="1" applyBorder="1" applyAlignment="1">
      <alignment horizontal="left" vertical="center"/>
    </xf>
    <xf numFmtId="0" fontId="19" fillId="25" borderId="41" xfId="0" applyFont="1" applyFill="1" applyBorder="1" applyAlignment="1">
      <alignment horizontal="center" vertical="center" wrapText="1"/>
    </xf>
    <xf numFmtId="0" fontId="19" fillId="25" borderId="47" xfId="0" applyFont="1" applyFill="1" applyBorder="1" applyAlignment="1">
      <alignment horizontal="center" vertical="center" wrapText="1"/>
    </xf>
    <xf numFmtId="0" fontId="19" fillId="25" borderId="42" xfId="0" applyFont="1" applyFill="1" applyBorder="1" applyAlignment="1">
      <alignment horizontal="left" vertical="center" wrapText="1"/>
    </xf>
    <xf numFmtId="0" fontId="18" fillId="0" borderId="14" xfId="0" applyFont="1" applyFill="1" applyBorder="1" applyAlignment="1">
      <alignment horizontal="center" vertical="top" textRotation="255" shrinkToFit="1"/>
    </xf>
    <xf numFmtId="0" fontId="18" fillId="0" borderId="15" xfId="0" applyFont="1" applyFill="1" applyBorder="1" applyAlignment="1">
      <alignment horizontal="center" vertical="top" textRotation="255" shrinkToFit="1"/>
    </xf>
    <xf numFmtId="0" fontId="18" fillId="0" borderId="97" xfId="0" applyFont="1" applyFill="1" applyBorder="1" applyAlignment="1">
      <alignment horizontal="center" vertical="top" textRotation="255"/>
    </xf>
    <xf numFmtId="0" fontId="18" fillId="0" borderId="98" xfId="0" applyFont="1" applyFill="1" applyBorder="1" applyAlignment="1">
      <alignment horizontal="center" vertical="top" textRotation="255" shrinkToFit="1"/>
    </xf>
    <xf numFmtId="0" fontId="18" fillId="0" borderId="14" xfId="0" applyFont="1" applyFill="1" applyBorder="1" applyAlignment="1">
      <alignment horizontal="center" vertical="top" textRotation="255" wrapText="1" shrinkToFit="1"/>
    </xf>
    <xf numFmtId="0" fontId="18" fillId="0" borderId="12" xfId="0" applyFont="1" applyFill="1" applyBorder="1" applyAlignment="1">
      <alignment horizontal="center" vertical="top" textRotation="255" wrapText="1" shrinkToFit="1"/>
    </xf>
    <xf numFmtId="0" fontId="18" fillId="0" borderId="16" xfId="0" applyFont="1" applyFill="1" applyBorder="1" applyAlignment="1">
      <alignment horizontal="center" vertical="top" textRotation="255" shrinkToFit="1"/>
    </xf>
    <xf numFmtId="0" fontId="18" fillId="0" borderId="20" xfId="0" applyFont="1" applyFill="1" applyBorder="1" applyAlignment="1">
      <alignment horizontal="center" vertical="top" textRotation="255" shrinkToFit="1"/>
    </xf>
    <xf numFmtId="0" fontId="18" fillId="0" borderId="17" xfId="0" applyFont="1" applyFill="1" applyBorder="1" applyAlignment="1">
      <alignment horizontal="center" vertical="top" textRotation="255" wrapText="1" shrinkToFit="1"/>
    </xf>
    <xf numFmtId="0" fontId="18" fillId="0" borderId="13" xfId="0" applyFont="1" applyFill="1" applyBorder="1" applyAlignment="1">
      <alignment horizontal="center" vertical="top" textRotation="255" wrapText="1" shrinkToFit="1"/>
    </xf>
    <xf numFmtId="0" fontId="18" fillId="0" borderId="30" xfId="0" applyFont="1" applyFill="1" applyBorder="1" applyAlignment="1">
      <alignment horizontal="center" vertical="top" textRotation="255" shrinkToFit="1"/>
    </xf>
    <xf numFmtId="0" fontId="18" fillId="0" borderId="15" xfId="0" applyFont="1" applyFill="1" applyBorder="1" applyAlignment="1">
      <alignment horizontal="center" vertical="top" textRotation="255" wrapText="1" shrinkToFit="1"/>
    </xf>
    <xf numFmtId="0" fontId="18" fillId="0" borderId="13" xfId="0" applyFont="1" applyFill="1" applyBorder="1" applyAlignment="1">
      <alignment horizontal="left" vertical="top" textRotation="255" wrapText="1"/>
    </xf>
    <xf numFmtId="0" fontId="18" fillId="0" borderId="12" xfId="0" applyFont="1" applyFill="1" applyBorder="1" applyAlignment="1">
      <alignment horizontal="left" vertical="top" textRotation="255" wrapText="1"/>
    </xf>
    <xf numFmtId="0" fontId="18" fillId="0" borderId="97" xfId="0" applyFont="1" applyFill="1" applyBorder="1" applyAlignment="1">
      <alignment horizontal="center" vertical="top" textRotation="255" shrinkToFit="1"/>
    </xf>
    <xf numFmtId="0" fontId="18" fillId="0" borderId="34" xfId="0" applyFont="1" applyFill="1" applyBorder="1" applyAlignment="1">
      <alignment horizontal="center" vertical="top" textRotation="255" shrinkToFit="1"/>
    </xf>
    <xf numFmtId="0" fontId="23" fillId="0" borderId="49" xfId="0" applyFont="1" applyFill="1" applyBorder="1" applyAlignment="1">
      <alignment horizontal="center" vertical="top" textRotation="255" wrapText="1"/>
    </xf>
    <xf numFmtId="0" fontId="23" fillId="0" borderId="99" xfId="0" applyFont="1" applyFill="1" applyBorder="1" applyAlignment="1">
      <alignment horizontal="center" vertical="top" textRotation="255" wrapText="1"/>
    </xf>
    <xf numFmtId="0" fontId="23" fillId="0" borderId="99" xfId="0" applyFont="1" applyFill="1" applyBorder="1" applyAlignment="1">
      <alignment horizontal="center" vertical="top" textRotation="255" shrinkToFit="1"/>
    </xf>
    <xf numFmtId="0" fontId="23" fillId="0" borderId="50" xfId="0" applyFont="1" applyFill="1" applyBorder="1" applyAlignment="1">
      <alignment horizontal="center" vertical="top" textRotation="255" wrapText="1"/>
    </xf>
    <xf numFmtId="0" fontId="23" fillId="0" borderId="23" xfId="0" applyFont="1" applyFill="1" applyBorder="1" applyAlignment="1">
      <alignment horizontal="left" vertical="center" shrinkToFit="1"/>
    </xf>
    <xf numFmtId="0" fontId="23" fillId="0" borderId="43" xfId="0" applyFont="1" applyFill="1" applyBorder="1" applyAlignment="1">
      <alignment horizontal="left" vertical="center" shrinkToFit="1"/>
    </xf>
    <xf numFmtId="0" fontId="23" fillId="0" borderId="43" xfId="0" applyFont="1" applyFill="1" applyBorder="1" applyAlignment="1">
      <alignment horizontal="left" vertical="center" shrinkToFit="1"/>
    </xf>
    <xf numFmtId="0" fontId="29" fillId="0" borderId="0" xfId="0" applyFont="1" applyFill="1" applyAlignment="1">
      <alignment shrinkToFit="1"/>
    </xf>
    <xf numFmtId="0" fontId="23" fillId="0" borderId="48" xfId="0" applyFont="1" applyFill="1" applyBorder="1" applyAlignment="1">
      <alignment horizontal="left" vertical="center" shrinkToFit="1"/>
    </xf>
    <xf numFmtId="0" fontId="23" fillId="0" borderId="56" xfId="0" applyFont="1" applyFill="1" applyBorder="1" applyAlignment="1">
      <alignment horizontal="left" vertical="center" shrinkToFit="1"/>
    </xf>
    <xf numFmtId="0" fontId="23" fillId="0" borderId="57" xfId="0" applyFont="1" applyFill="1" applyBorder="1" applyAlignment="1">
      <alignment horizontal="left" vertical="center" shrinkToFit="1"/>
    </xf>
    <xf numFmtId="0" fontId="23" fillId="0" borderId="57" xfId="0" applyFont="1" applyFill="1" applyBorder="1" applyAlignment="1">
      <alignment horizontal="left" vertical="center" shrinkToFit="1"/>
    </xf>
    <xf numFmtId="0" fontId="23" fillId="0" borderId="56" xfId="0" applyFont="1" applyFill="1" applyBorder="1" applyAlignment="1">
      <alignment horizontal="left" vertical="center" shrinkToFit="1"/>
    </xf>
    <xf numFmtId="0" fontId="23" fillId="0" borderId="75" xfId="0" applyFont="1" applyFill="1" applyBorder="1" applyAlignment="1">
      <alignment horizontal="left" vertical="center" shrinkToFit="1"/>
    </xf>
    <xf numFmtId="0" fontId="23" fillId="0" borderId="100" xfId="0" applyFont="1" applyFill="1" applyBorder="1" applyAlignment="1">
      <alignment horizontal="left" vertical="center" shrinkToFit="1"/>
    </xf>
    <xf numFmtId="0" fontId="19" fillId="0" borderId="56" xfId="0" applyFont="1" applyFill="1" applyBorder="1" applyAlignment="1">
      <alignment horizontal="center" vertical="center" shrinkToFit="1"/>
    </xf>
    <xf numFmtId="0" fontId="19" fillId="0" borderId="43" xfId="0" applyFont="1" applyFill="1" applyBorder="1" applyAlignment="1">
      <alignment horizontal="center" vertical="center" shrinkToFit="1"/>
    </xf>
    <xf numFmtId="0" fontId="19" fillId="0" borderId="43" xfId="0" applyFont="1" applyFill="1" applyBorder="1" applyAlignment="1">
      <alignment horizontal="center" vertical="center" shrinkToFit="1"/>
    </xf>
    <xf numFmtId="0" fontId="19" fillId="0" borderId="57" xfId="0" applyFont="1" applyFill="1" applyBorder="1" applyAlignment="1">
      <alignment horizontal="center" vertical="center" shrinkToFit="1"/>
    </xf>
    <xf numFmtId="0" fontId="21" fillId="0" borderId="43" xfId="0" applyFont="1" applyFill="1" applyBorder="1" applyAlignment="1">
      <alignment horizontal="center" vertical="center" shrinkToFit="1"/>
    </xf>
    <xf numFmtId="0" fontId="19" fillId="0" borderId="57" xfId="0" applyFont="1" applyFill="1" applyBorder="1" applyAlignment="1">
      <alignment horizontal="center" vertical="center" shrinkToFit="1"/>
    </xf>
    <xf numFmtId="0" fontId="19" fillId="0" borderId="75" xfId="0" applyFont="1" applyFill="1" applyBorder="1" applyAlignment="1">
      <alignment horizontal="center" vertical="center" shrinkToFit="1"/>
    </xf>
    <xf numFmtId="0" fontId="19" fillId="0" borderId="100" xfId="0" applyFont="1" applyFill="1" applyBorder="1" applyAlignment="1">
      <alignment horizontal="center" vertical="center" shrinkToFit="1"/>
    </xf>
    <xf numFmtId="0" fontId="19" fillId="0" borderId="56" xfId="0" applyFont="1" applyFill="1" applyBorder="1" applyAlignment="1">
      <alignment horizontal="distributed" vertical="center"/>
    </xf>
    <xf numFmtId="0" fontId="19" fillId="0" borderId="43" xfId="0" applyFont="1" applyFill="1" applyBorder="1" applyAlignment="1">
      <alignment horizontal="distributed" vertical="center"/>
    </xf>
    <xf numFmtId="0" fontId="19" fillId="0" borderId="43" xfId="0" applyFont="1" applyFill="1" applyBorder="1" applyAlignment="1">
      <alignment horizontal="distributed" vertical="center"/>
    </xf>
    <xf numFmtId="0" fontId="19" fillId="0" borderId="48" xfId="0" applyFont="1" applyFill="1" applyBorder="1" applyAlignment="1">
      <alignment horizontal="distributed" vertical="center" wrapText="1"/>
    </xf>
    <xf numFmtId="0" fontId="19" fillId="0" borderId="57" xfId="0" applyFont="1" applyFill="1" applyBorder="1" applyAlignment="1">
      <alignment horizontal="distributed" vertical="center"/>
    </xf>
    <xf numFmtId="0" fontId="19" fillId="0" borderId="70" xfId="0" applyFont="1" applyFill="1" applyBorder="1" applyAlignment="1">
      <alignment horizontal="distributed" vertical="center" wrapText="1"/>
    </xf>
    <xf numFmtId="0" fontId="19" fillId="0" borderId="62" xfId="0" applyFont="1" applyFill="1" applyBorder="1" applyAlignment="1">
      <alignment horizontal="distributed" vertical="center" wrapText="1"/>
    </xf>
    <xf numFmtId="0" fontId="19" fillId="0" borderId="43" xfId="0" applyFont="1" applyFill="1" applyBorder="1" applyAlignment="1">
      <alignment horizontal="distributed" vertical="center"/>
    </xf>
    <xf numFmtId="0" fontId="19" fillId="0" borderId="23" xfId="0" applyFont="1" applyFill="1" applyBorder="1" applyAlignment="1">
      <alignment horizontal="distributed" vertical="center"/>
    </xf>
    <xf numFmtId="0" fontId="19" fillId="0" borderId="57" xfId="0" applyFont="1" applyFill="1" applyBorder="1" applyAlignment="1">
      <alignment horizontal="distributed" vertical="center"/>
    </xf>
    <xf numFmtId="0" fontId="19" fillId="0" borderId="48" xfId="0" applyFont="1" applyFill="1" applyBorder="1" applyAlignment="1">
      <alignment horizontal="distributed" vertical="center" wrapText="1"/>
    </xf>
    <xf numFmtId="0" fontId="19" fillId="0" borderId="56" xfId="0" applyFont="1" applyFill="1" applyBorder="1" applyAlignment="1">
      <alignment horizontal="distributed" vertical="center" wrapText="1"/>
    </xf>
    <xf numFmtId="0" fontId="19" fillId="0" borderId="43" xfId="0" applyFont="1" applyFill="1" applyBorder="1" applyAlignment="1">
      <alignment horizontal="distributed" vertical="center" wrapText="1"/>
    </xf>
    <xf numFmtId="0" fontId="18" fillId="24" borderId="101" xfId="0" applyFont="1" applyFill="1" applyBorder="1" applyAlignment="1">
      <alignment horizontal="center" vertical="center"/>
    </xf>
    <xf numFmtId="0" fontId="18" fillId="24" borderId="102" xfId="0" applyFont="1" applyFill="1" applyBorder="1" applyAlignment="1">
      <alignment horizontal="center" vertical="center"/>
    </xf>
    <xf numFmtId="0" fontId="18" fillId="24" borderId="103" xfId="0" applyFont="1" applyFill="1" applyBorder="1" applyAlignment="1">
      <alignment horizontal="center" vertical="center"/>
    </xf>
    <xf numFmtId="0" fontId="18" fillId="24" borderId="104" xfId="0" applyFont="1" applyFill="1" applyBorder="1" applyAlignment="1">
      <alignment horizontal="center" vertical="center" shrinkToFit="1"/>
    </xf>
    <xf numFmtId="0" fontId="18" fillId="24" borderId="103" xfId="0" applyFont="1" applyFill="1" applyBorder="1" applyAlignment="1">
      <alignment horizontal="center" vertical="center" shrinkToFit="1"/>
    </xf>
    <xf numFmtId="0" fontId="18" fillId="24" borderId="102" xfId="0" applyFont="1" applyFill="1" applyBorder="1" applyAlignment="1">
      <alignment horizontal="center" vertical="center" shrinkToFit="1"/>
    </xf>
    <xf numFmtId="0" fontId="18" fillId="24" borderId="101" xfId="0" applyFont="1" applyFill="1" applyBorder="1" applyAlignment="1">
      <alignment horizontal="center" vertical="center" shrinkToFit="1"/>
    </xf>
    <xf numFmtId="0" fontId="18" fillId="24" borderId="105" xfId="0" applyFont="1" applyFill="1" applyBorder="1" applyAlignment="1">
      <alignment horizontal="center" vertical="center" shrinkToFit="1"/>
    </xf>
    <xf numFmtId="0" fontId="18" fillId="24" borderId="106" xfId="0" applyFont="1" applyFill="1" applyBorder="1" applyAlignment="1">
      <alignment horizontal="center" vertical="center" shrinkToFit="1"/>
    </xf>
    <xf numFmtId="0" fontId="18" fillId="24" borderId="107" xfId="0" applyFont="1" applyFill="1" applyBorder="1" applyAlignment="1">
      <alignment vertical="center" shrinkToFit="1"/>
    </xf>
    <xf numFmtId="0" fontId="18" fillId="24" borderId="103" xfId="0" applyFont="1" applyFill="1" applyBorder="1" applyAlignment="1">
      <alignment vertical="center" shrinkToFit="1"/>
    </xf>
    <xf numFmtId="0" fontId="18" fillId="24" borderId="108" xfId="0" applyFont="1" applyFill="1" applyBorder="1" applyAlignment="1">
      <alignment horizontal="center" vertical="center" shrinkToFit="1"/>
    </xf>
    <xf numFmtId="0" fontId="18" fillId="24" borderId="109" xfId="0" applyFont="1" applyFill="1" applyBorder="1" applyAlignment="1">
      <alignment horizontal="center" vertical="center" shrinkToFit="1"/>
    </xf>
    <xf numFmtId="0" fontId="18" fillId="24" borderId="107" xfId="0" applyFont="1" applyFill="1" applyBorder="1" applyAlignment="1">
      <alignment vertical="center"/>
    </xf>
    <xf numFmtId="0" fontId="18" fillId="24" borderId="110" xfId="0" applyFont="1" applyFill="1" applyBorder="1" applyAlignment="1">
      <alignment horizontal="center" vertical="center" shrinkToFit="1"/>
    </xf>
    <xf numFmtId="0" fontId="18" fillId="24" borderId="105" xfId="0" applyFont="1" applyFill="1" applyBorder="1" applyAlignment="1">
      <alignment horizontal="center" vertical="center"/>
    </xf>
    <xf numFmtId="0" fontId="18" fillId="24" borderId="106" xfId="0" applyFont="1" applyFill="1" applyBorder="1" applyAlignment="1">
      <alignment horizontal="center" vertical="center"/>
    </xf>
    <xf numFmtId="0" fontId="23" fillId="24" borderId="111" xfId="0" applyFont="1" applyFill="1" applyBorder="1" applyAlignment="1">
      <alignment horizontal="center" vertical="center" shrinkToFit="1"/>
    </xf>
    <xf numFmtId="0" fontId="23" fillId="24" borderId="112" xfId="0" applyFont="1" applyFill="1" applyBorder="1" applyAlignment="1">
      <alignment horizontal="center" vertical="center" shrinkToFit="1"/>
    </xf>
    <xf numFmtId="0" fontId="49" fillId="0" borderId="14" xfId="0" applyFont="1" applyFill="1" applyBorder="1" applyAlignment="1">
      <alignment horizontal="center" vertical="top" textRotation="255" wrapText="1" shrinkToFit="1"/>
    </xf>
    <xf numFmtId="0" fontId="0" fillId="0" borderId="0" xfId="0" applyFont="1" applyFill="1" applyAlignment="1">
      <alignment/>
    </xf>
    <xf numFmtId="0" fontId="0" fillId="24" borderId="0" xfId="0" applyFont="1" applyFill="1" applyAlignment="1">
      <alignment/>
    </xf>
    <xf numFmtId="0" fontId="0" fillId="24" borderId="0" xfId="0" applyFont="1" applyFill="1" applyAlignment="1">
      <alignment/>
    </xf>
    <xf numFmtId="0" fontId="19" fillId="25" borderId="36" xfId="0" applyFont="1" applyFill="1" applyBorder="1" applyAlignment="1">
      <alignment horizontal="center" vertical="center"/>
    </xf>
    <xf numFmtId="0" fontId="19" fillId="25" borderId="37" xfId="0" applyFont="1" applyFill="1" applyBorder="1" applyAlignment="1">
      <alignment horizontal="center" vertical="center"/>
    </xf>
    <xf numFmtId="0" fontId="19" fillId="25" borderId="42" xfId="0" applyFont="1" applyFill="1" applyBorder="1" applyAlignment="1">
      <alignment horizontal="center" vertical="center" wrapText="1"/>
    </xf>
    <xf numFmtId="0" fontId="19" fillId="25" borderId="74" xfId="0" applyFont="1" applyFill="1" applyBorder="1" applyAlignment="1">
      <alignment horizontal="center" vertical="center"/>
    </xf>
    <xf numFmtId="0" fontId="19" fillId="25" borderId="73" xfId="0" applyFont="1" applyFill="1" applyBorder="1" applyAlignment="1">
      <alignment horizontal="center" vertical="center"/>
    </xf>
    <xf numFmtId="0" fontId="0" fillId="0" borderId="0" xfId="0" applyFont="1" applyFill="1" applyBorder="1" applyAlignment="1">
      <alignment/>
    </xf>
    <xf numFmtId="0" fontId="0" fillId="24" borderId="0" xfId="0" applyFont="1" applyFill="1" applyBorder="1" applyAlignment="1">
      <alignment/>
    </xf>
    <xf numFmtId="0" fontId="0" fillId="24" borderId="0" xfId="0" applyFont="1" applyFill="1" applyBorder="1" applyAlignment="1">
      <alignment/>
    </xf>
    <xf numFmtId="0" fontId="25" fillId="0" borderId="17" xfId="0" applyFont="1" applyFill="1" applyBorder="1" applyAlignment="1">
      <alignment vertical="top" textRotation="255"/>
    </xf>
    <xf numFmtId="0" fontId="4" fillId="0" borderId="0" xfId="0" applyFont="1" applyFill="1" applyBorder="1" applyAlignment="1">
      <alignment horizontal="center"/>
    </xf>
    <xf numFmtId="0" fontId="18" fillId="0" borderId="17" xfId="0" applyFont="1" applyFill="1" applyBorder="1" applyAlignment="1">
      <alignment horizontal="center" vertical="top" textRotation="255"/>
    </xf>
    <xf numFmtId="0" fontId="19" fillId="25" borderId="44" xfId="0" applyFont="1" applyFill="1" applyBorder="1" applyAlignment="1">
      <alignment horizontal="center" vertical="center" wrapText="1"/>
    </xf>
    <xf numFmtId="0" fontId="21" fillId="25" borderId="56" xfId="0" applyFont="1" applyFill="1" applyBorder="1" applyAlignment="1">
      <alignment horizontal="center" vertical="center" shrinkToFit="1"/>
    </xf>
    <xf numFmtId="0" fontId="21" fillId="25" borderId="43" xfId="0" applyFont="1" applyFill="1" applyBorder="1" applyAlignment="1">
      <alignment horizontal="center" vertical="center" shrinkToFit="1"/>
    </xf>
    <xf numFmtId="0" fontId="21" fillId="25" borderId="113" xfId="0" applyFont="1" applyFill="1" applyBorder="1" applyAlignment="1">
      <alignment horizontal="center" vertical="center" shrinkToFit="1"/>
    </xf>
    <xf numFmtId="0" fontId="21" fillId="25" borderId="41" xfId="0" applyFont="1" applyFill="1" applyBorder="1" applyAlignment="1">
      <alignment horizontal="center" vertical="center" shrinkToFit="1"/>
    </xf>
    <xf numFmtId="183" fontId="21" fillId="25" borderId="41" xfId="49" applyNumberFormat="1" applyFont="1" applyFill="1" applyBorder="1" applyAlignment="1" quotePrefix="1">
      <alignment horizontal="right" vertical="center" shrinkToFit="1"/>
    </xf>
    <xf numFmtId="183" fontId="21" fillId="25" borderId="42" xfId="49" applyNumberFormat="1" applyFont="1" applyFill="1" applyBorder="1" applyAlignment="1">
      <alignment horizontal="right" vertical="center" shrinkToFit="1"/>
    </xf>
    <xf numFmtId="183" fontId="21" fillId="25" borderId="41" xfId="49" applyNumberFormat="1" applyFont="1" applyFill="1" applyBorder="1" applyAlignment="1">
      <alignment horizontal="right" vertical="center" shrinkToFit="1"/>
    </xf>
    <xf numFmtId="183" fontId="21" fillId="25" borderId="41" xfId="0" applyNumberFormat="1" applyFont="1" applyFill="1" applyBorder="1" applyAlignment="1">
      <alignment vertical="center" shrinkToFit="1"/>
    </xf>
    <xf numFmtId="183" fontId="21" fillId="25" borderId="42" xfId="0" applyNumberFormat="1" applyFont="1" applyFill="1" applyBorder="1" applyAlignment="1">
      <alignment vertical="center" shrinkToFit="1"/>
    </xf>
    <xf numFmtId="0" fontId="21" fillId="25" borderId="44" xfId="0" applyFont="1" applyFill="1" applyBorder="1" applyAlignment="1">
      <alignment horizontal="center" vertical="center" shrinkToFit="1"/>
    </xf>
    <xf numFmtId="0" fontId="21" fillId="25" borderId="85" xfId="0" applyFont="1" applyFill="1" applyBorder="1" applyAlignment="1">
      <alignment horizontal="center" vertical="center" shrinkToFit="1"/>
    </xf>
    <xf numFmtId="0" fontId="21" fillId="25" borderId="42" xfId="0" applyFont="1" applyFill="1" applyBorder="1" applyAlignment="1">
      <alignment horizontal="center" vertical="center" shrinkToFit="1"/>
    </xf>
    <xf numFmtId="0" fontId="21" fillId="25" borderId="43" xfId="0" applyFont="1" applyFill="1" applyBorder="1" applyAlignment="1">
      <alignment horizontal="center" vertical="center" shrinkToFit="1"/>
    </xf>
    <xf numFmtId="0" fontId="19" fillId="25" borderId="86" xfId="0" applyFont="1" applyFill="1" applyBorder="1" applyAlignment="1">
      <alignment horizontal="center" vertical="center" wrapText="1"/>
    </xf>
    <xf numFmtId="0" fontId="19" fillId="25" borderId="87" xfId="0" applyFont="1" applyFill="1" applyBorder="1" applyAlignment="1">
      <alignment horizontal="center" vertical="center" wrapText="1"/>
    </xf>
    <xf numFmtId="0" fontId="19" fillId="25" borderId="88" xfId="0" applyFont="1" applyFill="1" applyBorder="1" applyAlignment="1">
      <alignment horizontal="center" vertical="center" wrapText="1"/>
    </xf>
    <xf numFmtId="0" fontId="19" fillId="25" borderId="89" xfId="0" applyFont="1" applyFill="1" applyBorder="1" applyAlignment="1">
      <alignment horizontal="left" vertical="center" wrapText="1" indent="1"/>
    </xf>
    <xf numFmtId="183" fontId="21" fillId="25" borderId="41" xfId="49" applyNumberFormat="1" applyFont="1" applyFill="1" applyBorder="1" applyAlignment="1">
      <alignment vertical="center" shrinkToFit="1"/>
    </xf>
    <xf numFmtId="183" fontId="21" fillId="25" borderId="42" xfId="49" applyNumberFormat="1" applyFont="1" applyFill="1" applyBorder="1" applyAlignment="1">
      <alignment vertical="center" shrinkToFit="1"/>
    </xf>
    <xf numFmtId="183" fontId="21" fillId="25" borderId="42" xfId="0" applyNumberFormat="1" applyFont="1" applyFill="1" applyBorder="1" applyAlignment="1">
      <alignment horizontal="right" vertical="center" shrinkToFit="1"/>
    </xf>
    <xf numFmtId="183" fontId="21" fillId="25" borderId="21" xfId="49" applyNumberFormat="1" applyFont="1" applyFill="1" applyBorder="1" applyAlignment="1">
      <alignment vertical="center" shrinkToFit="1"/>
    </xf>
    <xf numFmtId="183" fontId="21" fillId="25" borderId="22" xfId="49" applyNumberFormat="1" applyFont="1" applyFill="1" applyBorder="1" applyAlignment="1">
      <alignment vertical="center" shrinkToFit="1"/>
    </xf>
    <xf numFmtId="183" fontId="21" fillId="25" borderId="21" xfId="0" applyNumberFormat="1" applyFont="1" applyFill="1" applyBorder="1" applyAlignment="1">
      <alignment vertical="center" shrinkToFit="1"/>
    </xf>
    <xf numFmtId="183" fontId="21" fillId="25" borderId="22" xfId="0" applyNumberFormat="1" applyFont="1" applyFill="1" applyBorder="1" applyAlignment="1">
      <alignment vertical="center" shrinkToFit="1"/>
    </xf>
    <xf numFmtId="0" fontId="21" fillId="25" borderId="72" xfId="0" applyFont="1" applyFill="1" applyBorder="1" applyAlignment="1">
      <alignment horizontal="center" vertical="center" shrinkToFit="1"/>
    </xf>
    <xf numFmtId="0" fontId="21" fillId="25" borderId="51" xfId="0" applyFont="1" applyFill="1" applyBorder="1" applyAlignment="1">
      <alignment horizontal="center" vertical="center" shrinkToFit="1"/>
    </xf>
    <xf numFmtId="0" fontId="21" fillId="25" borderId="114" xfId="0" applyFont="1" applyFill="1" applyBorder="1" applyAlignment="1">
      <alignment horizontal="center" vertical="center" shrinkToFit="1"/>
    </xf>
    <xf numFmtId="0" fontId="21" fillId="25" borderId="52" xfId="0" applyFont="1" applyFill="1" applyBorder="1" applyAlignment="1">
      <alignment horizontal="center" vertical="center" shrinkToFit="1"/>
    </xf>
    <xf numFmtId="0" fontId="21" fillId="25" borderId="48" xfId="0" applyFont="1" applyFill="1" applyBorder="1" applyAlignment="1">
      <alignment horizontal="center" vertical="center" shrinkToFit="1"/>
    </xf>
    <xf numFmtId="0" fontId="19" fillId="25" borderId="115" xfId="0" applyFont="1" applyFill="1" applyBorder="1" applyAlignment="1">
      <alignment horizontal="center" vertical="center"/>
    </xf>
    <xf numFmtId="0" fontId="19" fillId="25" borderId="116" xfId="0" applyFont="1" applyFill="1" applyBorder="1" applyAlignment="1">
      <alignment horizontal="center" vertical="center" wrapText="1"/>
    </xf>
    <xf numFmtId="0" fontId="19" fillId="25" borderId="117" xfId="0" applyFont="1" applyFill="1" applyBorder="1" applyAlignment="1">
      <alignment horizontal="center" vertical="center" wrapText="1"/>
    </xf>
    <xf numFmtId="0" fontId="19" fillId="25" borderId="118" xfId="0" applyFont="1" applyFill="1" applyBorder="1" applyAlignment="1">
      <alignment horizontal="left" vertical="center" wrapText="1" indent="1"/>
    </xf>
    <xf numFmtId="183" fontId="21" fillId="25" borderId="36" xfId="49" applyNumberFormat="1" applyFont="1" applyFill="1" applyBorder="1" applyAlignment="1">
      <alignment horizontal="right" vertical="center" shrinkToFit="1"/>
    </xf>
    <xf numFmtId="183" fontId="21" fillId="25" borderId="37" xfId="49" applyNumberFormat="1" applyFont="1" applyFill="1" applyBorder="1" applyAlignment="1">
      <alignment vertical="center" shrinkToFit="1"/>
    </xf>
    <xf numFmtId="183" fontId="21" fillId="25" borderId="36" xfId="49" applyNumberFormat="1" applyFont="1" applyFill="1" applyBorder="1" applyAlignment="1">
      <alignment vertical="center" shrinkToFit="1"/>
    </xf>
    <xf numFmtId="183" fontId="21" fillId="25" borderId="36" xfId="0" applyNumberFormat="1" applyFont="1" applyFill="1" applyBorder="1" applyAlignment="1">
      <alignment vertical="center" shrinkToFit="1"/>
    </xf>
    <xf numFmtId="183" fontId="21" fillId="25" borderId="37" xfId="0" applyNumberFormat="1" applyFont="1" applyFill="1" applyBorder="1" applyAlignment="1">
      <alignment vertical="center" shrinkToFit="1"/>
    </xf>
    <xf numFmtId="0" fontId="21" fillId="25" borderId="90" xfId="0" applyFont="1" applyFill="1" applyBorder="1" applyAlignment="1">
      <alignment horizontal="center" vertical="center" shrinkToFit="1"/>
    </xf>
    <xf numFmtId="0" fontId="21" fillId="25" borderId="36" xfId="0" applyFont="1" applyFill="1" applyBorder="1" applyAlignment="1">
      <alignment horizontal="center" vertical="center" shrinkToFit="1"/>
    </xf>
    <xf numFmtId="0" fontId="21" fillId="25" borderId="119" xfId="0" applyFont="1" applyFill="1" applyBorder="1" applyAlignment="1">
      <alignment horizontal="center" vertical="center" shrinkToFit="1"/>
    </xf>
    <xf numFmtId="0" fontId="21" fillId="25" borderId="37" xfId="0" applyFont="1" applyFill="1" applyBorder="1" applyAlignment="1">
      <alignment horizontal="center" vertical="center" shrinkToFit="1"/>
    </xf>
    <xf numFmtId="0" fontId="21" fillId="25" borderId="56" xfId="0" applyFont="1" applyFill="1" applyBorder="1" applyAlignment="1">
      <alignment horizontal="center" vertical="center" shrinkToFit="1"/>
    </xf>
    <xf numFmtId="0" fontId="19" fillId="25" borderId="81" xfId="0" applyFont="1" applyFill="1" applyBorder="1" applyAlignment="1">
      <alignment horizontal="center" vertical="center"/>
    </xf>
    <xf numFmtId="0" fontId="19" fillId="25" borderId="82" xfId="0" applyFont="1" applyFill="1" applyBorder="1" applyAlignment="1">
      <alignment horizontal="center" vertical="center" wrapText="1"/>
    </xf>
    <xf numFmtId="0" fontId="19" fillId="25" borderId="83" xfId="0" applyFont="1" applyFill="1" applyBorder="1" applyAlignment="1">
      <alignment horizontal="center" vertical="center" wrapText="1"/>
    </xf>
    <xf numFmtId="0" fontId="19" fillId="25" borderId="84" xfId="0" applyFont="1" applyFill="1" applyBorder="1" applyAlignment="1">
      <alignment horizontal="left" vertical="center" wrapText="1" indent="1"/>
    </xf>
    <xf numFmtId="183" fontId="21" fillId="25" borderId="21" xfId="49" applyNumberFormat="1" applyFont="1" applyFill="1" applyBorder="1" applyAlignment="1">
      <alignment horizontal="right" vertical="center" shrinkToFit="1"/>
    </xf>
    <xf numFmtId="0" fontId="21" fillId="25" borderId="21" xfId="0" applyFont="1" applyFill="1" applyBorder="1" applyAlignment="1">
      <alignment horizontal="center" vertical="center" shrinkToFit="1"/>
    </xf>
    <xf numFmtId="0" fontId="21" fillId="25" borderId="120" xfId="0" applyFont="1" applyFill="1" applyBorder="1" applyAlignment="1">
      <alignment horizontal="center" vertical="center" shrinkToFit="1"/>
    </xf>
    <xf numFmtId="0" fontId="21" fillId="25" borderId="22" xfId="0" applyFont="1" applyFill="1" applyBorder="1" applyAlignment="1">
      <alignment horizontal="center" vertical="center" shrinkToFit="1"/>
    </xf>
    <xf numFmtId="180" fontId="21" fillId="25" borderId="90" xfId="0" applyNumberFormat="1" applyFont="1" applyFill="1" applyBorder="1" applyAlignment="1">
      <alignment horizontal="center" vertical="center" shrinkToFit="1"/>
    </xf>
    <xf numFmtId="180" fontId="21" fillId="25" borderId="36" xfId="0" applyNumberFormat="1" applyFont="1" applyFill="1" applyBorder="1" applyAlignment="1">
      <alignment horizontal="center" vertical="center" shrinkToFit="1"/>
    </xf>
    <xf numFmtId="180" fontId="21" fillId="25" borderId="119" xfId="0" applyNumberFormat="1" applyFont="1" applyFill="1" applyBorder="1" applyAlignment="1">
      <alignment horizontal="center" vertical="center" shrinkToFit="1"/>
    </xf>
    <xf numFmtId="180" fontId="21" fillId="25" borderId="37" xfId="0" applyNumberFormat="1" applyFont="1" applyFill="1" applyBorder="1" applyAlignment="1">
      <alignment horizontal="center" vertical="center" shrinkToFit="1"/>
    </xf>
    <xf numFmtId="180" fontId="21" fillId="25" borderId="56" xfId="0" applyNumberFormat="1" applyFont="1" applyFill="1" applyBorder="1" applyAlignment="1">
      <alignment horizontal="center" vertical="center" shrinkToFit="1"/>
    </xf>
    <xf numFmtId="180" fontId="21" fillId="25" borderId="44" xfId="0" applyNumberFormat="1" applyFont="1" applyFill="1" applyBorder="1" applyAlignment="1">
      <alignment horizontal="center" vertical="center" shrinkToFit="1"/>
    </xf>
    <xf numFmtId="180" fontId="21" fillId="25" borderId="41" xfId="0" applyNumberFormat="1" applyFont="1" applyFill="1" applyBorder="1" applyAlignment="1">
      <alignment horizontal="center" vertical="center" shrinkToFit="1"/>
    </xf>
    <xf numFmtId="180" fontId="21" fillId="25" borderId="85" xfId="0" applyNumberFormat="1" applyFont="1" applyFill="1" applyBorder="1" applyAlignment="1">
      <alignment horizontal="center" vertical="center" shrinkToFit="1"/>
    </xf>
    <xf numFmtId="180" fontId="21" fillId="25" borderId="42" xfId="0" applyNumberFormat="1" applyFont="1" applyFill="1" applyBorder="1" applyAlignment="1">
      <alignment horizontal="center" vertical="center" shrinkToFit="1"/>
    </xf>
    <xf numFmtId="180" fontId="21" fillId="25" borderId="43" xfId="0" applyNumberFormat="1" applyFont="1" applyFill="1" applyBorder="1" applyAlignment="1">
      <alignment horizontal="center" vertical="center" shrinkToFit="1"/>
    </xf>
    <xf numFmtId="0" fontId="19" fillId="25" borderId="86" xfId="0" applyFont="1" applyFill="1" applyBorder="1" applyAlignment="1">
      <alignment horizontal="center" vertical="center"/>
    </xf>
    <xf numFmtId="180" fontId="21" fillId="25" borderId="42" xfId="0" applyNumberFormat="1" applyFont="1" applyFill="1" applyBorder="1" applyAlignment="1">
      <alignment horizontal="center" vertical="center" shrinkToFit="1"/>
    </xf>
    <xf numFmtId="180" fontId="21" fillId="25" borderId="43" xfId="0" applyNumberFormat="1" applyFont="1" applyFill="1" applyBorder="1" applyAlignment="1">
      <alignment horizontal="center" vertical="center" shrinkToFit="1"/>
    </xf>
    <xf numFmtId="183" fontId="21" fillId="25" borderId="21" xfId="49" applyNumberFormat="1" applyFont="1" applyFill="1" applyBorder="1" applyAlignment="1" quotePrefix="1">
      <alignment horizontal="right" vertical="center" shrinkToFit="1"/>
    </xf>
    <xf numFmtId="180" fontId="21" fillId="25" borderId="58" xfId="0" applyNumberFormat="1" applyFont="1" applyFill="1" applyBorder="1" applyAlignment="1">
      <alignment horizontal="center" vertical="center" shrinkToFit="1"/>
    </xf>
    <xf numFmtId="180" fontId="21" fillId="25" borderId="21" xfId="0" applyNumberFormat="1" applyFont="1" applyFill="1" applyBorder="1" applyAlignment="1">
      <alignment horizontal="center" vertical="center" shrinkToFit="1"/>
    </xf>
    <xf numFmtId="180" fontId="21" fillId="25" borderId="120" xfId="0" applyNumberFormat="1" applyFont="1" applyFill="1" applyBorder="1" applyAlignment="1">
      <alignment horizontal="center" vertical="center" shrinkToFit="1"/>
    </xf>
    <xf numFmtId="180" fontId="21" fillId="25" borderId="22" xfId="0" applyNumberFormat="1" applyFont="1" applyFill="1" applyBorder="1" applyAlignment="1">
      <alignment horizontal="center" vertical="center" shrinkToFit="1"/>
    </xf>
    <xf numFmtId="180" fontId="21" fillId="25" borderId="57" xfId="0" applyNumberFormat="1" applyFont="1" applyFill="1" applyBorder="1" applyAlignment="1">
      <alignment horizontal="center" vertical="center" shrinkToFit="1"/>
    </xf>
    <xf numFmtId="183" fontId="21" fillId="25" borderId="36" xfId="49" applyNumberFormat="1" applyFont="1" applyFill="1" applyBorder="1" applyAlignment="1">
      <alignment vertical="center" shrinkToFit="1"/>
    </xf>
    <xf numFmtId="183" fontId="21" fillId="25" borderId="37" xfId="49" applyNumberFormat="1" applyFont="1" applyFill="1" applyBorder="1" applyAlignment="1">
      <alignment vertical="center" shrinkToFit="1"/>
    </xf>
    <xf numFmtId="183" fontId="21" fillId="25" borderId="36" xfId="49" applyNumberFormat="1" applyFont="1" applyFill="1" applyBorder="1" applyAlignment="1" quotePrefix="1">
      <alignment horizontal="right" vertical="center" shrinkToFit="1"/>
    </xf>
    <xf numFmtId="183" fontId="21" fillId="25" borderId="37" xfId="0" applyNumberFormat="1" applyFont="1" applyFill="1" applyBorder="1" applyAlignment="1">
      <alignment vertical="center" shrinkToFit="1"/>
    </xf>
    <xf numFmtId="180" fontId="21" fillId="25" borderId="69" xfId="0" applyNumberFormat="1" applyFont="1" applyFill="1" applyBorder="1" applyAlignment="1">
      <alignment horizontal="center" vertical="center" shrinkToFit="1"/>
    </xf>
    <xf numFmtId="180" fontId="21" fillId="25" borderId="93" xfId="0" applyNumberFormat="1" applyFont="1" applyFill="1" applyBorder="1" applyAlignment="1">
      <alignment horizontal="center" vertical="center" shrinkToFit="1"/>
    </xf>
    <xf numFmtId="180" fontId="21" fillId="25" borderId="94" xfId="0" applyNumberFormat="1" applyFont="1" applyFill="1" applyBorder="1" applyAlignment="1">
      <alignment horizontal="center" vertical="center" shrinkToFit="1"/>
    </xf>
    <xf numFmtId="180" fontId="21" fillId="25" borderId="95" xfId="0" applyNumberFormat="1" applyFont="1" applyFill="1" applyBorder="1" applyAlignment="1">
      <alignment horizontal="center" vertical="center" shrinkToFit="1"/>
    </xf>
    <xf numFmtId="180" fontId="21" fillId="25" borderId="23" xfId="0" applyNumberFormat="1" applyFont="1" applyFill="1" applyBorder="1" applyAlignment="1">
      <alignment horizontal="center" vertical="center" shrinkToFit="1"/>
    </xf>
    <xf numFmtId="183" fontId="21" fillId="25" borderId="21" xfId="49" applyNumberFormat="1" applyFont="1" applyFill="1" applyBorder="1" applyAlignment="1">
      <alignment vertical="center" shrinkToFit="1"/>
    </xf>
    <xf numFmtId="183" fontId="21" fillId="25" borderId="22" xfId="49" applyNumberFormat="1" applyFont="1" applyFill="1" applyBorder="1" applyAlignment="1">
      <alignment vertical="center" shrinkToFit="1"/>
    </xf>
    <xf numFmtId="183" fontId="21" fillId="25" borderId="21" xfId="49" applyNumberFormat="1" applyFont="1" applyFill="1" applyBorder="1" applyAlignment="1" quotePrefix="1">
      <alignment horizontal="right" vertical="center" shrinkToFit="1"/>
    </xf>
    <xf numFmtId="183" fontId="21" fillId="25" borderId="21" xfId="0" applyNumberFormat="1" applyFont="1" applyFill="1" applyBorder="1" applyAlignment="1">
      <alignment vertical="center" shrinkToFit="1"/>
    </xf>
    <xf numFmtId="183" fontId="21" fillId="25" borderId="22" xfId="0" applyNumberFormat="1" applyFont="1" applyFill="1" applyBorder="1" applyAlignment="1">
      <alignment vertical="center" shrinkToFit="1"/>
    </xf>
    <xf numFmtId="180" fontId="21" fillId="25" borderId="58" xfId="0" applyNumberFormat="1" applyFont="1" applyFill="1" applyBorder="1" applyAlignment="1">
      <alignment horizontal="center" vertical="center" shrinkToFit="1"/>
    </xf>
    <xf numFmtId="180" fontId="21" fillId="25" borderId="21" xfId="0" applyNumberFormat="1" applyFont="1" applyFill="1" applyBorder="1" applyAlignment="1">
      <alignment horizontal="center" vertical="center" shrinkToFit="1"/>
    </xf>
    <xf numFmtId="180" fontId="21" fillId="25" borderId="120" xfId="0" applyNumberFormat="1" applyFont="1" applyFill="1" applyBorder="1" applyAlignment="1">
      <alignment horizontal="center" vertical="center" shrinkToFit="1"/>
    </xf>
    <xf numFmtId="180" fontId="21" fillId="25" borderId="22" xfId="0" applyNumberFormat="1" applyFont="1" applyFill="1" applyBorder="1" applyAlignment="1">
      <alignment horizontal="center" vertical="center" shrinkToFit="1"/>
    </xf>
    <xf numFmtId="180" fontId="21" fillId="25" borderId="57" xfId="0" applyNumberFormat="1" applyFont="1" applyFill="1" applyBorder="1" applyAlignment="1">
      <alignment horizontal="center" vertical="center" shrinkToFit="1"/>
    </xf>
    <xf numFmtId="0" fontId="19" fillId="25" borderId="115" xfId="0" applyFont="1" applyFill="1" applyBorder="1" applyAlignment="1">
      <alignment horizontal="center" vertical="center"/>
    </xf>
    <xf numFmtId="0" fontId="19" fillId="25" borderId="116" xfId="0" applyFont="1" applyFill="1" applyBorder="1" applyAlignment="1">
      <alignment horizontal="center" vertical="center" wrapText="1"/>
    </xf>
    <xf numFmtId="0" fontId="19" fillId="25" borderId="117" xfId="0" applyFont="1" applyFill="1" applyBorder="1" applyAlignment="1">
      <alignment horizontal="center" vertical="center" wrapText="1"/>
    </xf>
    <xf numFmtId="0" fontId="19" fillId="25" borderId="118" xfId="0" applyFont="1" applyFill="1" applyBorder="1" applyAlignment="1">
      <alignment horizontal="left" vertical="center" wrapText="1" indent="1"/>
    </xf>
    <xf numFmtId="180" fontId="21" fillId="25" borderId="62" xfId="0" applyNumberFormat="1" applyFont="1" applyFill="1" applyBorder="1" applyAlignment="1">
      <alignment horizontal="center" vertical="center" shrinkToFit="1"/>
    </xf>
    <xf numFmtId="180" fontId="21" fillId="25" borderId="57" xfId="0" applyNumberFormat="1" applyFont="1" applyFill="1" applyBorder="1" applyAlignment="1">
      <alignment horizontal="left" vertical="center" wrapText="1"/>
    </xf>
    <xf numFmtId="183" fontId="21" fillId="25" borderId="93" xfId="0" applyNumberFormat="1" applyFont="1" applyFill="1" applyBorder="1" applyAlignment="1">
      <alignment horizontal="right" vertical="center" shrinkToFit="1"/>
    </xf>
    <xf numFmtId="183" fontId="21" fillId="25" borderId="95" xfId="49" applyNumberFormat="1" applyFont="1" applyFill="1" applyBorder="1" applyAlignment="1">
      <alignment vertical="center" shrinkToFit="1"/>
    </xf>
    <xf numFmtId="183" fontId="21" fillId="25" borderId="93" xfId="49" applyNumberFormat="1" applyFont="1" applyFill="1" applyBorder="1" applyAlignment="1">
      <alignment vertical="center" shrinkToFit="1"/>
    </xf>
    <xf numFmtId="183" fontId="21" fillId="25" borderId="93" xfId="0" applyNumberFormat="1" applyFont="1" applyFill="1" applyBorder="1" applyAlignment="1">
      <alignment vertical="center" shrinkToFit="1"/>
    </xf>
    <xf numFmtId="183" fontId="21" fillId="25" borderId="95" xfId="0" applyNumberFormat="1" applyFont="1" applyFill="1" applyBorder="1" applyAlignment="1">
      <alignment vertical="center" shrinkToFit="1"/>
    </xf>
    <xf numFmtId="180" fontId="21" fillId="25" borderId="90" xfId="0" applyNumberFormat="1" applyFont="1" applyFill="1" applyBorder="1" applyAlignment="1">
      <alignment horizontal="center" vertical="center" shrinkToFit="1"/>
    </xf>
    <xf numFmtId="180" fontId="21" fillId="25" borderId="36" xfId="0" applyNumberFormat="1" applyFont="1" applyFill="1" applyBorder="1" applyAlignment="1">
      <alignment horizontal="center" vertical="center" shrinkToFit="1"/>
    </xf>
    <xf numFmtId="180" fontId="21" fillId="25" borderId="119" xfId="0" applyNumberFormat="1" applyFont="1" applyFill="1" applyBorder="1" applyAlignment="1">
      <alignment horizontal="center" vertical="center" shrinkToFit="1"/>
    </xf>
    <xf numFmtId="180" fontId="21" fillId="25" borderId="37" xfId="0" applyNumberFormat="1" applyFont="1" applyFill="1" applyBorder="1" applyAlignment="1">
      <alignment horizontal="center" vertical="center" shrinkToFit="1"/>
    </xf>
    <xf numFmtId="180" fontId="21" fillId="25" borderId="56" xfId="0" applyNumberFormat="1" applyFont="1" applyFill="1" applyBorder="1" applyAlignment="1">
      <alignment horizontal="center" vertical="center" shrinkToFit="1"/>
    </xf>
    <xf numFmtId="183" fontId="21" fillId="25" borderId="41" xfId="49" applyNumberFormat="1" applyFont="1" applyFill="1" applyBorder="1" applyAlignment="1" quotePrefix="1">
      <alignment horizontal="right" vertical="center" shrinkToFit="1"/>
    </xf>
    <xf numFmtId="183" fontId="21" fillId="25" borderId="73" xfId="49" applyNumberFormat="1" applyFont="1" applyFill="1" applyBorder="1" applyAlignment="1" applyProtection="1">
      <alignment horizontal="right" vertical="center" shrinkToFit="1"/>
      <protection/>
    </xf>
    <xf numFmtId="183" fontId="21" fillId="25" borderId="74" xfId="49" applyNumberFormat="1" applyFont="1" applyFill="1" applyBorder="1" applyAlignment="1" applyProtection="1">
      <alignment vertical="center" shrinkToFit="1"/>
      <protection/>
    </xf>
    <xf numFmtId="183" fontId="21" fillId="25" borderId="73" xfId="49" applyNumberFormat="1" applyFont="1" applyFill="1" applyBorder="1" applyAlignment="1" applyProtection="1">
      <alignment vertical="center" shrinkToFit="1"/>
      <protection/>
    </xf>
    <xf numFmtId="183" fontId="21" fillId="25" borderId="73" xfId="49" applyNumberFormat="1" applyFont="1" applyFill="1" applyBorder="1" applyAlignment="1" applyProtection="1">
      <alignment vertical="center" shrinkToFit="1"/>
      <protection/>
    </xf>
    <xf numFmtId="183" fontId="21" fillId="25" borderId="74" xfId="49" applyNumberFormat="1" applyFont="1" applyFill="1" applyBorder="1" applyAlignment="1" applyProtection="1">
      <alignment vertical="center" shrinkToFit="1"/>
      <protection/>
    </xf>
    <xf numFmtId="183" fontId="21" fillId="25" borderId="73" xfId="0" applyNumberFormat="1" applyFont="1" applyFill="1" applyBorder="1" applyAlignment="1">
      <alignment vertical="center" shrinkToFit="1"/>
    </xf>
    <xf numFmtId="183" fontId="21" fillId="25" borderId="74" xfId="0" applyNumberFormat="1" applyFont="1" applyFill="1" applyBorder="1" applyAlignment="1">
      <alignment vertical="center" shrinkToFit="1"/>
    </xf>
    <xf numFmtId="180" fontId="21" fillId="25" borderId="76" xfId="0" applyNumberFormat="1" applyFont="1" applyFill="1" applyBorder="1" applyAlignment="1">
      <alignment horizontal="center" vertical="center" shrinkToFit="1"/>
    </xf>
    <xf numFmtId="180" fontId="21" fillId="25" borderId="73" xfId="0" applyNumberFormat="1" applyFont="1" applyFill="1" applyBorder="1" applyAlignment="1">
      <alignment horizontal="center" vertical="center" shrinkToFit="1"/>
    </xf>
    <xf numFmtId="180" fontId="21" fillId="25" borderId="121" xfId="0" applyNumberFormat="1" applyFont="1" applyFill="1" applyBorder="1" applyAlignment="1">
      <alignment horizontal="center" vertical="center" shrinkToFit="1"/>
    </xf>
    <xf numFmtId="180" fontId="21" fillId="25" borderId="74" xfId="0" applyNumberFormat="1" applyFont="1" applyFill="1" applyBorder="1" applyAlignment="1">
      <alignment horizontal="center" vertical="center" shrinkToFit="1"/>
    </xf>
    <xf numFmtId="180" fontId="21" fillId="25" borderId="75" xfId="0" applyNumberFormat="1" applyFont="1" applyFill="1" applyBorder="1" applyAlignment="1">
      <alignment horizontal="center" vertical="center" shrinkToFit="1"/>
    </xf>
    <xf numFmtId="0" fontId="19" fillId="25" borderId="122" xfId="0" applyFont="1" applyFill="1" applyBorder="1" applyAlignment="1">
      <alignment horizontal="center" vertical="center"/>
    </xf>
    <xf numFmtId="0" fontId="19" fillId="25" borderId="123" xfId="0" applyFont="1" applyFill="1" applyBorder="1" applyAlignment="1">
      <alignment horizontal="center" vertical="center" wrapText="1"/>
    </xf>
    <xf numFmtId="0" fontId="19" fillId="25" borderId="124" xfId="0" applyFont="1" applyFill="1" applyBorder="1" applyAlignment="1">
      <alignment horizontal="center" vertical="center" wrapText="1"/>
    </xf>
    <xf numFmtId="0" fontId="19" fillId="25" borderId="125" xfId="0" applyFont="1" applyFill="1" applyBorder="1" applyAlignment="1">
      <alignment horizontal="left" vertical="center" wrapText="1" indent="1"/>
    </xf>
    <xf numFmtId="183" fontId="21" fillId="25" borderId="41" xfId="49" applyNumberFormat="1" applyFont="1" applyFill="1" applyBorder="1" applyAlignment="1">
      <alignment horizontal="right" vertical="center" shrinkToFit="1"/>
    </xf>
    <xf numFmtId="183" fontId="21" fillId="25" borderId="41" xfId="0" applyNumberFormat="1" applyFont="1" applyFill="1" applyBorder="1" applyAlignment="1">
      <alignment horizontal="right" vertical="center" shrinkToFit="1"/>
    </xf>
    <xf numFmtId="180" fontId="21" fillId="25" borderId="44" xfId="0" applyNumberFormat="1" applyFont="1" applyFill="1" applyBorder="1" applyAlignment="1">
      <alignment horizontal="center" vertical="center" shrinkToFit="1"/>
    </xf>
    <xf numFmtId="183" fontId="21" fillId="25" borderId="126" xfId="0" applyNumberFormat="1" applyFont="1" applyFill="1" applyBorder="1" applyAlignment="1">
      <alignment horizontal="right" vertical="center" shrinkToFit="1"/>
    </xf>
    <xf numFmtId="183" fontId="21" fillId="25" borderId="52" xfId="49" applyNumberFormat="1" applyFont="1" applyFill="1" applyBorder="1" applyAlignment="1">
      <alignment vertical="center" shrinkToFit="1"/>
    </xf>
    <xf numFmtId="183" fontId="21" fillId="25" borderId="51" xfId="49" applyNumberFormat="1" applyFont="1" applyFill="1" applyBorder="1" applyAlignment="1">
      <alignment vertical="center" shrinkToFit="1"/>
    </xf>
    <xf numFmtId="183" fontId="21" fillId="25" borderId="51" xfId="0" applyNumberFormat="1" applyFont="1" applyFill="1" applyBorder="1" applyAlignment="1">
      <alignment vertical="center" shrinkToFit="1"/>
    </xf>
    <xf numFmtId="183" fontId="21" fillId="25" borderId="52" xfId="0" applyNumberFormat="1" applyFont="1" applyFill="1" applyBorder="1" applyAlignment="1">
      <alignment vertical="center" shrinkToFit="1"/>
    </xf>
    <xf numFmtId="180" fontId="21" fillId="25" borderId="72" xfId="0" applyNumberFormat="1" applyFont="1" applyFill="1" applyBorder="1" applyAlignment="1">
      <alignment horizontal="center" vertical="center" shrinkToFit="1"/>
    </xf>
    <xf numFmtId="180" fontId="21" fillId="25" borderId="51" xfId="0" applyNumberFormat="1" applyFont="1" applyFill="1" applyBorder="1" applyAlignment="1">
      <alignment horizontal="center" vertical="center" shrinkToFit="1"/>
    </xf>
    <xf numFmtId="180" fontId="21" fillId="25" borderId="114" xfId="0" applyNumberFormat="1" applyFont="1" applyFill="1" applyBorder="1" applyAlignment="1">
      <alignment horizontal="center" vertical="center" shrinkToFit="1"/>
    </xf>
    <xf numFmtId="180" fontId="21" fillId="25" borderId="52" xfId="0" applyNumberFormat="1" applyFont="1" applyFill="1" applyBorder="1" applyAlignment="1">
      <alignment horizontal="center" vertical="center" shrinkToFit="1"/>
    </xf>
    <xf numFmtId="180" fontId="21" fillId="25" borderId="100" xfId="0" applyNumberFormat="1" applyFont="1" applyFill="1" applyBorder="1" applyAlignment="1">
      <alignment horizontal="center" vertical="center" shrinkToFit="1"/>
    </xf>
    <xf numFmtId="0" fontId="19" fillId="25" borderId="127" xfId="0" applyFont="1" applyFill="1" applyBorder="1" applyAlignment="1">
      <alignment horizontal="center" vertical="center"/>
    </xf>
    <xf numFmtId="0" fontId="19" fillId="25" borderId="128" xfId="0" applyFont="1" applyFill="1" applyBorder="1" applyAlignment="1">
      <alignment horizontal="center" vertical="center" wrapText="1"/>
    </xf>
    <xf numFmtId="0" fontId="19" fillId="25" borderId="129" xfId="0" applyFont="1" applyFill="1" applyBorder="1" applyAlignment="1">
      <alignment horizontal="center" vertical="center" wrapText="1"/>
    </xf>
    <xf numFmtId="0" fontId="19" fillId="25" borderId="130" xfId="0" applyFont="1" applyFill="1" applyBorder="1" applyAlignment="1">
      <alignment horizontal="left" vertical="center" wrapText="1" indent="1"/>
    </xf>
    <xf numFmtId="183" fontId="21" fillId="25" borderId="13" xfId="49" applyNumberFormat="1" applyFont="1" applyFill="1" applyBorder="1" applyAlignment="1">
      <alignment vertical="center" shrinkToFit="1"/>
    </xf>
    <xf numFmtId="183" fontId="21" fillId="25" borderId="131" xfId="49" applyNumberFormat="1" applyFont="1" applyFill="1" applyBorder="1" applyAlignment="1">
      <alignment vertical="center" shrinkToFit="1"/>
    </xf>
    <xf numFmtId="183" fontId="21" fillId="25" borderId="132" xfId="49" applyNumberFormat="1" applyFont="1" applyFill="1" applyBorder="1" applyAlignment="1">
      <alignment vertical="center" shrinkToFit="1"/>
    </xf>
    <xf numFmtId="183" fontId="21" fillId="25" borderId="132" xfId="0" applyNumberFormat="1" applyFont="1" applyFill="1" applyBorder="1" applyAlignment="1">
      <alignment vertical="center" shrinkToFit="1"/>
    </xf>
    <xf numFmtId="183" fontId="21" fillId="25" borderId="131" xfId="0" applyNumberFormat="1" applyFont="1" applyFill="1" applyBorder="1" applyAlignment="1">
      <alignment vertical="center" shrinkToFit="1"/>
    </xf>
    <xf numFmtId="180" fontId="21" fillId="25" borderId="133" xfId="0" applyNumberFormat="1" applyFont="1" applyFill="1" applyBorder="1" applyAlignment="1">
      <alignment horizontal="center" vertical="center" shrinkToFit="1"/>
    </xf>
    <xf numFmtId="180" fontId="21" fillId="25" borderId="132" xfId="0" applyNumberFormat="1" applyFont="1" applyFill="1" applyBorder="1" applyAlignment="1">
      <alignment horizontal="center" vertical="center" shrinkToFit="1"/>
    </xf>
    <xf numFmtId="180" fontId="21" fillId="25" borderId="134" xfId="0" applyNumberFormat="1" applyFont="1" applyFill="1" applyBorder="1" applyAlignment="1">
      <alignment horizontal="center" vertical="center" shrinkToFit="1"/>
    </xf>
    <xf numFmtId="180" fontId="21" fillId="25" borderId="131" xfId="0" applyNumberFormat="1" applyFont="1" applyFill="1" applyBorder="1" applyAlignment="1">
      <alignment horizontal="center" vertical="center" shrinkToFit="1"/>
    </xf>
    <xf numFmtId="0" fontId="19" fillId="25" borderId="99" xfId="0" applyFont="1" applyFill="1" applyBorder="1" applyAlignment="1">
      <alignment horizontal="center" vertical="center" wrapText="1"/>
    </xf>
    <xf numFmtId="0" fontId="19" fillId="25" borderId="65" xfId="0" applyFont="1" applyFill="1" applyBorder="1" applyAlignment="1">
      <alignment horizontal="left" vertical="center" wrapText="1" indent="1"/>
    </xf>
    <xf numFmtId="183" fontId="21" fillId="25" borderId="135" xfId="49" applyNumberFormat="1" applyFont="1" applyFill="1" applyBorder="1" applyAlignment="1">
      <alignment vertical="center" shrinkToFit="1"/>
    </xf>
    <xf numFmtId="183" fontId="21" fillId="25" borderId="136" xfId="49" applyNumberFormat="1" applyFont="1" applyFill="1" applyBorder="1" applyAlignment="1">
      <alignment vertical="center" shrinkToFit="1"/>
    </xf>
    <xf numFmtId="183" fontId="21" fillId="25" borderId="135" xfId="0" applyNumberFormat="1" applyFont="1" applyFill="1" applyBorder="1" applyAlignment="1">
      <alignment vertical="center" shrinkToFit="1"/>
    </xf>
    <xf numFmtId="183" fontId="21" fillId="25" borderId="136" xfId="0" applyNumberFormat="1" applyFont="1" applyFill="1" applyBorder="1" applyAlignment="1">
      <alignment vertical="center" shrinkToFit="1"/>
    </xf>
    <xf numFmtId="180" fontId="21" fillId="25" borderId="137" xfId="0" applyNumberFormat="1" applyFont="1" applyFill="1" applyBorder="1" applyAlignment="1">
      <alignment horizontal="center" vertical="center" shrinkToFit="1"/>
    </xf>
    <xf numFmtId="180" fontId="21" fillId="25" borderId="135" xfId="0" applyNumberFormat="1" applyFont="1" applyFill="1" applyBorder="1" applyAlignment="1">
      <alignment horizontal="center" vertical="center" shrinkToFit="1"/>
    </xf>
    <xf numFmtId="180" fontId="21" fillId="25" borderId="138" xfId="0" applyNumberFormat="1" applyFont="1" applyFill="1" applyBorder="1" applyAlignment="1">
      <alignment horizontal="center" vertical="center" shrinkToFit="1"/>
    </xf>
    <xf numFmtId="180" fontId="21" fillId="25" borderId="136" xfId="0" applyNumberFormat="1" applyFont="1" applyFill="1" applyBorder="1" applyAlignment="1">
      <alignment horizontal="center" vertical="center" shrinkToFit="1"/>
    </xf>
    <xf numFmtId="180" fontId="21" fillId="25" borderId="139" xfId="0" applyNumberFormat="1" applyFont="1" applyFill="1" applyBorder="1" applyAlignment="1">
      <alignment horizontal="center" vertical="center" shrinkToFit="1"/>
    </xf>
    <xf numFmtId="0" fontId="19" fillId="25" borderId="139" xfId="0" applyFont="1" applyFill="1" applyBorder="1" applyAlignment="1">
      <alignment horizontal="center" vertical="center"/>
    </xf>
    <xf numFmtId="0" fontId="19" fillId="25" borderId="135" xfId="0" applyFont="1" applyFill="1" applyBorder="1" applyAlignment="1">
      <alignment horizontal="center" vertical="center" wrapText="1"/>
    </xf>
    <xf numFmtId="0" fontId="19" fillId="25" borderId="138" xfId="0" applyFont="1" applyFill="1" applyBorder="1" applyAlignment="1">
      <alignment horizontal="center" vertical="center" wrapText="1"/>
    </xf>
    <xf numFmtId="0" fontId="19" fillId="25" borderId="140" xfId="0" applyFont="1" applyFill="1" applyBorder="1" applyAlignment="1">
      <alignment horizontal="left" vertical="center" wrapText="1" indent="1"/>
    </xf>
    <xf numFmtId="0" fontId="18" fillId="25" borderId="0" xfId="0" applyFont="1" applyFill="1" applyBorder="1" applyAlignment="1">
      <alignment horizontal="center" vertical="center" textRotation="255" shrinkToFit="1"/>
    </xf>
    <xf numFmtId="0" fontId="18" fillId="25" borderId="59" xfId="0" applyFont="1" applyFill="1" applyBorder="1" applyAlignment="1">
      <alignment horizontal="center" vertical="center" textRotation="255" shrinkToFit="1"/>
    </xf>
    <xf numFmtId="0" fontId="18" fillId="25" borderId="95" xfId="0" applyFont="1" applyFill="1" applyBorder="1" applyAlignment="1">
      <alignment horizontal="center" vertical="center" shrinkToFit="1"/>
    </xf>
    <xf numFmtId="0" fontId="18" fillId="25" borderId="93" xfId="0" applyFont="1" applyFill="1" applyBorder="1" applyAlignment="1">
      <alignment horizontal="center" vertical="center" shrinkToFit="1"/>
    </xf>
    <xf numFmtId="0" fontId="18" fillId="25" borderId="94" xfId="0" applyFont="1" applyFill="1" applyBorder="1" applyAlignment="1">
      <alignment horizontal="center" vertical="center" shrinkToFit="1"/>
    </xf>
    <xf numFmtId="0" fontId="18" fillId="25" borderId="141" xfId="0" applyFont="1" applyFill="1" applyBorder="1" applyAlignment="1">
      <alignment horizontal="center" vertical="center" shrinkToFit="1"/>
    </xf>
    <xf numFmtId="0" fontId="18" fillId="25" borderId="142" xfId="0" applyFont="1" applyFill="1" applyBorder="1" applyAlignment="1">
      <alignment horizontal="center" vertical="center" shrinkToFit="1"/>
    </xf>
    <xf numFmtId="0" fontId="18" fillId="25" borderId="143" xfId="0" applyFont="1" applyFill="1" applyBorder="1" applyAlignment="1">
      <alignment horizontal="center" vertical="center" shrinkToFit="1"/>
    </xf>
    <xf numFmtId="0" fontId="18" fillId="25" borderId="23" xfId="0" applyFont="1" applyFill="1" applyBorder="1" applyAlignment="1">
      <alignment horizontal="center" vertical="center" shrinkToFit="1"/>
    </xf>
    <xf numFmtId="0" fontId="18" fillId="25" borderId="59" xfId="0" applyFont="1" applyFill="1" applyBorder="1" applyAlignment="1">
      <alignment horizontal="center" vertical="center" shrinkToFit="1"/>
    </xf>
    <xf numFmtId="0" fontId="18" fillId="25" borderId="144" xfId="0" applyFont="1" applyFill="1" applyBorder="1" applyAlignment="1">
      <alignment horizontal="center" vertical="center" shrinkToFit="1"/>
    </xf>
    <xf numFmtId="0" fontId="18" fillId="25" borderId="145" xfId="0" applyFont="1" applyFill="1" applyBorder="1" applyAlignment="1">
      <alignment horizontal="center" vertical="center" shrinkToFit="1"/>
    </xf>
    <xf numFmtId="0" fontId="18" fillId="25" borderId="70" xfId="0" applyFont="1" applyFill="1" applyBorder="1" applyAlignment="1">
      <alignment horizontal="center" vertical="center" shrinkToFit="1"/>
    </xf>
    <xf numFmtId="0" fontId="18" fillId="25" borderId="36" xfId="0" applyFont="1" applyFill="1" applyBorder="1" applyAlignment="1">
      <alignment horizontal="center" vertical="center" shrinkToFit="1"/>
    </xf>
    <xf numFmtId="0" fontId="18" fillId="25" borderId="119" xfId="0" applyFont="1" applyFill="1" applyBorder="1" applyAlignment="1">
      <alignment horizontal="center" vertical="center" shrinkToFit="1"/>
    </xf>
    <xf numFmtId="0" fontId="18" fillId="25" borderId="37" xfId="0" applyFont="1" applyFill="1" applyBorder="1" applyAlignment="1">
      <alignment horizontal="center" vertical="center" shrinkToFit="1"/>
    </xf>
    <xf numFmtId="0" fontId="18" fillId="25" borderId="146" xfId="0" applyFont="1" applyFill="1" applyBorder="1" applyAlignment="1">
      <alignment horizontal="center" vertical="center" shrinkToFit="1"/>
    </xf>
    <xf numFmtId="0" fontId="23" fillId="25" borderId="147" xfId="0" applyFont="1" applyFill="1" applyBorder="1" applyAlignment="1">
      <alignment horizontal="center" vertical="center" shrinkToFit="1"/>
    </xf>
    <xf numFmtId="0" fontId="23" fillId="25" borderId="148" xfId="0" applyFont="1" applyFill="1" applyBorder="1" applyAlignment="1">
      <alignment horizontal="center" vertical="center" shrinkToFit="1"/>
    </xf>
    <xf numFmtId="0" fontId="18" fillId="25" borderId="149" xfId="0" applyFont="1" applyFill="1" applyBorder="1" applyAlignment="1">
      <alignment horizontal="center" vertical="center" shrinkToFit="1"/>
    </xf>
    <xf numFmtId="0" fontId="18" fillId="25" borderId="41" xfId="0" applyFont="1" applyFill="1" applyBorder="1" applyAlignment="1">
      <alignment horizontal="center" vertical="center" shrinkToFit="1"/>
    </xf>
    <xf numFmtId="0" fontId="18" fillId="25" borderId="42" xfId="0" applyFont="1" applyFill="1" applyBorder="1" applyAlignment="1">
      <alignment horizontal="center" vertical="center" shrinkToFit="1"/>
    </xf>
    <xf numFmtId="0" fontId="18" fillId="25" borderId="85" xfId="0" applyFont="1" applyFill="1" applyBorder="1" applyAlignment="1">
      <alignment horizontal="center" vertical="center" shrinkToFit="1"/>
    </xf>
    <xf numFmtId="0" fontId="18" fillId="25" borderId="85" xfId="0" applyFont="1" applyFill="1" applyBorder="1" applyAlignment="1">
      <alignment horizontal="center" vertical="center" shrinkToFit="1"/>
    </xf>
    <xf numFmtId="0" fontId="18" fillId="25" borderId="150" xfId="0" applyFont="1" applyFill="1" applyBorder="1" applyAlignment="1">
      <alignment horizontal="center" vertical="center" shrinkToFit="1"/>
    </xf>
    <xf numFmtId="180" fontId="18" fillId="25" borderId="42" xfId="0" applyNumberFormat="1" applyFont="1" applyFill="1" applyBorder="1" applyAlignment="1">
      <alignment horizontal="center" vertical="center" shrinkToFit="1"/>
    </xf>
    <xf numFmtId="180" fontId="18" fillId="25" borderId="85" xfId="0" applyNumberFormat="1" applyFont="1" applyFill="1" applyBorder="1" applyAlignment="1">
      <alignment horizontal="center" vertical="center" shrinkToFit="1"/>
    </xf>
    <xf numFmtId="0" fontId="18" fillId="25" borderId="41" xfId="0" applyFont="1" applyFill="1" applyBorder="1" applyAlignment="1">
      <alignment horizontal="center" vertical="center" shrinkToFit="1"/>
    </xf>
    <xf numFmtId="0" fontId="18" fillId="25" borderId="113" xfId="0" applyFont="1" applyFill="1" applyBorder="1" applyAlignment="1">
      <alignment horizontal="center" vertical="center" shrinkToFit="1"/>
    </xf>
    <xf numFmtId="0" fontId="23" fillId="25" borderId="151" xfId="0" applyFont="1" applyFill="1" applyBorder="1" applyAlignment="1">
      <alignment horizontal="center" vertical="center" shrinkToFit="1"/>
    </xf>
    <xf numFmtId="0" fontId="23" fillId="25" borderId="152" xfId="0" applyFont="1" applyFill="1" applyBorder="1" applyAlignment="1">
      <alignment horizontal="center" vertical="center" shrinkToFit="1"/>
    </xf>
    <xf numFmtId="0" fontId="18" fillId="25" borderId="149" xfId="0" applyFont="1" applyFill="1" applyBorder="1" applyAlignment="1">
      <alignment horizontal="center" vertical="center" shrinkToFit="1"/>
    </xf>
    <xf numFmtId="0" fontId="18" fillId="25" borderId="42" xfId="0" applyFont="1" applyFill="1" applyBorder="1" applyAlignment="1">
      <alignment horizontal="center" vertical="center" shrinkToFit="1"/>
    </xf>
    <xf numFmtId="0" fontId="18" fillId="25" borderId="153" xfId="0" applyFont="1" applyFill="1" applyBorder="1" applyAlignment="1">
      <alignment horizontal="center" vertical="center" shrinkToFit="1"/>
    </xf>
    <xf numFmtId="0" fontId="18" fillId="25" borderId="51" xfId="0" applyFont="1" applyFill="1" applyBorder="1" applyAlignment="1">
      <alignment horizontal="center" vertical="center" shrinkToFit="1"/>
    </xf>
    <xf numFmtId="0" fontId="18" fillId="25" borderId="52" xfId="0" applyFont="1" applyFill="1" applyBorder="1" applyAlignment="1">
      <alignment horizontal="center" vertical="center" shrinkToFit="1"/>
    </xf>
    <xf numFmtId="0" fontId="18" fillId="25" borderId="113" xfId="0" applyFont="1" applyFill="1" applyBorder="1" applyAlignment="1">
      <alignment horizontal="center" vertical="center" shrinkToFit="1"/>
    </xf>
    <xf numFmtId="0" fontId="18" fillId="25" borderId="43" xfId="0" applyFont="1" applyFill="1" applyBorder="1" applyAlignment="1">
      <alignment horizontal="center" vertical="center" shrinkToFit="1"/>
    </xf>
    <xf numFmtId="0" fontId="23" fillId="25" borderId="151" xfId="0" applyFont="1" applyFill="1" applyBorder="1" applyAlignment="1">
      <alignment horizontal="center" vertical="center" shrinkToFit="1"/>
    </xf>
    <xf numFmtId="0" fontId="23" fillId="25" borderId="152" xfId="0" applyFont="1" applyFill="1" applyBorder="1" applyAlignment="1">
      <alignment horizontal="center" vertical="center" shrinkToFit="1"/>
    </xf>
    <xf numFmtId="0" fontId="18" fillId="25" borderId="150" xfId="0" applyFont="1" applyFill="1" applyBorder="1" applyAlignment="1">
      <alignment horizontal="center" vertical="center" shrinkToFit="1"/>
    </xf>
    <xf numFmtId="0" fontId="18" fillId="25" borderId="154" xfId="0" applyFont="1" applyFill="1" applyBorder="1" applyAlignment="1">
      <alignment horizontal="center" vertical="center" shrinkToFit="1"/>
    </xf>
    <xf numFmtId="0" fontId="18" fillId="25" borderId="51" xfId="0" applyFont="1" applyFill="1" applyBorder="1" applyAlignment="1">
      <alignment horizontal="center" vertical="center" shrinkToFit="1"/>
    </xf>
    <xf numFmtId="0" fontId="18" fillId="25" borderId="52" xfId="0" applyFont="1" applyFill="1" applyBorder="1" applyAlignment="1">
      <alignment horizontal="center" vertical="center" shrinkToFit="1"/>
    </xf>
    <xf numFmtId="0" fontId="18" fillId="25" borderId="114" xfId="0" applyFont="1" applyFill="1" applyBorder="1" applyAlignment="1">
      <alignment horizontal="center" vertical="center" shrinkToFit="1"/>
    </xf>
    <xf numFmtId="0" fontId="18" fillId="25" borderId="153" xfId="0" applyFont="1" applyFill="1" applyBorder="1" applyAlignment="1">
      <alignment horizontal="center" vertical="center" shrinkToFit="1"/>
    </xf>
    <xf numFmtId="0" fontId="18" fillId="25" borderId="155" xfId="0" applyFont="1" applyFill="1" applyBorder="1" applyAlignment="1">
      <alignment horizontal="center" vertical="center" shrinkToFit="1"/>
    </xf>
    <xf numFmtId="0" fontId="18" fillId="25" borderId="156" xfId="0" applyFont="1" applyFill="1" applyBorder="1" applyAlignment="1">
      <alignment horizontal="center" vertical="center" shrinkToFit="1"/>
    </xf>
    <xf numFmtId="0" fontId="18" fillId="25" borderId="48" xfId="0" applyFont="1" applyFill="1" applyBorder="1" applyAlignment="1">
      <alignment horizontal="center" vertical="center" shrinkToFit="1"/>
    </xf>
    <xf numFmtId="0" fontId="18" fillId="25" borderId="21" xfId="0" applyFont="1" applyFill="1" applyBorder="1" applyAlignment="1">
      <alignment horizontal="center" vertical="center" shrinkToFit="1"/>
    </xf>
    <xf numFmtId="0" fontId="18" fillId="25" borderId="120" xfId="0" applyFont="1" applyFill="1" applyBorder="1" applyAlignment="1">
      <alignment horizontal="center" vertical="center" shrinkToFit="1"/>
    </xf>
    <xf numFmtId="0" fontId="18" fillId="25" borderId="157" xfId="0" applyFont="1" applyFill="1" applyBorder="1" applyAlignment="1">
      <alignment horizontal="center" vertical="center" shrinkToFit="1"/>
    </xf>
    <xf numFmtId="0" fontId="18" fillId="25" borderId="57" xfId="0" applyFont="1" applyFill="1" applyBorder="1" applyAlignment="1">
      <alignment horizontal="center" vertical="center" shrinkToFit="1"/>
    </xf>
    <xf numFmtId="0" fontId="18" fillId="25" borderId="22" xfId="0" applyFont="1" applyFill="1" applyBorder="1" applyAlignment="1">
      <alignment horizontal="center" vertical="center" shrinkToFit="1"/>
    </xf>
    <xf numFmtId="0" fontId="18" fillId="25" borderId="158" xfId="0" applyFont="1" applyFill="1" applyBorder="1" applyAlignment="1">
      <alignment horizontal="center" vertical="center" shrinkToFit="1"/>
    </xf>
    <xf numFmtId="0" fontId="18" fillId="25" borderId="36" xfId="0" applyFont="1" applyFill="1" applyBorder="1" applyAlignment="1">
      <alignment horizontal="center" vertical="center" shrinkToFit="1"/>
    </xf>
    <xf numFmtId="0" fontId="18" fillId="25" borderId="37" xfId="0" applyFont="1" applyFill="1" applyBorder="1" applyAlignment="1">
      <alignment horizontal="center" vertical="center" shrinkToFit="1"/>
    </xf>
    <xf numFmtId="0" fontId="18" fillId="25" borderId="40" xfId="0" applyFont="1" applyFill="1" applyBorder="1" applyAlignment="1">
      <alignment horizontal="center" vertical="center" shrinkToFit="1"/>
    </xf>
    <xf numFmtId="0" fontId="18" fillId="25" borderId="146" xfId="0" applyFont="1" applyFill="1" applyBorder="1" applyAlignment="1">
      <alignment horizontal="center" vertical="center" shrinkToFit="1"/>
    </xf>
    <xf numFmtId="0" fontId="18" fillId="25" borderId="119" xfId="0" applyFont="1" applyFill="1" applyBorder="1" applyAlignment="1">
      <alignment horizontal="center" vertical="center" shrinkToFit="1"/>
    </xf>
    <xf numFmtId="0" fontId="18" fillId="25" borderId="159" xfId="0" applyFont="1" applyFill="1" applyBorder="1" applyAlignment="1">
      <alignment horizontal="center" vertical="center" shrinkToFit="1"/>
    </xf>
    <xf numFmtId="0" fontId="18" fillId="25" borderId="142" xfId="0" applyFont="1" applyFill="1" applyBorder="1" applyAlignment="1">
      <alignment horizontal="center" vertical="center" shrinkToFit="1"/>
    </xf>
    <xf numFmtId="0" fontId="18" fillId="25" borderId="56" xfId="0" applyFont="1" applyFill="1" applyBorder="1" applyAlignment="1">
      <alignment horizontal="center" vertical="center" shrinkToFit="1"/>
    </xf>
    <xf numFmtId="0" fontId="18" fillId="25" borderId="90" xfId="0" applyFont="1" applyFill="1" applyBorder="1" applyAlignment="1">
      <alignment horizontal="center" vertical="center" shrinkToFit="1"/>
    </xf>
    <xf numFmtId="0" fontId="23" fillId="25" borderId="147" xfId="0" applyFont="1" applyFill="1" applyBorder="1" applyAlignment="1">
      <alignment horizontal="center" vertical="center" shrinkToFit="1"/>
    </xf>
    <xf numFmtId="0" fontId="23" fillId="25" borderId="148" xfId="0" applyFont="1" applyFill="1" applyBorder="1" applyAlignment="1">
      <alignment horizontal="center" vertical="center" shrinkToFit="1"/>
    </xf>
    <xf numFmtId="0" fontId="18" fillId="25" borderId="97" xfId="0" applyFont="1" applyFill="1" applyBorder="1" applyAlignment="1">
      <alignment horizontal="center" vertical="center" shrinkToFit="1"/>
    </xf>
    <xf numFmtId="0" fontId="18" fillId="25" borderId="13" xfId="0" applyFont="1" applyFill="1" applyBorder="1" applyAlignment="1">
      <alignment horizontal="center" vertical="center" shrinkToFit="1"/>
    </xf>
    <xf numFmtId="0" fontId="18" fillId="25" borderId="12" xfId="0" applyFont="1" applyFill="1" applyBorder="1" applyAlignment="1">
      <alignment horizontal="center" vertical="center" shrinkToFit="1"/>
    </xf>
    <xf numFmtId="0" fontId="18" fillId="25" borderId="120" xfId="0" applyFont="1" applyFill="1" applyBorder="1" applyAlignment="1">
      <alignment horizontal="center" vertical="center" shrinkToFit="1"/>
    </xf>
    <xf numFmtId="0" fontId="18" fillId="25" borderId="22" xfId="0" applyFont="1" applyFill="1" applyBorder="1" applyAlignment="1">
      <alignment horizontal="center" vertical="center" shrinkToFit="1"/>
    </xf>
    <xf numFmtId="0" fontId="51" fillId="25" borderId="85" xfId="0" applyFont="1" applyFill="1" applyBorder="1" applyAlignment="1">
      <alignment horizontal="center" vertical="center" shrinkToFit="1"/>
    </xf>
    <xf numFmtId="0" fontId="18" fillId="25" borderId="160" xfId="0" applyFont="1" applyFill="1" applyBorder="1" applyAlignment="1">
      <alignment horizontal="center" vertical="center" shrinkToFit="1"/>
    </xf>
    <xf numFmtId="0" fontId="18" fillId="25" borderId="21" xfId="0" applyFont="1" applyFill="1" applyBorder="1" applyAlignment="1">
      <alignment horizontal="center" vertical="center" shrinkToFit="1"/>
    </xf>
    <xf numFmtId="180" fontId="18" fillId="25" borderId="41" xfId="0" applyNumberFormat="1" applyFont="1" applyFill="1" applyBorder="1" applyAlignment="1">
      <alignment horizontal="center" vertical="center" shrinkToFit="1"/>
    </xf>
    <xf numFmtId="0" fontId="18" fillId="25" borderId="155" xfId="0" applyFont="1" applyFill="1" applyBorder="1" applyAlignment="1">
      <alignment horizontal="center" vertical="center" shrinkToFit="1"/>
    </xf>
    <xf numFmtId="0" fontId="18" fillId="25" borderId="157" xfId="0" applyFont="1" applyFill="1" applyBorder="1" applyAlignment="1">
      <alignment horizontal="center" vertical="center" shrinkToFit="1"/>
    </xf>
    <xf numFmtId="0" fontId="18" fillId="25" borderId="57" xfId="0" applyFont="1" applyFill="1" applyBorder="1" applyAlignment="1">
      <alignment horizontal="center" vertical="center" shrinkToFit="1"/>
    </xf>
    <xf numFmtId="180" fontId="18" fillId="25" borderId="51" xfId="0" applyNumberFormat="1" applyFont="1" applyFill="1" applyBorder="1" applyAlignment="1">
      <alignment horizontal="center" vertical="center" shrinkToFit="1"/>
    </xf>
    <xf numFmtId="0" fontId="18" fillId="25" borderId="67" xfId="0" applyFont="1" applyFill="1" applyBorder="1" applyAlignment="1">
      <alignment horizontal="center" vertical="center" shrinkToFit="1"/>
    </xf>
    <xf numFmtId="0" fontId="23" fillId="25" borderId="161" xfId="0" applyFont="1" applyFill="1" applyBorder="1" applyAlignment="1">
      <alignment horizontal="center" vertical="center" shrinkToFit="1"/>
    </xf>
    <xf numFmtId="0" fontId="23" fillId="25" borderId="162" xfId="0" applyFont="1" applyFill="1" applyBorder="1" applyAlignment="1">
      <alignment horizontal="center" vertical="center" shrinkToFit="1"/>
    </xf>
    <xf numFmtId="180" fontId="18" fillId="25" borderId="36" xfId="0" applyNumberFormat="1" applyFont="1" applyFill="1" applyBorder="1" applyAlignment="1">
      <alignment horizontal="center" vertical="center" shrinkToFit="1"/>
    </xf>
    <xf numFmtId="180" fontId="18" fillId="25" borderId="37" xfId="0" applyNumberFormat="1" applyFont="1" applyFill="1" applyBorder="1" applyAlignment="1">
      <alignment horizontal="center" vertical="center" shrinkToFit="1"/>
    </xf>
    <xf numFmtId="180" fontId="18" fillId="25" borderId="149" xfId="0" applyNumberFormat="1" applyFont="1" applyFill="1" applyBorder="1" applyAlignment="1">
      <alignment horizontal="center" vertical="center" shrinkToFit="1"/>
    </xf>
    <xf numFmtId="180" fontId="18" fillId="25" borderId="119" xfId="0" applyNumberFormat="1" applyFont="1" applyFill="1" applyBorder="1" applyAlignment="1">
      <alignment horizontal="center" vertical="center" shrinkToFit="1"/>
    </xf>
    <xf numFmtId="180" fontId="18" fillId="25" borderId="158" xfId="0" applyNumberFormat="1" applyFont="1" applyFill="1" applyBorder="1" applyAlignment="1">
      <alignment horizontal="center" vertical="center" shrinkToFit="1"/>
    </xf>
    <xf numFmtId="180" fontId="18" fillId="25" borderId="146" xfId="0" applyNumberFormat="1" applyFont="1" applyFill="1" applyBorder="1" applyAlignment="1">
      <alignment horizontal="center" vertical="center" shrinkToFit="1"/>
    </xf>
    <xf numFmtId="180" fontId="18" fillId="25" borderId="56" xfId="0" applyNumberFormat="1" applyFont="1" applyFill="1" applyBorder="1" applyAlignment="1">
      <alignment horizontal="center" vertical="center" shrinkToFit="1"/>
    </xf>
    <xf numFmtId="180" fontId="18" fillId="25" borderId="94" xfId="0" applyNumberFormat="1" applyFont="1" applyFill="1" applyBorder="1" applyAlignment="1">
      <alignment horizontal="center" vertical="center" shrinkToFit="1"/>
    </xf>
    <xf numFmtId="180" fontId="18" fillId="25" borderId="113" xfId="0" applyNumberFormat="1" applyFont="1" applyFill="1" applyBorder="1" applyAlignment="1">
      <alignment horizontal="center" vertical="center" shrinkToFit="1"/>
    </xf>
    <xf numFmtId="180" fontId="18" fillId="25" borderId="44" xfId="0" applyNumberFormat="1" applyFont="1" applyFill="1" applyBorder="1" applyAlignment="1">
      <alignment horizontal="center" vertical="center" shrinkToFit="1"/>
    </xf>
    <xf numFmtId="180" fontId="18" fillId="25" borderId="41" xfId="0" applyNumberFormat="1" applyFont="1" applyFill="1" applyBorder="1" applyAlignment="1">
      <alignment horizontal="center" vertical="center" shrinkToFit="1"/>
    </xf>
    <xf numFmtId="180" fontId="18" fillId="25" borderId="43" xfId="0" applyNumberFormat="1" applyFont="1" applyFill="1" applyBorder="1" applyAlignment="1">
      <alignment horizontal="center" vertical="center" shrinkToFit="1"/>
    </xf>
    <xf numFmtId="0" fontId="18" fillId="25" borderId="163" xfId="0" applyFont="1" applyFill="1" applyBorder="1" applyAlignment="1">
      <alignment horizontal="center" vertical="center" shrinkToFit="1"/>
    </xf>
    <xf numFmtId="0" fontId="18" fillId="25" borderId="49" xfId="0" applyFont="1" applyFill="1" applyBorder="1" applyAlignment="1">
      <alignment horizontal="center" vertical="center" shrinkToFit="1"/>
    </xf>
    <xf numFmtId="180" fontId="18" fillId="25" borderId="47" xfId="0" applyNumberFormat="1" applyFont="1" applyFill="1" applyBorder="1" applyAlignment="1">
      <alignment horizontal="center" vertical="center" shrinkToFit="1"/>
    </xf>
    <xf numFmtId="0" fontId="18" fillId="25" borderId="151" xfId="0" applyFont="1" applyFill="1" applyBorder="1" applyAlignment="1">
      <alignment horizontal="center" vertical="center" shrinkToFit="1"/>
    </xf>
    <xf numFmtId="180" fontId="18" fillId="25" borderId="42" xfId="0" applyNumberFormat="1" applyFont="1" applyFill="1" applyBorder="1" applyAlignment="1">
      <alignment horizontal="center" vertical="center" shrinkToFit="1"/>
    </xf>
    <xf numFmtId="180" fontId="18" fillId="25" borderId="149" xfId="0" applyNumberFormat="1" applyFont="1" applyFill="1" applyBorder="1" applyAlignment="1">
      <alignment horizontal="center" vertical="center" shrinkToFit="1"/>
    </xf>
    <xf numFmtId="180" fontId="18" fillId="25" borderId="85" xfId="0" applyNumberFormat="1" applyFont="1" applyFill="1" applyBorder="1" applyAlignment="1">
      <alignment horizontal="center" vertical="center" shrinkToFit="1"/>
    </xf>
    <xf numFmtId="180" fontId="18" fillId="25" borderId="47" xfId="0" applyNumberFormat="1" applyFont="1" applyFill="1" applyBorder="1" applyAlignment="1">
      <alignment horizontal="center" vertical="center" shrinkToFit="1"/>
    </xf>
    <xf numFmtId="180" fontId="18" fillId="25" borderId="44" xfId="0" applyNumberFormat="1" applyFont="1" applyFill="1" applyBorder="1" applyAlignment="1">
      <alignment horizontal="center" vertical="center" shrinkToFit="1"/>
    </xf>
    <xf numFmtId="180" fontId="18" fillId="25" borderId="43" xfId="0" applyNumberFormat="1" applyFont="1" applyFill="1" applyBorder="1" applyAlignment="1">
      <alignment horizontal="center" vertical="center" shrinkToFit="1"/>
    </xf>
    <xf numFmtId="180" fontId="18" fillId="25" borderId="113" xfId="0" applyNumberFormat="1" applyFont="1" applyFill="1" applyBorder="1" applyAlignment="1">
      <alignment horizontal="center" vertical="center" shrinkToFit="1"/>
    </xf>
    <xf numFmtId="180" fontId="18" fillId="25" borderId="94" xfId="0" applyNumberFormat="1" applyFont="1" applyFill="1" applyBorder="1" applyAlignment="1">
      <alignment horizontal="center" vertical="center" shrinkToFit="1"/>
    </xf>
    <xf numFmtId="180" fontId="18" fillId="25" borderId="95" xfId="0" applyNumberFormat="1" applyFont="1" applyFill="1" applyBorder="1" applyAlignment="1">
      <alignment horizontal="center" vertical="center" shrinkToFit="1"/>
    </xf>
    <xf numFmtId="180" fontId="18" fillId="25" borderId="93" xfId="0" applyNumberFormat="1" applyFont="1" applyFill="1" applyBorder="1" applyAlignment="1">
      <alignment horizontal="center" vertical="center" shrinkToFit="1"/>
    </xf>
    <xf numFmtId="180" fontId="18" fillId="25" borderId="21" xfId="0" applyNumberFormat="1" applyFont="1" applyFill="1" applyBorder="1" applyAlignment="1">
      <alignment horizontal="center" vertical="center" shrinkToFit="1"/>
    </xf>
    <xf numFmtId="180" fontId="18" fillId="25" borderId="22" xfId="0" applyNumberFormat="1" applyFont="1" applyFill="1" applyBorder="1" applyAlignment="1">
      <alignment horizontal="center" vertical="center" shrinkToFit="1"/>
    </xf>
    <xf numFmtId="180" fontId="18" fillId="25" borderId="155" xfId="0" applyNumberFormat="1" applyFont="1" applyFill="1" applyBorder="1" applyAlignment="1">
      <alignment horizontal="center" vertical="center" shrinkToFit="1"/>
    </xf>
    <xf numFmtId="180" fontId="18" fillId="25" borderId="120" xfId="0" applyNumberFormat="1" applyFont="1" applyFill="1" applyBorder="1" applyAlignment="1">
      <alignment horizontal="center" vertical="center" shrinkToFit="1"/>
    </xf>
    <xf numFmtId="180" fontId="18" fillId="25" borderId="157" xfId="0" applyNumberFormat="1" applyFont="1" applyFill="1" applyBorder="1" applyAlignment="1">
      <alignment horizontal="center" vertical="center" shrinkToFit="1"/>
    </xf>
    <xf numFmtId="180" fontId="18" fillId="25" borderId="57" xfId="0" applyNumberFormat="1" applyFont="1" applyFill="1" applyBorder="1" applyAlignment="1">
      <alignment horizontal="center" vertical="center" shrinkToFit="1"/>
    </xf>
    <xf numFmtId="0" fontId="18" fillId="25" borderId="141" xfId="0" applyFont="1" applyFill="1" applyBorder="1" applyAlignment="1">
      <alignment horizontal="center" vertical="center" shrinkToFit="1"/>
    </xf>
    <xf numFmtId="180" fontId="18" fillId="25" borderId="93" xfId="0" applyNumberFormat="1" applyFont="1" applyFill="1" applyBorder="1" applyAlignment="1">
      <alignment horizontal="center" vertical="center" shrinkToFit="1"/>
    </xf>
    <xf numFmtId="180" fontId="18" fillId="25" borderId="95" xfId="0" applyNumberFormat="1" applyFont="1" applyFill="1" applyBorder="1" applyAlignment="1">
      <alignment horizontal="center" vertical="center" shrinkToFit="1"/>
    </xf>
    <xf numFmtId="180" fontId="18" fillId="25" borderId="142" xfId="0" applyNumberFormat="1" applyFont="1" applyFill="1" applyBorder="1" applyAlignment="1">
      <alignment horizontal="center" vertical="center" shrinkToFit="1"/>
    </xf>
    <xf numFmtId="180" fontId="18" fillId="25" borderId="143" xfId="0" applyNumberFormat="1" applyFont="1" applyFill="1" applyBorder="1" applyAlignment="1">
      <alignment horizontal="center" vertical="center" shrinkToFit="1"/>
    </xf>
    <xf numFmtId="180" fontId="18" fillId="25" borderId="23" xfId="0" applyNumberFormat="1" applyFont="1" applyFill="1" applyBorder="1" applyAlignment="1">
      <alignment horizontal="center" vertical="center" shrinkToFit="1"/>
    </xf>
    <xf numFmtId="180" fontId="18" fillId="25" borderId="51" xfId="0" applyNumberFormat="1" applyFont="1" applyFill="1" applyBorder="1" applyAlignment="1">
      <alignment horizontal="center" vertical="center" shrinkToFit="1"/>
    </xf>
    <xf numFmtId="180" fontId="18" fillId="25" borderId="52" xfId="0" applyNumberFormat="1" applyFont="1" applyFill="1" applyBorder="1" applyAlignment="1">
      <alignment horizontal="center" vertical="center" shrinkToFit="1"/>
    </xf>
    <xf numFmtId="180" fontId="18" fillId="25" borderId="155" xfId="0" applyNumberFormat="1" applyFont="1" applyFill="1" applyBorder="1" applyAlignment="1">
      <alignment horizontal="center" vertical="center" shrinkToFit="1"/>
    </xf>
    <xf numFmtId="180" fontId="18" fillId="25" borderId="120" xfId="0" applyNumberFormat="1" applyFont="1" applyFill="1" applyBorder="1" applyAlignment="1">
      <alignment horizontal="center" vertical="center" shrinkToFit="1"/>
    </xf>
    <xf numFmtId="180" fontId="18" fillId="25" borderId="22" xfId="0" applyNumberFormat="1" applyFont="1" applyFill="1" applyBorder="1" applyAlignment="1">
      <alignment horizontal="center" vertical="center" shrinkToFit="1"/>
    </xf>
    <xf numFmtId="180" fontId="18" fillId="25" borderId="21" xfId="0" applyNumberFormat="1" applyFont="1" applyFill="1" applyBorder="1" applyAlignment="1">
      <alignment horizontal="center" vertical="center" shrinkToFit="1"/>
    </xf>
    <xf numFmtId="180" fontId="18" fillId="25" borderId="157" xfId="0" applyNumberFormat="1" applyFont="1" applyFill="1" applyBorder="1" applyAlignment="1">
      <alignment horizontal="center" vertical="center" shrinkToFit="1"/>
    </xf>
    <xf numFmtId="180" fontId="18" fillId="25" borderId="57" xfId="0" applyNumberFormat="1" applyFont="1" applyFill="1" applyBorder="1" applyAlignment="1">
      <alignment horizontal="center" vertical="center" shrinkToFit="1"/>
    </xf>
    <xf numFmtId="180" fontId="18" fillId="25" borderId="40" xfId="0" applyNumberFormat="1" applyFont="1" applyFill="1" applyBorder="1" applyAlignment="1">
      <alignment horizontal="center" vertical="center" shrinkToFit="1"/>
    </xf>
    <xf numFmtId="0" fontId="18" fillId="25" borderId="155" xfId="0" applyFont="1" applyFill="1" applyBorder="1" applyAlignment="1">
      <alignment horizontal="center" vertical="center"/>
    </xf>
    <xf numFmtId="0" fontId="18" fillId="25" borderId="21" xfId="0" applyFont="1" applyFill="1" applyBorder="1" applyAlignment="1">
      <alignment horizontal="center" vertical="center"/>
    </xf>
    <xf numFmtId="0" fontId="18" fillId="25" borderId="120" xfId="0" applyFont="1" applyFill="1" applyBorder="1" applyAlignment="1">
      <alignment horizontal="center" vertical="center"/>
    </xf>
    <xf numFmtId="0" fontId="18" fillId="25" borderId="22" xfId="0" applyFont="1" applyFill="1" applyBorder="1" applyAlignment="1">
      <alignment horizontal="center" vertical="center"/>
    </xf>
    <xf numFmtId="0" fontId="18" fillId="25" borderId="160" xfId="0" applyFont="1" applyFill="1" applyBorder="1" applyAlignment="1">
      <alignment horizontal="center" vertical="center" shrinkToFit="1"/>
    </xf>
    <xf numFmtId="180" fontId="18" fillId="25" borderId="155" xfId="0" applyNumberFormat="1" applyFont="1" applyFill="1" applyBorder="1" applyAlignment="1">
      <alignment horizontal="center" vertical="center"/>
    </xf>
    <xf numFmtId="180" fontId="18" fillId="25" borderId="120" xfId="0" applyNumberFormat="1" applyFont="1" applyFill="1" applyBorder="1" applyAlignment="1">
      <alignment horizontal="center" vertical="center"/>
    </xf>
    <xf numFmtId="180" fontId="18" fillId="25" borderId="22" xfId="0" applyNumberFormat="1" applyFont="1" applyFill="1" applyBorder="1" applyAlignment="1">
      <alignment horizontal="center" vertical="center"/>
    </xf>
    <xf numFmtId="180" fontId="18" fillId="25" borderId="21" xfId="0" applyNumberFormat="1" applyFont="1" applyFill="1" applyBorder="1" applyAlignment="1">
      <alignment horizontal="center" vertical="center"/>
    </xf>
    <xf numFmtId="180" fontId="18" fillId="25" borderId="68" xfId="0" applyNumberFormat="1" applyFont="1" applyFill="1" applyBorder="1" applyAlignment="1">
      <alignment horizontal="center" vertical="center" shrinkToFit="1"/>
    </xf>
    <xf numFmtId="180" fontId="18" fillId="25" borderId="58" xfId="0" applyNumberFormat="1" applyFont="1" applyFill="1" applyBorder="1" applyAlignment="1">
      <alignment horizontal="center" vertical="center" shrinkToFit="1"/>
    </xf>
    <xf numFmtId="180" fontId="18" fillId="25" borderId="157" xfId="0" applyNumberFormat="1" applyFont="1" applyFill="1" applyBorder="1" applyAlignment="1">
      <alignment horizontal="center" vertical="center"/>
    </xf>
    <xf numFmtId="0" fontId="23" fillId="25" borderId="161" xfId="0" applyFont="1" applyFill="1" applyBorder="1" applyAlignment="1">
      <alignment horizontal="center" vertical="center" shrinkToFit="1"/>
    </xf>
    <xf numFmtId="0" fontId="23" fillId="25" borderId="162" xfId="0" applyFont="1" applyFill="1" applyBorder="1" applyAlignment="1">
      <alignment horizontal="center" vertical="center" shrinkToFit="1"/>
    </xf>
    <xf numFmtId="0" fontId="18" fillId="25" borderId="163" xfId="0" applyFont="1" applyFill="1" applyBorder="1" applyAlignment="1">
      <alignment horizontal="center" vertical="center" shrinkToFit="1"/>
    </xf>
    <xf numFmtId="0" fontId="18" fillId="25" borderId="49" xfId="0" applyFont="1" applyFill="1" applyBorder="1" applyAlignment="1">
      <alignment horizontal="center" vertical="center" shrinkToFit="1"/>
    </xf>
    <xf numFmtId="0" fontId="18" fillId="25" borderId="50" xfId="0" applyFont="1" applyFill="1" applyBorder="1" applyAlignment="1">
      <alignment horizontal="center" vertical="center" shrinkToFit="1"/>
    </xf>
    <xf numFmtId="0" fontId="18" fillId="25" borderId="99" xfId="0" applyFont="1" applyFill="1" applyBorder="1" applyAlignment="1">
      <alignment horizontal="center" vertical="center" shrinkToFit="1"/>
    </xf>
    <xf numFmtId="0" fontId="18" fillId="25" borderId="164" xfId="0" applyFont="1" applyFill="1" applyBorder="1" applyAlignment="1">
      <alignment horizontal="center" vertical="center" shrinkToFit="1"/>
    </xf>
    <xf numFmtId="0" fontId="18" fillId="25" borderId="65" xfId="0" applyFont="1" applyFill="1" applyBorder="1" applyAlignment="1">
      <alignment horizontal="center" vertical="center" shrinkToFit="1"/>
    </xf>
    <xf numFmtId="0" fontId="18" fillId="25" borderId="60" xfId="0" applyFont="1" applyFill="1" applyBorder="1" applyAlignment="1">
      <alignment horizontal="center" vertical="center" shrinkToFit="1"/>
    </xf>
    <xf numFmtId="0" fontId="18" fillId="25" borderId="165" xfId="0" applyFont="1" applyFill="1" applyBorder="1" applyAlignment="1">
      <alignment horizontal="center" vertical="center" shrinkToFit="1"/>
    </xf>
    <xf numFmtId="180" fontId="18" fillId="25" borderId="50" xfId="0" applyNumberFormat="1" applyFont="1" applyFill="1" applyBorder="1" applyAlignment="1">
      <alignment horizontal="center" vertical="center" shrinkToFit="1"/>
    </xf>
    <xf numFmtId="180" fontId="18" fillId="25" borderId="65" xfId="0" applyNumberFormat="1" applyFont="1" applyFill="1" applyBorder="1" applyAlignment="1">
      <alignment horizontal="center" vertical="center" shrinkToFit="1"/>
    </xf>
    <xf numFmtId="180" fontId="18" fillId="25" borderId="163" xfId="0" applyNumberFormat="1" applyFont="1" applyFill="1" applyBorder="1" applyAlignment="1">
      <alignment horizontal="center" vertical="center" shrinkToFit="1"/>
    </xf>
    <xf numFmtId="180" fontId="18" fillId="25" borderId="99" xfId="0" applyNumberFormat="1" applyFont="1" applyFill="1" applyBorder="1" applyAlignment="1">
      <alignment horizontal="center" vertical="center" shrinkToFit="1"/>
    </xf>
    <xf numFmtId="180" fontId="18" fillId="25" borderId="49" xfId="0" applyNumberFormat="1" applyFont="1" applyFill="1" applyBorder="1" applyAlignment="1">
      <alignment horizontal="center" vertical="center" shrinkToFit="1"/>
    </xf>
    <xf numFmtId="180" fontId="18" fillId="25" borderId="36" xfId="0" applyNumberFormat="1" applyFont="1" applyFill="1" applyBorder="1" applyAlignment="1">
      <alignment horizontal="center" vertical="center" shrinkToFit="1"/>
    </xf>
    <xf numFmtId="180" fontId="18" fillId="25" borderId="164" xfId="0" applyNumberFormat="1" applyFont="1" applyFill="1" applyBorder="1" applyAlignment="1">
      <alignment horizontal="center" vertical="center" shrinkToFit="1"/>
    </xf>
    <xf numFmtId="180" fontId="18" fillId="25" borderId="62" xfId="0" applyNumberFormat="1" applyFont="1" applyFill="1" applyBorder="1" applyAlignment="1">
      <alignment horizontal="center" vertical="center" shrinkToFit="1"/>
    </xf>
    <xf numFmtId="49" fontId="18" fillId="25" borderId="94" xfId="0" applyNumberFormat="1" applyFont="1" applyFill="1" applyBorder="1" applyAlignment="1">
      <alignment horizontal="center" vertical="center" shrinkToFit="1"/>
    </xf>
    <xf numFmtId="0" fontId="23" fillId="25" borderId="166" xfId="0" applyFont="1" applyFill="1" applyBorder="1" applyAlignment="1">
      <alignment horizontal="center" vertical="center" shrinkToFit="1"/>
    </xf>
    <xf numFmtId="0" fontId="23" fillId="25" borderId="167" xfId="0" applyFont="1" applyFill="1" applyBorder="1" applyAlignment="1">
      <alignment horizontal="center" vertical="center" shrinkToFit="1"/>
    </xf>
    <xf numFmtId="180" fontId="18" fillId="25" borderId="41" xfId="0" applyNumberFormat="1" applyFont="1" applyFill="1" applyBorder="1" applyAlignment="1">
      <alignment horizontal="center" vertical="center" textRotation="255" shrinkToFit="1"/>
    </xf>
    <xf numFmtId="180" fontId="18" fillId="25" borderId="113" xfId="0" applyNumberFormat="1" applyFont="1" applyFill="1" applyBorder="1" applyAlignment="1">
      <alignment horizontal="center" vertical="center" textRotation="255" shrinkToFit="1"/>
    </xf>
    <xf numFmtId="180" fontId="18" fillId="25" borderId="85" xfId="0" applyNumberFormat="1" applyFont="1" applyFill="1" applyBorder="1" applyAlignment="1">
      <alignment horizontal="center" vertical="center" textRotation="255" shrinkToFit="1"/>
    </xf>
    <xf numFmtId="180" fontId="18" fillId="25" borderId="42" xfId="0" applyNumberFormat="1" applyFont="1" applyFill="1" applyBorder="1" applyAlignment="1">
      <alignment horizontal="center" vertical="center" textRotation="255" shrinkToFit="1"/>
    </xf>
    <xf numFmtId="180" fontId="18" fillId="25" borderId="114" xfId="0" applyNumberFormat="1" applyFont="1" applyFill="1" applyBorder="1" applyAlignment="1">
      <alignment horizontal="center" vertical="center" shrinkToFit="1"/>
    </xf>
    <xf numFmtId="180" fontId="18" fillId="25" borderId="156" xfId="0" applyNumberFormat="1" applyFont="1" applyFill="1" applyBorder="1" applyAlignment="1">
      <alignment horizontal="center" vertical="center" shrinkToFit="1"/>
    </xf>
    <xf numFmtId="180" fontId="18" fillId="25" borderId="48" xfId="0" applyNumberFormat="1" applyFont="1" applyFill="1" applyBorder="1" applyAlignment="1">
      <alignment horizontal="center" vertical="center" shrinkToFit="1"/>
    </xf>
    <xf numFmtId="0" fontId="18" fillId="25" borderId="158" xfId="0" applyFont="1" applyFill="1" applyBorder="1" applyAlignment="1">
      <alignment horizontal="center" vertical="center" shrinkToFit="1"/>
    </xf>
    <xf numFmtId="180" fontId="18" fillId="25" borderId="37" xfId="0" applyNumberFormat="1" applyFont="1" applyFill="1" applyBorder="1" applyAlignment="1">
      <alignment horizontal="center" vertical="center" shrinkToFit="1"/>
    </xf>
    <xf numFmtId="180" fontId="18" fillId="25" borderId="158" xfId="0" applyNumberFormat="1" applyFont="1" applyFill="1" applyBorder="1" applyAlignment="1">
      <alignment horizontal="center" vertical="center" shrinkToFit="1"/>
    </xf>
    <xf numFmtId="180" fontId="18" fillId="25" borderId="119" xfId="0" applyNumberFormat="1" applyFont="1" applyFill="1" applyBorder="1" applyAlignment="1">
      <alignment horizontal="center" vertical="center" shrinkToFit="1"/>
    </xf>
    <xf numFmtId="0" fontId="18" fillId="25" borderId="93" xfId="0" applyFont="1" applyFill="1" applyBorder="1" applyAlignment="1">
      <alignment horizontal="center" vertical="center" shrinkToFit="1"/>
    </xf>
    <xf numFmtId="180" fontId="18" fillId="25" borderId="146" xfId="0" applyNumberFormat="1" applyFont="1" applyFill="1" applyBorder="1" applyAlignment="1">
      <alignment horizontal="center" vertical="center" shrinkToFit="1"/>
    </xf>
    <xf numFmtId="180" fontId="18" fillId="25" borderId="56" xfId="0" applyNumberFormat="1" applyFont="1" applyFill="1" applyBorder="1" applyAlignment="1">
      <alignment horizontal="center" vertical="center" shrinkToFit="1"/>
    </xf>
    <xf numFmtId="180" fontId="18" fillId="25" borderId="90" xfId="0" applyNumberFormat="1" applyFont="1" applyFill="1" applyBorder="1" applyAlignment="1">
      <alignment horizontal="center" vertical="center" shrinkToFit="1"/>
    </xf>
    <xf numFmtId="0" fontId="30" fillId="25" borderId="85" xfId="0" applyFont="1" applyFill="1" applyBorder="1" applyAlignment="1">
      <alignment horizontal="center" vertical="center" shrinkToFit="1"/>
    </xf>
    <xf numFmtId="0" fontId="18" fillId="25" borderId="168" xfId="0" applyFont="1" applyFill="1" applyBorder="1" applyAlignment="1">
      <alignment horizontal="center" vertical="center" shrinkToFit="1"/>
    </xf>
    <xf numFmtId="0" fontId="18" fillId="25" borderId="169" xfId="0" applyFont="1" applyFill="1" applyBorder="1" applyAlignment="1">
      <alignment horizontal="center" vertical="center" shrinkToFit="1"/>
    </xf>
    <xf numFmtId="0" fontId="18" fillId="25" borderId="74" xfId="0" applyFont="1" applyFill="1" applyBorder="1" applyAlignment="1">
      <alignment horizontal="center" vertical="center" shrinkToFit="1"/>
    </xf>
    <xf numFmtId="0" fontId="18" fillId="25" borderId="73" xfId="0" applyFont="1" applyFill="1" applyBorder="1" applyAlignment="1">
      <alignment horizontal="center" vertical="center" shrinkToFit="1"/>
    </xf>
    <xf numFmtId="0" fontId="18" fillId="25" borderId="121" xfId="0" applyFont="1" applyFill="1" applyBorder="1" applyAlignment="1">
      <alignment horizontal="center" vertical="center" shrinkToFit="1"/>
    </xf>
    <xf numFmtId="0" fontId="18" fillId="25" borderId="121" xfId="0" applyFont="1" applyFill="1" applyBorder="1" applyAlignment="1">
      <alignment horizontal="center" vertical="center" shrinkToFit="1"/>
    </xf>
    <xf numFmtId="0" fontId="18" fillId="25" borderId="73" xfId="0" applyFont="1" applyFill="1" applyBorder="1" applyAlignment="1">
      <alignment horizontal="center" vertical="center" shrinkToFit="1"/>
    </xf>
    <xf numFmtId="0" fontId="18" fillId="25" borderId="170" xfId="0" applyFont="1" applyFill="1" applyBorder="1" applyAlignment="1">
      <alignment horizontal="center" vertical="center" shrinkToFit="1"/>
    </xf>
    <xf numFmtId="0" fontId="18" fillId="25" borderId="171" xfId="0" applyFont="1" applyFill="1" applyBorder="1" applyAlignment="1">
      <alignment horizontal="center" vertical="center" shrinkToFit="1"/>
    </xf>
    <xf numFmtId="180" fontId="18" fillId="25" borderId="73" xfId="0" applyNumberFormat="1" applyFont="1" applyFill="1" applyBorder="1" applyAlignment="1">
      <alignment horizontal="center" vertical="center" shrinkToFit="1"/>
    </xf>
    <xf numFmtId="180" fontId="18" fillId="25" borderId="74" xfId="0" applyNumberFormat="1" applyFont="1" applyFill="1" applyBorder="1" applyAlignment="1">
      <alignment horizontal="center" vertical="center" shrinkToFit="1"/>
    </xf>
    <xf numFmtId="180" fontId="18" fillId="25" borderId="73" xfId="0" applyNumberFormat="1" applyFont="1" applyFill="1" applyBorder="1" applyAlignment="1">
      <alignment horizontal="center" vertical="center" shrinkToFit="1"/>
    </xf>
    <xf numFmtId="180" fontId="18" fillId="25" borderId="74" xfId="0" applyNumberFormat="1" applyFont="1" applyFill="1" applyBorder="1" applyAlignment="1">
      <alignment horizontal="center" vertical="center" shrinkToFit="1"/>
    </xf>
    <xf numFmtId="180" fontId="18" fillId="25" borderId="172" xfId="0" applyNumberFormat="1" applyFont="1" applyFill="1" applyBorder="1" applyAlignment="1">
      <alignment horizontal="center" vertical="center" shrinkToFit="1"/>
    </xf>
    <xf numFmtId="180" fontId="18" fillId="25" borderId="121" xfId="0" applyNumberFormat="1" applyFont="1" applyFill="1" applyBorder="1" applyAlignment="1">
      <alignment horizontal="center" vertical="center" shrinkToFit="1"/>
    </xf>
    <xf numFmtId="180" fontId="18" fillId="25" borderId="173" xfId="0" applyNumberFormat="1" applyFont="1" applyFill="1" applyBorder="1" applyAlignment="1">
      <alignment horizontal="center" vertical="center" shrinkToFit="1"/>
    </xf>
    <xf numFmtId="180" fontId="18" fillId="25" borderId="75" xfId="0" applyNumberFormat="1" applyFont="1" applyFill="1" applyBorder="1" applyAlignment="1">
      <alignment horizontal="center" vertical="center" shrinkToFit="1"/>
    </xf>
    <xf numFmtId="180" fontId="18" fillId="25" borderId="121" xfId="0" applyNumberFormat="1" applyFont="1" applyFill="1" applyBorder="1" applyAlignment="1">
      <alignment horizontal="center" vertical="center" shrinkToFit="1"/>
    </xf>
    <xf numFmtId="0" fontId="23" fillId="25" borderId="174" xfId="0" applyFont="1" applyFill="1" applyBorder="1" applyAlignment="1">
      <alignment horizontal="center" vertical="center" shrinkToFit="1"/>
    </xf>
    <xf numFmtId="0" fontId="23" fillId="25" borderId="175" xfId="0" applyFont="1" applyFill="1" applyBorder="1" applyAlignment="1">
      <alignment horizontal="center" vertical="center" shrinkToFit="1"/>
    </xf>
    <xf numFmtId="180" fontId="30" fillId="25" borderId="42" xfId="0" applyNumberFormat="1" applyFont="1" applyFill="1" applyBorder="1" applyAlignment="1">
      <alignment horizontal="center" vertical="center" shrinkToFit="1"/>
    </xf>
    <xf numFmtId="0" fontId="18" fillId="25" borderId="176" xfId="0" applyFont="1" applyFill="1" applyBorder="1" applyAlignment="1">
      <alignment horizontal="center" vertical="center" shrinkToFit="1"/>
    </xf>
    <xf numFmtId="0" fontId="18" fillId="25" borderId="126" xfId="0" applyFont="1" applyFill="1" applyBorder="1" applyAlignment="1">
      <alignment horizontal="center" vertical="center" shrinkToFit="1"/>
    </xf>
    <xf numFmtId="0" fontId="18" fillId="25" borderId="177" xfId="0" applyFont="1" applyFill="1" applyBorder="1" applyAlignment="1">
      <alignment horizontal="center" vertical="center" shrinkToFit="1"/>
    </xf>
    <xf numFmtId="0" fontId="18" fillId="25" borderId="178" xfId="0" applyFont="1" applyFill="1" applyBorder="1" applyAlignment="1">
      <alignment horizontal="center" vertical="center" shrinkToFit="1"/>
    </xf>
    <xf numFmtId="0" fontId="18" fillId="25" borderId="179" xfId="0" applyFont="1" applyFill="1" applyBorder="1" applyAlignment="1">
      <alignment horizontal="center" vertical="center" shrinkToFit="1"/>
    </xf>
    <xf numFmtId="180" fontId="18" fillId="25" borderId="178" xfId="0" applyNumberFormat="1" applyFont="1" applyFill="1" applyBorder="1" applyAlignment="1">
      <alignment horizontal="center" vertical="center" shrinkToFit="1"/>
    </xf>
    <xf numFmtId="180" fontId="18" fillId="25" borderId="126" xfId="0" applyNumberFormat="1" applyFont="1" applyFill="1" applyBorder="1" applyAlignment="1">
      <alignment horizontal="center" vertical="center" shrinkToFit="1"/>
    </xf>
    <xf numFmtId="180" fontId="18" fillId="25" borderId="154" xfId="0" applyNumberFormat="1" applyFont="1" applyFill="1" applyBorder="1" applyAlignment="1">
      <alignment horizontal="center" vertical="center" shrinkToFit="1"/>
    </xf>
    <xf numFmtId="0" fontId="23" fillId="25" borderId="180" xfId="0" applyFont="1" applyFill="1" applyBorder="1" applyAlignment="1">
      <alignment horizontal="center" vertical="center" shrinkToFit="1"/>
    </xf>
    <xf numFmtId="0" fontId="23" fillId="25" borderId="181" xfId="0" applyFont="1" applyFill="1" applyBorder="1" applyAlignment="1">
      <alignment horizontal="center" vertical="center" shrinkToFit="1"/>
    </xf>
    <xf numFmtId="0" fontId="18" fillId="25" borderId="97" xfId="0" applyFont="1" applyFill="1" applyBorder="1" applyAlignment="1">
      <alignment horizontal="center" vertical="center" shrinkToFit="1"/>
    </xf>
    <xf numFmtId="0" fontId="18" fillId="25" borderId="132" xfId="0" applyFont="1" applyFill="1" applyBorder="1" applyAlignment="1">
      <alignment horizontal="center" vertical="center" shrinkToFit="1"/>
    </xf>
    <xf numFmtId="0" fontId="18" fillId="25" borderId="12" xfId="0" applyFont="1" applyFill="1" applyBorder="1" applyAlignment="1">
      <alignment horizontal="center" vertical="center" shrinkToFit="1"/>
    </xf>
    <xf numFmtId="0" fontId="18" fillId="25" borderId="13" xfId="0" applyFont="1" applyFill="1" applyBorder="1" applyAlignment="1">
      <alignment horizontal="center" vertical="center" shrinkToFit="1"/>
    </xf>
    <xf numFmtId="0" fontId="18" fillId="25" borderId="14" xfId="0" applyFont="1" applyFill="1" applyBorder="1" applyAlignment="1">
      <alignment horizontal="center" vertical="center" shrinkToFit="1"/>
    </xf>
    <xf numFmtId="0" fontId="18" fillId="25" borderId="182" xfId="0" applyFont="1" applyFill="1" applyBorder="1" applyAlignment="1">
      <alignment horizontal="center" vertical="center" shrinkToFit="1"/>
    </xf>
    <xf numFmtId="180" fontId="18" fillId="25" borderId="13" xfId="0" applyNumberFormat="1" applyFont="1" applyFill="1" applyBorder="1" applyAlignment="1">
      <alignment horizontal="center" vertical="center" shrinkToFit="1"/>
    </xf>
    <xf numFmtId="180" fontId="18" fillId="25" borderId="12" xfId="0" applyNumberFormat="1" applyFont="1" applyFill="1" applyBorder="1" applyAlignment="1">
      <alignment horizontal="center" vertical="center" shrinkToFit="1"/>
    </xf>
    <xf numFmtId="180" fontId="18" fillId="25" borderId="183" xfId="0" applyNumberFormat="1" applyFont="1" applyFill="1" applyBorder="1" applyAlignment="1">
      <alignment horizontal="center" vertical="center" shrinkToFit="1"/>
    </xf>
    <xf numFmtId="180" fontId="18" fillId="25" borderId="184" xfId="0" applyNumberFormat="1" applyFont="1" applyFill="1" applyBorder="1" applyAlignment="1">
      <alignment horizontal="center" vertical="center" shrinkToFit="1"/>
    </xf>
    <xf numFmtId="180" fontId="18" fillId="25" borderId="185" xfId="0" applyNumberFormat="1" applyFont="1" applyFill="1" applyBorder="1" applyAlignment="1">
      <alignment horizontal="center" vertical="center" shrinkToFit="1"/>
    </xf>
    <xf numFmtId="180" fontId="18" fillId="25" borderId="131" xfId="0" applyNumberFormat="1" applyFont="1" applyFill="1" applyBorder="1" applyAlignment="1">
      <alignment horizontal="center" vertical="center" shrinkToFit="1"/>
    </xf>
    <xf numFmtId="180" fontId="18" fillId="25" borderId="132" xfId="0" applyNumberFormat="1" applyFont="1" applyFill="1" applyBorder="1" applyAlignment="1">
      <alignment horizontal="center" vertical="center" shrinkToFit="1"/>
    </xf>
    <xf numFmtId="180" fontId="18" fillId="25" borderId="134" xfId="0" applyNumberFormat="1" applyFont="1" applyFill="1" applyBorder="1" applyAlignment="1">
      <alignment horizontal="center" vertical="center" shrinkToFit="1"/>
    </xf>
    <xf numFmtId="180" fontId="18" fillId="25" borderId="186" xfId="0" applyNumberFormat="1" applyFont="1" applyFill="1" applyBorder="1" applyAlignment="1">
      <alignment horizontal="center" vertical="center" shrinkToFit="1"/>
    </xf>
    <xf numFmtId="180" fontId="18" fillId="25" borderId="187" xfId="0" applyNumberFormat="1" applyFont="1" applyFill="1" applyBorder="1" applyAlignment="1">
      <alignment horizontal="center" vertical="center" shrinkToFit="1"/>
    </xf>
    <xf numFmtId="0" fontId="23" fillId="25" borderId="29" xfId="0" applyFont="1" applyFill="1" applyBorder="1" applyAlignment="1">
      <alignment horizontal="center" vertical="center" shrinkToFit="1"/>
    </xf>
    <xf numFmtId="0" fontId="23" fillId="25" borderId="26" xfId="0" applyFont="1" applyFill="1" applyBorder="1" applyAlignment="1">
      <alignment horizontal="center" vertical="center" shrinkToFit="1"/>
    </xf>
    <xf numFmtId="0" fontId="18" fillId="25" borderId="188" xfId="0" applyFont="1" applyFill="1" applyBorder="1" applyAlignment="1">
      <alignment horizontal="center" vertical="center" shrinkToFit="1"/>
    </xf>
    <xf numFmtId="0" fontId="18" fillId="25" borderId="135" xfId="0" applyFont="1" applyFill="1" applyBorder="1" applyAlignment="1">
      <alignment horizontal="center" vertical="center" shrinkToFit="1"/>
    </xf>
    <xf numFmtId="0" fontId="18" fillId="25" borderId="136" xfId="0" applyFont="1" applyFill="1" applyBorder="1" applyAlignment="1">
      <alignment horizontal="center" vertical="center" shrinkToFit="1"/>
    </xf>
    <xf numFmtId="0" fontId="18" fillId="25" borderId="138" xfId="0" applyFont="1" applyFill="1" applyBorder="1" applyAlignment="1">
      <alignment horizontal="center" vertical="center" shrinkToFit="1"/>
    </xf>
    <xf numFmtId="0" fontId="18" fillId="25" borderId="189" xfId="0" applyFont="1" applyFill="1" applyBorder="1" applyAlignment="1">
      <alignment horizontal="center" vertical="center" shrinkToFit="1"/>
    </xf>
    <xf numFmtId="180" fontId="18" fillId="25" borderId="135" xfId="0" applyNumberFormat="1" applyFont="1" applyFill="1" applyBorder="1" applyAlignment="1">
      <alignment horizontal="center" vertical="center" shrinkToFit="1"/>
    </xf>
    <xf numFmtId="180" fontId="18" fillId="25" borderId="136" xfId="0" applyNumberFormat="1" applyFont="1" applyFill="1" applyBorder="1" applyAlignment="1">
      <alignment horizontal="center" vertical="center" shrinkToFit="1"/>
    </xf>
    <xf numFmtId="180" fontId="18" fillId="25" borderId="190" xfId="0" applyNumberFormat="1" applyFont="1" applyFill="1" applyBorder="1" applyAlignment="1">
      <alignment horizontal="center" vertical="center" shrinkToFit="1"/>
    </xf>
    <xf numFmtId="180" fontId="18" fillId="25" borderId="188" xfId="0" applyNumberFormat="1" applyFont="1" applyFill="1" applyBorder="1" applyAlignment="1">
      <alignment horizontal="center" vertical="center" shrinkToFit="1"/>
    </xf>
    <xf numFmtId="180" fontId="18" fillId="25" borderId="138" xfId="0" applyNumberFormat="1" applyFont="1" applyFill="1" applyBorder="1" applyAlignment="1">
      <alignment horizontal="center" vertical="center" shrinkToFit="1"/>
    </xf>
    <xf numFmtId="180" fontId="18" fillId="25" borderId="137" xfId="0" applyNumberFormat="1" applyFont="1" applyFill="1" applyBorder="1" applyAlignment="1">
      <alignment horizontal="center" vertical="center" shrinkToFit="1"/>
    </xf>
    <xf numFmtId="180" fontId="18" fillId="25" borderId="139" xfId="0" applyNumberFormat="1" applyFont="1" applyFill="1" applyBorder="1" applyAlignment="1">
      <alignment horizontal="center" vertical="center" shrinkToFit="1"/>
    </xf>
    <xf numFmtId="0" fontId="23" fillId="25" borderId="191" xfId="0" applyFont="1" applyFill="1" applyBorder="1" applyAlignment="1">
      <alignment horizontal="center" vertical="center" shrinkToFit="1"/>
    </xf>
    <xf numFmtId="0" fontId="23" fillId="25" borderId="192" xfId="0" applyFont="1" applyFill="1" applyBorder="1" applyAlignment="1">
      <alignment horizontal="center" vertical="center" shrinkToFit="1"/>
    </xf>
    <xf numFmtId="0" fontId="19" fillId="25" borderId="42" xfId="0" applyFont="1" applyFill="1" applyBorder="1" applyAlignment="1">
      <alignment horizontal="left" vertical="center"/>
    </xf>
    <xf numFmtId="0" fontId="19" fillId="25" borderId="49" xfId="0" applyFont="1" applyFill="1" applyBorder="1" applyAlignment="1">
      <alignment horizontal="center" vertical="center"/>
    </xf>
    <xf numFmtId="0" fontId="19" fillId="25" borderId="50" xfId="0" applyFont="1" applyFill="1" applyBorder="1" applyAlignment="1">
      <alignment horizontal="center" vertical="center"/>
    </xf>
    <xf numFmtId="0" fontId="19" fillId="25" borderId="0" xfId="0" applyFont="1" applyFill="1" applyBorder="1" applyAlignment="1">
      <alignment horizontal="center" vertical="center" wrapText="1"/>
    </xf>
    <xf numFmtId="0" fontId="19" fillId="25" borderId="50" xfId="0" applyFont="1" applyFill="1" applyBorder="1" applyAlignment="1">
      <alignment horizontal="left" vertical="center"/>
    </xf>
    <xf numFmtId="0" fontId="19" fillId="25" borderId="51" xfId="0" applyFont="1" applyFill="1" applyBorder="1" applyAlignment="1" quotePrefix="1">
      <alignment horizontal="center" vertical="center"/>
    </xf>
    <xf numFmtId="0" fontId="19" fillId="25" borderId="72" xfId="0" applyFont="1" applyFill="1" applyBorder="1" applyAlignment="1">
      <alignment horizontal="center" vertical="center" wrapText="1"/>
    </xf>
    <xf numFmtId="0" fontId="19" fillId="25" borderId="54" xfId="0" applyFont="1" applyFill="1" applyBorder="1" applyAlignment="1">
      <alignment horizontal="left" vertical="center" wrapText="1"/>
    </xf>
    <xf numFmtId="0" fontId="19" fillId="25" borderId="56" xfId="0" applyFont="1" applyFill="1" applyBorder="1" applyAlignment="1">
      <alignment horizontal="center" vertical="center"/>
    </xf>
    <xf numFmtId="0" fontId="19" fillId="25" borderId="90" xfId="0" applyFont="1" applyFill="1" applyBorder="1" applyAlignment="1">
      <alignment horizontal="center" vertical="center"/>
    </xf>
    <xf numFmtId="0" fontId="19" fillId="25" borderId="38" xfId="0" applyFont="1" applyFill="1" applyBorder="1" applyAlignment="1">
      <alignment horizontal="center" vertical="center"/>
    </xf>
    <xf numFmtId="0" fontId="19" fillId="25" borderId="39" xfId="0" applyFont="1" applyFill="1" applyBorder="1" applyAlignment="1">
      <alignment horizontal="left" vertical="center"/>
    </xf>
    <xf numFmtId="0" fontId="19" fillId="25" borderId="36" xfId="0" applyFont="1" applyFill="1" applyBorder="1" applyAlignment="1">
      <alignment horizontal="center" vertical="center" wrapText="1"/>
    </xf>
    <xf numFmtId="0" fontId="19" fillId="25" borderId="40" xfId="0" applyFont="1" applyFill="1" applyBorder="1" applyAlignment="1">
      <alignment horizontal="center" vertical="center" wrapText="1"/>
    </xf>
    <xf numFmtId="0" fontId="19" fillId="25" borderId="37" xfId="0" applyFont="1" applyFill="1" applyBorder="1" applyAlignment="1">
      <alignment horizontal="left" vertical="center" wrapText="1"/>
    </xf>
    <xf numFmtId="0" fontId="19" fillId="25" borderId="57" xfId="0" applyFont="1" applyFill="1" applyBorder="1" applyAlignment="1">
      <alignment horizontal="center" vertical="center"/>
    </xf>
    <xf numFmtId="0" fontId="19" fillId="25" borderId="58" xfId="0" applyFont="1" applyFill="1" applyBorder="1" applyAlignment="1">
      <alignment horizontal="center" vertical="center"/>
    </xf>
    <xf numFmtId="0" fontId="19" fillId="25" borderId="59" xfId="0" applyFont="1" applyFill="1" applyBorder="1" applyAlignment="1">
      <alignment horizontal="center" vertical="center"/>
    </xf>
    <xf numFmtId="0" fontId="19" fillId="25" borderId="60" xfId="0" applyFont="1" applyFill="1" applyBorder="1" applyAlignment="1">
      <alignment horizontal="center" vertical="center"/>
    </xf>
    <xf numFmtId="0" fontId="19" fillId="25" borderId="70" xfId="0" applyFont="1" applyFill="1" applyBorder="1" applyAlignment="1">
      <alignment horizontal="center" vertical="center"/>
    </xf>
    <xf numFmtId="0" fontId="19" fillId="25" borderId="71" xfId="0" applyFont="1" applyFill="1" applyBorder="1" applyAlignment="1">
      <alignment horizontal="center" vertical="center"/>
    </xf>
    <xf numFmtId="0" fontId="19" fillId="25" borderId="61" xfId="0" applyFont="1" applyFill="1" applyBorder="1" applyAlignment="1">
      <alignment horizontal="center" vertical="center"/>
    </xf>
    <xf numFmtId="0" fontId="19" fillId="25" borderId="92" xfId="0" applyFont="1" applyFill="1" applyBorder="1" applyAlignment="1">
      <alignment horizontal="left" vertical="center" wrapText="1"/>
    </xf>
    <xf numFmtId="0" fontId="19" fillId="25" borderId="59" xfId="0" applyFont="1" applyFill="1" applyBorder="1" applyAlignment="1">
      <alignment horizontal="center" vertical="center" wrapText="1"/>
    </xf>
    <xf numFmtId="0" fontId="19" fillId="25" borderId="11" xfId="0" applyFont="1" applyFill="1" applyBorder="1" applyAlignment="1">
      <alignment horizontal="center" vertical="center" wrapText="1"/>
    </xf>
    <xf numFmtId="0" fontId="19" fillId="25" borderId="60" xfId="0" applyFont="1" applyFill="1" applyBorder="1" applyAlignment="1">
      <alignment horizontal="left" vertical="center" wrapText="1"/>
    </xf>
    <xf numFmtId="0" fontId="19" fillId="25" borderId="42" xfId="0" applyFont="1" applyFill="1" applyBorder="1" applyAlignment="1">
      <alignment horizontal="right" vertical="center" wrapText="1"/>
    </xf>
    <xf numFmtId="0" fontId="19" fillId="25" borderId="149" xfId="0" applyFont="1" applyFill="1" applyBorder="1" applyAlignment="1">
      <alignment horizontal="center" vertical="center"/>
    </xf>
    <xf numFmtId="0" fontId="19" fillId="25" borderId="52" xfId="0" applyFont="1" applyFill="1" applyBorder="1" applyAlignment="1">
      <alignment horizontal="center" vertical="center" wrapText="1"/>
    </xf>
    <xf numFmtId="0" fontId="19" fillId="25" borderId="45" xfId="0" applyFont="1" applyFill="1" applyBorder="1" applyAlignment="1">
      <alignment horizontal="center" vertical="center" wrapText="1"/>
    </xf>
    <xf numFmtId="0" fontId="19" fillId="25" borderId="46" xfId="0" applyFont="1" applyFill="1" applyBorder="1" applyAlignment="1">
      <alignment horizontal="left" vertical="center" wrapText="1"/>
    </xf>
    <xf numFmtId="0" fontId="19" fillId="25" borderId="21" xfId="0" applyFont="1" applyFill="1" applyBorder="1" applyAlignment="1">
      <alignment horizontal="center" vertical="center"/>
    </xf>
    <xf numFmtId="0" fontId="19" fillId="25" borderId="22" xfId="0" applyFont="1" applyFill="1" applyBorder="1" applyAlignment="1">
      <alignment horizontal="center" vertical="center"/>
    </xf>
    <xf numFmtId="0" fontId="19" fillId="25" borderId="66" xfId="0" applyFont="1" applyFill="1" applyBorder="1" applyAlignment="1">
      <alignment horizontal="center" vertical="center"/>
    </xf>
    <xf numFmtId="0" fontId="19" fillId="25" borderId="67" xfId="0" applyFont="1" applyFill="1" applyBorder="1" applyAlignment="1">
      <alignment horizontal="left" vertical="center"/>
    </xf>
    <xf numFmtId="0" fontId="19" fillId="25" borderId="21" xfId="0" applyFont="1" applyFill="1" applyBorder="1" applyAlignment="1">
      <alignment horizontal="center" vertical="center" wrapText="1"/>
    </xf>
    <xf numFmtId="0" fontId="19" fillId="25" borderId="68" xfId="0" applyFont="1" applyFill="1" applyBorder="1" applyAlignment="1">
      <alignment horizontal="center" vertical="center" wrapText="1"/>
    </xf>
    <xf numFmtId="0" fontId="19" fillId="25" borderId="22" xfId="0" applyFont="1" applyFill="1" applyBorder="1" applyAlignment="1">
      <alignment horizontal="left" vertical="center" wrapText="1"/>
    </xf>
    <xf numFmtId="0" fontId="19" fillId="25" borderId="93" xfId="0" applyFont="1" applyFill="1" applyBorder="1" applyAlignment="1">
      <alignment horizontal="center" vertical="center"/>
    </xf>
    <xf numFmtId="0" fontId="19" fillId="25" borderId="95" xfId="0" applyFont="1" applyFill="1" applyBorder="1" applyAlignment="1">
      <alignment horizontal="center" vertical="center"/>
    </xf>
    <xf numFmtId="0" fontId="19" fillId="25" borderId="23" xfId="0" applyFont="1" applyFill="1" applyBorder="1" applyAlignment="1">
      <alignment horizontal="center" vertical="center"/>
    </xf>
    <xf numFmtId="0" fontId="19" fillId="25" borderId="193" xfId="0" applyFont="1" applyFill="1" applyBorder="1" applyAlignment="1">
      <alignment horizontal="center" vertical="center"/>
    </xf>
    <xf numFmtId="0" fontId="19" fillId="25" borderId="194" xfId="0" applyFont="1" applyFill="1" applyBorder="1" applyAlignment="1">
      <alignment horizontal="left" vertical="center"/>
    </xf>
    <xf numFmtId="0" fontId="19" fillId="25" borderId="93" xfId="0" applyFont="1" applyFill="1" applyBorder="1" applyAlignment="1">
      <alignment horizontal="center" vertical="center" wrapText="1"/>
    </xf>
    <xf numFmtId="0" fontId="19" fillId="25" borderId="195" xfId="0" applyFont="1" applyFill="1" applyBorder="1" applyAlignment="1">
      <alignment horizontal="center" vertical="center" wrapText="1"/>
    </xf>
    <xf numFmtId="0" fontId="19" fillId="25" borderId="95" xfId="0" applyFont="1" applyFill="1" applyBorder="1" applyAlignment="1">
      <alignment horizontal="right" vertical="center" wrapText="1"/>
    </xf>
    <xf numFmtId="0" fontId="19" fillId="25" borderId="70" xfId="0" applyFont="1" applyFill="1" applyBorder="1" applyAlignment="1">
      <alignment horizontal="center" vertical="center" wrapText="1"/>
    </xf>
    <xf numFmtId="0" fontId="19" fillId="25" borderId="71" xfId="0" applyFont="1" applyFill="1" applyBorder="1" applyAlignment="1">
      <alignment horizontal="center" vertical="center" wrapText="1"/>
    </xf>
    <xf numFmtId="0" fontId="19" fillId="25" borderId="92" xfId="0" applyFont="1" applyFill="1" applyBorder="1" applyAlignment="1">
      <alignment horizontal="left" vertical="center"/>
    </xf>
    <xf numFmtId="0" fontId="21" fillId="25" borderId="57" xfId="0" applyFont="1" applyFill="1" applyBorder="1" applyAlignment="1">
      <alignment horizontal="center" vertical="center"/>
    </xf>
    <xf numFmtId="0" fontId="19" fillId="25" borderId="196" xfId="0" applyFont="1" applyFill="1" applyBorder="1" applyAlignment="1">
      <alignment horizontal="center" vertical="center"/>
    </xf>
    <xf numFmtId="0" fontId="19" fillId="25" borderId="16" xfId="0" applyFont="1" applyFill="1" applyBorder="1" applyAlignment="1">
      <alignment horizontal="center" vertical="center" wrapText="1"/>
    </xf>
    <xf numFmtId="0" fontId="19" fillId="25" borderId="17" xfId="0" applyFont="1" applyFill="1" applyBorder="1" applyAlignment="1">
      <alignment horizontal="center" vertical="center" wrapText="1"/>
    </xf>
    <xf numFmtId="0" fontId="19" fillId="25" borderId="38" xfId="0" applyFont="1" applyFill="1" applyBorder="1" applyAlignment="1">
      <alignment horizontal="center" vertical="center" wrapText="1"/>
    </xf>
    <xf numFmtId="0" fontId="21" fillId="25" borderId="92" xfId="0" applyFont="1" applyFill="1" applyBorder="1" applyAlignment="1">
      <alignment horizontal="left" vertical="center" wrapText="1"/>
    </xf>
    <xf numFmtId="0" fontId="19" fillId="25" borderId="18" xfId="0" applyFont="1" applyFill="1" applyBorder="1" applyAlignment="1">
      <alignment horizontal="center" vertical="center" wrapText="1"/>
    </xf>
    <xf numFmtId="0" fontId="19" fillId="25" borderId="17" xfId="0" applyFont="1" applyFill="1" applyBorder="1" applyAlignment="1">
      <alignment horizontal="left" vertical="center" wrapText="1"/>
    </xf>
    <xf numFmtId="0" fontId="26" fillId="25" borderId="197" xfId="0" applyFont="1" applyFill="1" applyBorder="1" applyAlignment="1">
      <alignment horizontal="left" vertical="center" wrapText="1" shrinkToFit="1"/>
    </xf>
    <xf numFmtId="176" fontId="26" fillId="25" borderId="92" xfId="49" applyNumberFormat="1" applyFont="1" applyFill="1" applyBorder="1" applyAlignment="1">
      <alignment horizontal="right" vertical="top" wrapText="1" shrinkToFit="1"/>
    </xf>
    <xf numFmtId="183" fontId="26" fillId="25" borderId="59" xfId="0" applyNumberFormat="1" applyFont="1" applyFill="1" applyBorder="1" applyAlignment="1">
      <alignment horizontal="center" vertical="center" shrinkToFit="1"/>
    </xf>
    <xf numFmtId="183" fontId="26" fillId="25" borderId="144" xfId="0" applyNumberFormat="1" applyFont="1" applyFill="1" applyBorder="1" applyAlignment="1">
      <alignment horizontal="center" vertical="center" wrapText="1" shrinkToFit="1"/>
    </xf>
    <xf numFmtId="183" fontId="26" fillId="25" borderId="144" xfId="0" applyNumberFormat="1" applyFont="1" applyFill="1" applyBorder="1" applyAlignment="1">
      <alignment horizontal="center" vertical="center" shrinkToFit="1"/>
    </xf>
    <xf numFmtId="183" fontId="26" fillId="25" borderId="50" xfId="0" applyNumberFormat="1" applyFont="1" applyFill="1" applyBorder="1" applyAlignment="1">
      <alignment horizontal="center" vertical="center" shrinkToFit="1"/>
    </xf>
    <xf numFmtId="0" fontId="26" fillId="25" borderId="163" xfId="0" applyFont="1" applyFill="1" applyBorder="1" applyAlignment="1">
      <alignment horizontal="left" vertical="center" wrapText="1" shrinkToFit="1"/>
    </xf>
    <xf numFmtId="176" fontId="26" fillId="25" borderId="65" xfId="49" applyNumberFormat="1" applyFont="1" applyFill="1" applyBorder="1" applyAlignment="1">
      <alignment horizontal="right" vertical="top" wrapText="1" shrinkToFit="1"/>
    </xf>
    <xf numFmtId="183" fontId="26" fillId="25" borderId="49" xfId="0" applyNumberFormat="1" applyFont="1" applyFill="1" applyBorder="1" applyAlignment="1">
      <alignment horizontal="center" vertical="center" shrinkToFit="1"/>
    </xf>
    <xf numFmtId="183" fontId="26" fillId="25" borderId="99" xfId="0" applyNumberFormat="1" applyFont="1" applyFill="1" applyBorder="1" applyAlignment="1">
      <alignment horizontal="center" vertical="center" wrapText="1" shrinkToFit="1"/>
    </xf>
    <xf numFmtId="183" fontId="26" fillId="25" borderId="99" xfId="0" applyNumberFormat="1" applyFont="1" applyFill="1" applyBorder="1" applyAlignment="1">
      <alignment horizontal="center" vertical="center" shrinkToFit="1"/>
    </xf>
    <xf numFmtId="183" fontId="26" fillId="25" borderId="65" xfId="0" applyNumberFormat="1" applyFont="1" applyFill="1" applyBorder="1" applyAlignment="1">
      <alignment horizontal="center" vertical="center" wrapText="1" shrinkToFit="1"/>
    </xf>
    <xf numFmtId="0" fontId="26" fillId="25" borderId="97" xfId="0" applyFont="1" applyFill="1" applyBorder="1" applyAlignment="1">
      <alignment horizontal="left" vertical="center" wrapText="1" shrinkToFit="1"/>
    </xf>
    <xf numFmtId="176" fontId="26" fillId="25" borderId="35" xfId="49" applyNumberFormat="1" applyFont="1" applyFill="1" applyBorder="1" applyAlignment="1">
      <alignment horizontal="right" vertical="top" wrapText="1" shrinkToFit="1"/>
    </xf>
    <xf numFmtId="183" fontId="26" fillId="25" borderId="13" xfId="0" applyNumberFormat="1" applyFont="1" applyFill="1" applyBorder="1" applyAlignment="1">
      <alignment horizontal="center" vertical="center" shrinkToFit="1"/>
    </xf>
    <xf numFmtId="183" fontId="26" fillId="25" borderId="14" xfId="0" applyNumberFormat="1" applyFont="1" applyFill="1" applyBorder="1" applyAlignment="1">
      <alignment horizontal="center" vertical="center" wrapText="1" shrinkToFit="1"/>
    </xf>
    <xf numFmtId="183" fontId="26" fillId="25" borderId="14" xfId="0" applyNumberFormat="1" applyFont="1" applyFill="1" applyBorder="1" applyAlignment="1">
      <alignment horizontal="center" vertical="center" shrinkToFit="1"/>
    </xf>
    <xf numFmtId="183" fontId="26" fillId="25" borderId="35" xfId="0" applyNumberFormat="1" applyFont="1" applyFill="1" applyBorder="1" applyAlignment="1">
      <alignment horizontal="center" vertical="center" wrapText="1" shrinkToFit="1"/>
    </xf>
    <xf numFmtId="0" fontId="26" fillId="25" borderId="163" xfId="0" applyFont="1" applyFill="1" applyBorder="1" applyAlignment="1">
      <alignment horizontal="left" vertical="center" shrinkToFit="1"/>
    </xf>
    <xf numFmtId="0" fontId="26" fillId="25" borderId="99" xfId="0" applyFont="1" applyFill="1" applyBorder="1" applyAlignment="1">
      <alignment horizontal="left" vertical="center" shrinkToFit="1"/>
    </xf>
    <xf numFmtId="176" fontId="26" fillId="25" borderId="99" xfId="49" applyNumberFormat="1" applyFont="1" applyFill="1" applyBorder="1" applyAlignment="1">
      <alignment horizontal="right" vertical="center" shrinkToFit="1"/>
    </xf>
    <xf numFmtId="183" fontId="26" fillId="25" borderId="50" xfId="0" applyNumberFormat="1" applyFont="1" applyFill="1" applyBorder="1" applyAlignment="1">
      <alignment horizontal="center" vertical="center" shrinkToFit="1"/>
    </xf>
    <xf numFmtId="176" fontId="26" fillId="25" borderId="164" xfId="49" applyNumberFormat="1" applyFont="1" applyFill="1" applyBorder="1" applyAlignment="1">
      <alignment horizontal="right" vertical="center" shrinkToFit="1"/>
    </xf>
    <xf numFmtId="0" fontId="26" fillId="25" borderId="14" xfId="0" applyFont="1" applyFill="1" applyBorder="1" applyAlignment="1">
      <alignment horizontal="left" vertical="center" shrinkToFit="1"/>
    </xf>
    <xf numFmtId="176" fontId="26" fillId="25" borderId="12" xfId="49" applyNumberFormat="1" applyFont="1" applyFill="1" applyBorder="1" applyAlignment="1">
      <alignment horizontal="right" vertical="center" shrinkToFit="1"/>
    </xf>
    <xf numFmtId="183" fontId="26" fillId="25" borderId="12" xfId="0" applyNumberFormat="1" applyFont="1" applyFill="1" applyBorder="1" applyAlignment="1">
      <alignment horizontal="center" vertical="center" shrinkToFit="1"/>
    </xf>
    <xf numFmtId="0" fontId="26" fillId="25" borderId="197" xfId="0" applyFont="1" applyFill="1" applyBorder="1" applyAlignment="1">
      <alignment horizontal="left" vertical="center" shrinkToFit="1"/>
    </xf>
    <xf numFmtId="0" fontId="26" fillId="25" borderId="144" xfId="0" applyFont="1" applyFill="1" applyBorder="1" applyAlignment="1">
      <alignment horizontal="left" vertical="center" shrinkToFit="1"/>
    </xf>
    <xf numFmtId="176" fontId="26" fillId="25" borderId="60" xfId="49" applyNumberFormat="1" applyFont="1" applyFill="1" applyBorder="1" applyAlignment="1">
      <alignment horizontal="right" vertical="center" shrinkToFit="1"/>
    </xf>
    <xf numFmtId="183" fontId="26" fillId="25" borderId="144" xfId="0" applyNumberFormat="1" applyFont="1" applyFill="1" applyBorder="1" applyAlignment="1">
      <alignment horizontal="center" vertical="center" shrinkToFit="1"/>
    </xf>
    <xf numFmtId="183" fontId="26" fillId="25" borderId="60" xfId="0" applyNumberFormat="1" applyFont="1" applyFill="1" applyBorder="1" applyAlignment="1">
      <alignment horizontal="center" vertical="center" shrinkToFit="1"/>
    </xf>
    <xf numFmtId="0" fontId="26" fillId="25" borderId="198" xfId="0" applyFont="1" applyFill="1" applyBorder="1" applyAlignment="1">
      <alignment horizontal="left" vertical="center" shrinkToFit="1"/>
    </xf>
    <xf numFmtId="0" fontId="26" fillId="25" borderId="199" xfId="0" applyFont="1" applyFill="1" applyBorder="1" applyAlignment="1">
      <alignment horizontal="left" vertical="center" shrinkToFit="1"/>
    </xf>
    <xf numFmtId="176" fontId="26" fillId="25" borderId="200" xfId="49" applyNumberFormat="1" applyFont="1" applyFill="1" applyBorder="1" applyAlignment="1">
      <alignment horizontal="right" vertical="center" shrinkToFit="1"/>
    </xf>
    <xf numFmtId="183" fontId="26" fillId="25" borderId="199" xfId="0" applyNumberFormat="1" applyFont="1" applyFill="1" applyBorder="1" applyAlignment="1">
      <alignment horizontal="center" vertical="center" shrinkToFit="1"/>
    </xf>
    <xf numFmtId="183" fontId="26" fillId="25" borderId="200" xfId="0" applyNumberFormat="1" applyFont="1" applyFill="1" applyBorder="1" applyAlignment="1">
      <alignment horizontal="center" vertical="center" shrinkToFit="1"/>
    </xf>
    <xf numFmtId="0" fontId="26" fillId="25" borderId="201" xfId="0" applyFont="1" applyFill="1" applyBorder="1" applyAlignment="1">
      <alignment horizontal="left" vertical="center" shrinkToFit="1"/>
    </xf>
    <xf numFmtId="0" fontId="26" fillId="25" borderId="202" xfId="0" applyFont="1" applyFill="1" applyBorder="1" applyAlignment="1">
      <alignment horizontal="left" vertical="center" shrinkToFit="1"/>
    </xf>
    <xf numFmtId="176" fontId="26" fillId="25" borderId="202" xfId="49" applyNumberFormat="1" applyFont="1" applyFill="1" applyBorder="1" applyAlignment="1" applyProtection="1">
      <alignment horizontal="right" vertical="center" shrinkToFit="1"/>
      <protection/>
    </xf>
    <xf numFmtId="183" fontId="26" fillId="25" borderId="203" xfId="0" applyNumberFormat="1" applyFont="1" applyFill="1" applyBorder="1" applyAlignment="1">
      <alignment horizontal="center" vertical="center" shrinkToFit="1"/>
    </xf>
    <xf numFmtId="183" fontId="26" fillId="25" borderId="202" xfId="0" applyNumberFormat="1" applyFont="1" applyFill="1" applyBorder="1" applyAlignment="1">
      <alignment horizontal="center" vertical="center" shrinkToFit="1"/>
    </xf>
    <xf numFmtId="183" fontId="26" fillId="25" borderId="204" xfId="0" applyNumberFormat="1" applyFont="1" applyFill="1" applyBorder="1" applyAlignment="1">
      <alignment horizontal="center" vertical="center" shrinkToFit="1"/>
    </xf>
    <xf numFmtId="0" fontId="26" fillId="25" borderId="11" xfId="0" applyFont="1" applyFill="1" applyBorder="1" applyAlignment="1">
      <alignment horizontal="left" vertical="center" wrapText="1" shrinkToFit="1"/>
    </xf>
    <xf numFmtId="0" fontId="26" fillId="25" borderId="145" xfId="0" applyFont="1" applyFill="1" applyBorder="1" applyAlignment="1">
      <alignment horizontal="left" vertical="center" wrapText="1" shrinkToFit="1"/>
    </xf>
    <xf numFmtId="176" fontId="26" fillId="25" borderId="145" xfId="49" applyNumberFormat="1" applyFont="1" applyFill="1" applyBorder="1" applyAlignment="1">
      <alignment horizontal="right" vertical="center" wrapText="1" shrinkToFit="1"/>
    </xf>
    <xf numFmtId="183" fontId="26" fillId="25" borderId="59" xfId="0" applyNumberFormat="1" applyFont="1" applyFill="1" applyBorder="1" applyAlignment="1">
      <alignment horizontal="center" vertical="center" wrapText="1" shrinkToFit="1"/>
    </xf>
    <xf numFmtId="183" fontId="26" fillId="25" borderId="145" xfId="0" applyNumberFormat="1" applyFont="1" applyFill="1" applyBorder="1" applyAlignment="1">
      <alignment horizontal="center" vertical="center" shrinkToFit="1"/>
    </xf>
    <xf numFmtId="183" fontId="26" fillId="25" borderId="92" xfId="0" applyNumberFormat="1" applyFont="1" applyFill="1" applyBorder="1" applyAlignment="1">
      <alignment horizontal="center" vertical="center" shrinkToFit="1"/>
    </xf>
    <xf numFmtId="0" fontId="26" fillId="25" borderId="10" xfId="0" applyFont="1" applyFill="1" applyBorder="1" applyAlignment="1">
      <alignment horizontal="left" vertical="center" wrapText="1" shrinkToFit="1"/>
    </xf>
    <xf numFmtId="0" fontId="26" fillId="25" borderId="15" xfId="0" applyFont="1" applyFill="1" applyBorder="1" applyAlignment="1">
      <alignment horizontal="left" vertical="center" wrapText="1" shrinkToFit="1"/>
    </xf>
    <xf numFmtId="176" fontId="26" fillId="25" borderId="15" xfId="49" applyNumberFormat="1" applyFont="1" applyFill="1" applyBorder="1" applyAlignment="1">
      <alignment horizontal="right" vertical="center" wrapText="1" shrinkToFit="1"/>
    </xf>
    <xf numFmtId="183" fontId="26" fillId="25" borderId="13" xfId="0" applyNumberFormat="1" applyFont="1" applyFill="1" applyBorder="1" applyAlignment="1">
      <alignment horizontal="center" vertical="center" wrapText="1" shrinkToFit="1"/>
    </xf>
    <xf numFmtId="183" fontId="26" fillId="25" borderId="15" xfId="0" applyNumberFormat="1" applyFont="1" applyFill="1" applyBorder="1" applyAlignment="1">
      <alignment horizontal="center" vertical="center" shrinkToFit="1"/>
    </xf>
    <xf numFmtId="183" fontId="26" fillId="25" borderId="15" xfId="0" applyNumberFormat="1" applyFont="1" applyFill="1" applyBorder="1" applyAlignment="1">
      <alignment horizontal="center" vertical="center" wrapText="1" shrinkToFit="1"/>
    </xf>
    <xf numFmtId="183" fontId="26" fillId="25" borderId="12" xfId="0" applyNumberFormat="1" applyFont="1" applyFill="1" applyBorder="1" applyAlignment="1">
      <alignment horizontal="center" vertical="center" shrinkToFit="1"/>
    </xf>
    <xf numFmtId="0" fontId="26" fillId="25" borderId="163" xfId="0" applyFont="1" applyFill="1" applyBorder="1" applyAlignment="1">
      <alignment horizontal="left" vertical="center" shrinkToFit="1"/>
    </xf>
    <xf numFmtId="0" fontId="26" fillId="25" borderId="99" xfId="0" applyFont="1" applyFill="1" applyBorder="1" applyAlignment="1">
      <alignment horizontal="left" vertical="center" shrinkToFit="1"/>
    </xf>
    <xf numFmtId="176" fontId="26" fillId="25" borderId="50" xfId="49" applyNumberFormat="1" applyFont="1" applyFill="1" applyBorder="1" applyAlignment="1">
      <alignment horizontal="right" vertical="center" shrinkToFit="1"/>
    </xf>
    <xf numFmtId="183" fontId="26" fillId="25" borderId="49" xfId="0" applyNumberFormat="1" applyFont="1" applyFill="1" applyBorder="1" applyAlignment="1">
      <alignment horizontal="center" vertical="center" shrinkToFit="1"/>
    </xf>
    <xf numFmtId="183" fontId="26" fillId="25" borderId="99" xfId="0" applyNumberFormat="1" applyFont="1" applyFill="1" applyBorder="1" applyAlignment="1">
      <alignment horizontal="center" vertical="center" shrinkToFit="1"/>
    </xf>
    <xf numFmtId="0" fontId="26" fillId="25" borderId="205" xfId="0" applyFont="1" applyFill="1" applyBorder="1" applyAlignment="1">
      <alignment horizontal="left" vertical="center" shrinkToFit="1"/>
    </xf>
    <xf numFmtId="0" fontId="26" fillId="25" borderId="14" xfId="0" applyFont="1" applyFill="1" applyBorder="1" applyAlignment="1">
      <alignment horizontal="left" vertical="center" shrinkToFit="1"/>
    </xf>
    <xf numFmtId="176" fontId="26" fillId="25" borderId="14" xfId="49" applyNumberFormat="1" applyFont="1" applyFill="1" applyBorder="1" applyAlignment="1">
      <alignment horizontal="right" vertical="center" shrinkToFit="1"/>
    </xf>
    <xf numFmtId="183" fontId="26" fillId="25" borderId="13" xfId="0" applyNumberFormat="1" applyFont="1" applyFill="1" applyBorder="1" applyAlignment="1">
      <alignment horizontal="center" vertical="center" shrinkToFit="1"/>
    </xf>
    <xf numFmtId="183" fontId="26" fillId="25" borderId="14" xfId="0" applyNumberFormat="1" applyFont="1" applyFill="1" applyBorder="1" applyAlignment="1">
      <alignment horizontal="center" vertical="center" shrinkToFit="1"/>
    </xf>
    <xf numFmtId="0" fontId="26" fillId="25" borderId="206" xfId="0" applyFont="1" applyFill="1" applyBorder="1" applyAlignment="1">
      <alignment horizontal="left" vertical="center" shrinkToFit="1"/>
    </xf>
    <xf numFmtId="176" fontId="26" fillId="25" borderId="99" xfId="49" applyNumberFormat="1" applyFont="1" applyFill="1" applyBorder="1" applyAlignment="1">
      <alignment horizontal="right" vertical="center" shrinkToFit="1"/>
    </xf>
    <xf numFmtId="176" fontId="26" fillId="25" borderId="99" xfId="49" applyNumberFormat="1" applyFont="1" applyFill="1" applyBorder="1" applyAlignment="1">
      <alignment horizontal="center" vertical="center" shrinkToFit="1"/>
    </xf>
    <xf numFmtId="0" fontId="26" fillId="25" borderId="207" xfId="0" applyFont="1" applyFill="1" applyBorder="1" applyAlignment="1">
      <alignment horizontal="left" vertical="center" shrinkToFit="1"/>
    </xf>
    <xf numFmtId="176" fontId="26" fillId="25" borderId="144" xfId="49" applyNumberFormat="1" applyFont="1" applyFill="1" applyBorder="1" applyAlignment="1">
      <alignment horizontal="right" vertical="center" shrinkToFit="1"/>
    </xf>
    <xf numFmtId="183" fontId="26" fillId="25" borderId="60" xfId="0" applyNumberFormat="1" applyFont="1" applyFill="1" applyBorder="1" applyAlignment="1">
      <alignment horizontal="center" vertical="center" shrinkToFit="1"/>
    </xf>
    <xf numFmtId="0" fontId="26" fillId="25" borderId="205" xfId="0" applyFont="1" applyFill="1" applyBorder="1" applyAlignment="1">
      <alignment horizontal="left" vertical="center" shrinkToFit="1"/>
    </xf>
    <xf numFmtId="176" fontId="26" fillId="25" borderId="14" xfId="49" applyNumberFormat="1" applyFont="1" applyFill="1" applyBorder="1" applyAlignment="1">
      <alignment horizontal="right" vertical="center" shrinkToFit="1"/>
    </xf>
    <xf numFmtId="0" fontId="18" fillId="25" borderId="85" xfId="0" applyNumberFormat="1" applyFont="1" applyFill="1" applyBorder="1" applyAlignment="1">
      <alignment horizontal="center" vertical="center" shrinkToFit="1"/>
    </xf>
    <xf numFmtId="49" fontId="26" fillId="25" borderId="206" xfId="0" applyNumberFormat="1" applyFont="1" applyFill="1" applyBorder="1" applyAlignment="1">
      <alignment horizontal="left" vertical="center" shrinkToFit="1"/>
    </xf>
    <xf numFmtId="49" fontId="26" fillId="25" borderId="99" xfId="0" applyNumberFormat="1" applyFont="1" applyFill="1" applyBorder="1" applyAlignment="1">
      <alignment horizontal="left" vertical="center" shrinkToFit="1"/>
    </xf>
    <xf numFmtId="49" fontId="26" fillId="25" borderId="205" xfId="0" applyNumberFormat="1" applyFont="1" applyFill="1" applyBorder="1" applyAlignment="1">
      <alignment horizontal="left" vertical="center" shrinkToFit="1"/>
    </xf>
    <xf numFmtId="49" fontId="26" fillId="25" borderId="14" xfId="0" applyNumberFormat="1" applyFont="1" applyFill="1" applyBorder="1" applyAlignment="1">
      <alignment horizontal="left" vertical="center" shrinkToFit="1"/>
    </xf>
    <xf numFmtId="0" fontId="26" fillId="25" borderId="208" xfId="0" applyFont="1" applyFill="1" applyBorder="1" applyAlignment="1">
      <alignment horizontal="left" vertical="center" shrinkToFit="1"/>
    </xf>
    <xf numFmtId="0" fontId="26" fillId="25" borderId="20" xfId="0" applyFont="1" applyFill="1" applyBorder="1" applyAlignment="1">
      <alignment horizontal="left" vertical="center" shrinkToFit="1"/>
    </xf>
    <xf numFmtId="176" fontId="26" fillId="25" borderId="20" xfId="49" applyNumberFormat="1" applyFont="1" applyFill="1" applyBorder="1" applyAlignment="1">
      <alignment horizontal="right" vertical="center" shrinkToFit="1"/>
    </xf>
    <xf numFmtId="183" fontId="26" fillId="25" borderId="16" xfId="0" applyNumberFormat="1" applyFont="1" applyFill="1" applyBorder="1" applyAlignment="1">
      <alignment horizontal="center" vertical="center" shrinkToFit="1"/>
    </xf>
    <xf numFmtId="183" fontId="26" fillId="25" borderId="20" xfId="0" applyNumberFormat="1" applyFont="1" applyFill="1" applyBorder="1" applyAlignment="1">
      <alignment horizontal="center" vertical="center" shrinkToFit="1"/>
    </xf>
    <xf numFmtId="176" fontId="26" fillId="25" borderId="50" xfId="49" applyNumberFormat="1" applyFont="1" applyFill="1" applyBorder="1" applyAlignment="1">
      <alignment horizontal="right" vertical="center" shrinkToFit="1"/>
    </xf>
    <xf numFmtId="183" fontId="26" fillId="25" borderId="17" xfId="0" applyNumberFormat="1" applyFont="1" applyFill="1" applyBorder="1" applyAlignment="1">
      <alignment horizontal="center" vertical="center" shrinkToFit="1"/>
    </xf>
    <xf numFmtId="0" fontId="26" fillId="25" borderId="208" xfId="0" applyFont="1" applyFill="1" applyBorder="1" applyAlignment="1">
      <alignment horizontal="left" vertical="center" shrinkToFit="1"/>
    </xf>
    <xf numFmtId="0" fontId="26" fillId="25" borderId="20" xfId="0" applyFont="1" applyFill="1" applyBorder="1" applyAlignment="1">
      <alignment horizontal="left" vertical="center" shrinkToFit="1"/>
    </xf>
    <xf numFmtId="176" fontId="26" fillId="25" borderId="20" xfId="49" applyNumberFormat="1" applyFont="1" applyFill="1" applyBorder="1" applyAlignment="1">
      <alignment horizontal="right" vertical="center" shrinkToFit="1"/>
    </xf>
    <xf numFmtId="183" fontId="26" fillId="25" borderId="16" xfId="0" applyNumberFormat="1" applyFont="1" applyFill="1" applyBorder="1" applyAlignment="1">
      <alignment horizontal="center" vertical="center" shrinkToFit="1"/>
    </xf>
    <xf numFmtId="183" fontId="26" fillId="25" borderId="20" xfId="0" applyNumberFormat="1" applyFont="1" applyFill="1" applyBorder="1" applyAlignment="1">
      <alignment horizontal="center" vertical="center" shrinkToFit="1"/>
    </xf>
    <xf numFmtId="183" fontId="26" fillId="25" borderId="17" xfId="0" applyNumberFormat="1" applyFont="1" applyFill="1" applyBorder="1" applyAlignment="1">
      <alignment horizontal="center" vertical="center" shrinkToFit="1"/>
    </xf>
    <xf numFmtId="183" fontId="26" fillId="25" borderId="163" xfId="0" applyNumberFormat="1" applyFont="1" applyFill="1" applyBorder="1" applyAlignment="1">
      <alignment horizontal="center" vertical="center" shrinkToFit="1"/>
    </xf>
    <xf numFmtId="0" fontId="26" fillId="25" borderId="206" xfId="0" applyFont="1" applyFill="1" applyBorder="1" applyAlignment="1">
      <alignment horizontal="left" vertical="center" shrinkToFit="1"/>
    </xf>
    <xf numFmtId="176" fontId="26" fillId="25" borderId="15" xfId="49" applyNumberFormat="1" applyFont="1" applyFill="1" applyBorder="1" applyAlignment="1">
      <alignment horizontal="right" vertical="center" shrinkToFit="1"/>
    </xf>
    <xf numFmtId="0" fontId="26" fillId="25" borderId="13" xfId="0" applyFont="1" applyFill="1" applyBorder="1" applyAlignment="1">
      <alignment horizontal="center" vertical="center" shrinkToFit="1"/>
    </xf>
    <xf numFmtId="0" fontId="26" fillId="25" borderId="144" xfId="0" applyFont="1" applyFill="1" applyBorder="1" applyAlignment="1">
      <alignment horizontal="center" vertical="center" shrinkToFit="1"/>
    </xf>
    <xf numFmtId="183" fontId="31" fillId="25" borderId="144" xfId="0" applyNumberFormat="1" applyFont="1" applyFill="1" applyBorder="1" applyAlignment="1">
      <alignment horizontal="center" vertical="center" shrinkToFit="1"/>
    </xf>
    <xf numFmtId="183" fontId="31" fillId="25" borderId="60" xfId="0" applyNumberFormat="1" applyFont="1" applyFill="1" applyBorder="1" applyAlignment="1">
      <alignment horizontal="center" vertical="center" shrinkToFit="1"/>
    </xf>
    <xf numFmtId="176" fontId="26" fillId="25" borderId="145" xfId="49" applyNumberFormat="1" applyFont="1" applyFill="1" applyBorder="1" applyAlignment="1">
      <alignment horizontal="right" vertical="center" shrinkToFit="1"/>
    </xf>
    <xf numFmtId="183" fontId="31" fillId="25" borderId="59" xfId="0" applyNumberFormat="1" applyFont="1" applyFill="1" applyBorder="1" applyAlignment="1">
      <alignment horizontal="center" vertical="center" shrinkToFit="1"/>
    </xf>
    <xf numFmtId="0" fontId="0" fillId="25" borderId="11" xfId="0" applyFont="1" applyFill="1" applyBorder="1" applyAlignment="1">
      <alignment horizontal="left" vertical="center"/>
    </xf>
    <xf numFmtId="0" fontId="26" fillId="25" borderId="59" xfId="0" applyFont="1" applyFill="1" applyBorder="1" applyAlignment="1">
      <alignment horizontal="center" vertical="center" shrinkToFit="1"/>
    </xf>
    <xf numFmtId="0" fontId="26" fillId="25" borderId="60" xfId="0" applyFont="1" applyFill="1" applyBorder="1" applyAlignment="1">
      <alignment horizontal="center" vertical="center" shrinkToFit="1"/>
    </xf>
    <xf numFmtId="0" fontId="26" fillId="25" borderId="49" xfId="0" applyFont="1" applyFill="1" applyBorder="1" applyAlignment="1">
      <alignment horizontal="center" vertical="center" shrinkToFit="1"/>
    </xf>
    <xf numFmtId="0" fontId="26" fillId="25" borderId="99" xfId="0" applyFont="1" applyFill="1" applyBorder="1" applyAlignment="1">
      <alignment horizontal="center" vertical="center" shrinkToFit="1"/>
    </xf>
    <xf numFmtId="0" fontId="26" fillId="25" borderId="50" xfId="0" applyFont="1" applyFill="1" applyBorder="1" applyAlignment="1">
      <alignment horizontal="center" vertical="center" shrinkToFit="1"/>
    </xf>
    <xf numFmtId="0" fontId="26" fillId="25" borderId="164" xfId="0" applyFont="1" applyFill="1" applyBorder="1" applyAlignment="1">
      <alignment horizontal="center" vertical="center" shrinkToFit="1"/>
    </xf>
    <xf numFmtId="0" fontId="0" fillId="25" borderId="50" xfId="0" applyFont="1" applyFill="1" applyBorder="1" applyAlignment="1">
      <alignment horizontal="left" vertical="center"/>
    </xf>
    <xf numFmtId="0" fontId="26" fillId="25" borderId="14" xfId="0" applyFont="1" applyFill="1" applyBorder="1" applyAlignment="1">
      <alignment horizontal="center" vertical="center" shrinkToFit="1"/>
    </xf>
    <xf numFmtId="0" fontId="26" fillId="25" borderId="12" xfId="0" applyFont="1" applyFill="1" applyBorder="1" applyAlignment="1">
      <alignment horizontal="center" vertical="center" shrinkToFit="1"/>
    </xf>
    <xf numFmtId="0" fontId="26" fillId="25" borderId="207" xfId="0" applyFont="1" applyFill="1" applyBorder="1" applyAlignment="1">
      <alignment horizontal="left" vertical="center" shrinkToFit="1"/>
    </xf>
    <xf numFmtId="0" fontId="26" fillId="25" borderId="144" xfId="0" applyFont="1" applyFill="1" applyBorder="1" applyAlignment="1">
      <alignment horizontal="left" vertical="center" shrinkToFit="1"/>
    </xf>
    <xf numFmtId="176" fontId="26" fillId="25" borderId="144" xfId="49" applyNumberFormat="1" applyFont="1" applyFill="1" applyBorder="1" applyAlignment="1">
      <alignment horizontal="right" vertical="center" shrinkToFit="1"/>
    </xf>
    <xf numFmtId="183" fontId="26" fillId="25" borderId="59" xfId="0" applyNumberFormat="1" applyFont="1" applyFill="1" applyBorder="1" applyAlignment="1">
      <alignment horizontal="center" vertical="center" shrinkToFit="1"/>
    </xf>
    <xf numFmtId="0" fontId="26" fillId="25" borderId="197" xfId="0" applyFont="1" applyFill="1" applyBorder="1" applyAlignment="1">
      <alignment horizontal="left" vertical="center" shrinkToFit="1"/>
    </xf>
    <xf numFmtId="176" fontId="26" fillId="25" borderId="164" xfId="49" applyNumberFormat="1" applyFont="1" applyFill="1" applyBorder="1" applyAlignment="1">
      <alignment horizontal="right" vertical="center" shrinkToFit="1"/>
    </xf>
    <xf numFmtId="0" fontId="26" fillId="25" borderId="97" xfId="0" applyFont="1" applyFill="1" applyBorder="1" applyAlignment="1">
      <alignment horizontal="left" vertical="center" shrinkToFit="1"/>
    </xf>
    <xf numFmtId="176" fontId="26" fillId="25" borderId="12" xfId="49" applyNumberFormat="1" applyFont="1" applyFill="1" applyBorder="1" applyAlignment="1">
      <alignment horizontal="right" vertical="center" shrinkToFit="1"/>
    </xf>
    <xf numFmtId="0" fontId="26" fillId="25" borderId="97" xfId="0" applyFont="1" applyFill="1" applyBorder="1" applyAlignment="1">
      <alignment horizontal="left" vertical="center" shrinkToFit="1"/>
    </xf>
    <xf numFmtId="176" fontId="26" fillId="25" borderId="60" xfId="49" applyNumberFormat="1" applyFont="1" applyFill="1" applyBorder="1" applyAlignment="1">
      <alignment horizontal="right" vertical="center" shrinkToFit="1"/>
    </xf>
    <xf numFmtId="183" fontId="26" fillId="25" borderId="12" xfId="0" applyNumberFormat="1" applyFont="1" applyFill="1" applyBorder="1" applyAlignment="1">
      <alignment horizontal="center" vertical="center" wrapText="1" shrinkToFit="1"/>
    </xf>
    <xf numFmtId="183" fontId="21" fillId="25" borderId="37" xfId="49" applyNumberFormat="1" applyFont="1" applyFill="1" applyBorder="1" applyAlignment="1">
      <alignment horizontal="right" vertical="center" shrinkToFit="1"/>
    </xf>
    <xf numFmtId="183" fontId="21" fillId="25" borderId="42" xfId="49" applyNumberFormat="1" applyFont="1" applyFill="1" applyBorder="1" applyAlignment="1">
      <alignment horizontal="right" vertical="center" shrinkToFit="1"/>
    </xf>
    <xf numFmtId="183" fontId="21" fillId="25" borderId="21" xfId="0" applyNumberFormat="1" applyFont="1" applyFill="1" applyBorder="1" applyAlignment="1">
      <alignment horizontal="right" vertical="center" shrinkToFit="1"/>
    </xf>
    <xf numFmtId="183" fontId="21" fillId="25" borderId="22" xfId="0" applyNumberFormat="1" applyFont="1" applyFill="1" applyBorder="1" applyAlignment="1">
      <alignment horizontal="right" vertical="center" shrinkToFit="1"/>
    </xf>
    <xf numFmtId="183" fontId="21" fillId="25" borderId="21" xfId="49" applyNumberFormat="1" applyFont="1" applyFill="1" applyBorder="1" applyAlignment="1">
      <alignment horizontal="right" vertical="center" shrinkToFit="1"/>
    </xf>
    <xf numFmtId="183" fontId="21" fillId="25" borderId="22" xfId="49" applyNumberFormat="1" applyFont="1" applyFill="1" applyBorder="1" applyAlignment="1">
      <alignment horizontal="right" vertical="center" shrinkToFit="1"/>
    </xf>
    <xf numFmtId="183" fontId="21" fillId="25" borderId="22" xfId="49" applyNumberFormat="1" applyFont="1" applyFill="1" applyBorder="1" applyAlignment="1">
      <alignment horizontal="right" vertical="center" shrinkToFit="1"/>
    </xf>
    <xf numFmtId="0" fontId="26" fillId="0" borderId="62" xfId="0" applyFont="1" applyFill="1" applyBorder="1" applyAlignment="1">
      <alignment horizontal="center" vertical="center" textRotation="255" shrinkToFit="1"/>
    </xf>
    <xf numFmtId="0" fontId="26" fillId="0" borderId="209" xfId="0" applyFont="1" applyFill="1" applyBorder="1" applyAlignment="1">
      <alignment horizontal="center" vertical="center" shrinkToFit="1"/>
    </xf>
    <xf numFmtId="0" fontId="26" fillId="0" borderId="210" xfId="0" applyFont="1" applyFill="1" applyBorder="1" applyAlignment="1">
      <alignment horizontal="center" vertical="center" shrinkToFit="1"/>
    </xf>
    <xf numFmtId="0" fontId="26" fillId="0" borderId="63" xfId="0" applyFont="1" applyFill="1" applyBorder="1" applyAlignment="1">
      <alignment horizontal="center" vertical="center" shrinkToFit="1"/>
    </xf>
    <xf numFmtId="0" fontId="26" fillId="0" borderId="71" xfId="0" applyFont="1" applyFill="1" applyBorder="1" applyAlignment="1">
      <alignment horizontal="center" vertical="center" shrinkToFit="1"/>
    </xf>
    <xf numFmtId="0" fontId="26" fillId="0" borderId="31" xfId="0" applyFont="1" applyFill="1" applyBorder="1" applyAlignment="1">
      <alignment horizontal="center" vertical="center" shrinkToFit="1"/>
    </xf>
    <xf numFmtId="0" fontId="26" fillId="0" borderId="34" xfId="0" applyFont="1" applyFill="1" applyBorder="1" applyAlignment="1">
      <alignment horizontal="center" vertical="center" shrinkToFit="1"/>
    </xf>
    <xf numFmtId="0" fontId="26" fillId="0" borderId="211" xfId="0" applyFont="1" applyFill="1" applyBorder="1" applyAlignment="1">
      <alignment horizontal="center" vertical="center" shrinkToFit="1"/>
    </xf>
    <xf numFmtId="0" fontId="26" fillId="0" borderId="63" xfId="0" applyFont="1" applyFill="1" applyBorder="1" applyAlignment="1">
      <alignment horizontal="center" vertical="center" shrinkToFit="1"/>
    </xf>
    <xf numFmtId="0" fontId="26" fillId="0" borderId="34" xfId="0" applyFont="1" applyFill="1" applyBorder="1" applyAlignment="1">
      <alignment horizontal="center" vertical="center" shrinkToFit="1"/>
    </xf>
    <xf numFmtId="0" fontId="26" fillId="0" borderId="212" xfId="0" applyFont="1" applyFill="1" applyBorder="1" applyAlignment="1">
      <alignment horizontal="center" vertical="center" shrinkToFit="1"/>
    </xf>
    <xf numFmtId="0" fontId="26" fillId="0" borderId="62" xfId="0" applyFont="1" applyFill="1" applyBorder="1" applyAlignment="1">
      <alignment horizontal="center" vertical="center" shrinkToFit="1"/>
    </xf>
    <xf numFmtId="0" fontId="26" fillId="0" borderId="19" xfId="0" applyFont="1" applyFill="1" applyBorder="1" applyAlignment="1">
      <alignment horizontal="center" vertical="center" shrinkToFit="1"/>
    </xf>
    <xf numFmtId="0" fontId="26" fillId="0" borderId="210" xfId="0" applyFont="1" applyFill="1" applyBorder="1" applyAlignment="1">
      <alignment horizontal="center" vertical="center" shrinkToFit="1"/>
    </xf>
    <xf numFmtId="0" fontId="26" fillId="0" borderId="209" xfId="0" applyFont="1" applyFill="1" applyBorder="1" applyAlignment="1">
      <alignment horizontal="center" vertical="center" shrinkToFit="1"/>
    </xf>
    <xf numFmtId="0" fontId="26" fillId="0" borderId="212" xfId="0" applyFont="1" applyFill="1" applyBorder="1" applyAlignment="1">
      <alignment horizontal="center" vertical="center" shrinkToFit="1"/>
    </xf>
    <xf numFmtId="0" fontId="26" fillId="0" borderId="213" xfId="0" applyFont="1" applyFill="1" applyBorder="1" applyAlignment="1">
      <alignment vertical="center" shrinkToFit="1"/>
    </xf>
    <xf numFmtId="0" fontId="26" fillId="0" borderId="214" xfId="0" applyFont="1" applyFill="1" applyBorder="1" applyAlignment="1">
      <alignment horizontal="center" vertical="center" shrinkToFit="1"/>
    </xf>
    <xf numFmtId="0" fontId="26" fillId="0" borderId="211"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180" fontId="21" fillId="25" borderId="23" xfId="0" applyNumberFormat="1" applyFont="1" applyFill="1" applyBorder="1" applyAlignment="1">
      <alignment horizontal="center" vertical="center" shrinkToFit="1"/>
    </xf>
    <xf numFmtId="0" fontId="18" fillId="0" borderId="17" xfId="0" applyFont="1" applyFill="1" applyBorder="1" applyAlignment="1">
      <alignment horizontal="center" vertical="top" textRotation="255" shrinkToFit="1"/>
    </xf>
    <xf numFmtId="0" fontId="18" fillId="24" borderId="107" xfId="0" applyFont="1" applyFill="1" applyBorder="1" applyAlignment="1">
      <alignment horizontal="center" vertical="center"/>
    </xf>
    <xf numFmtId="180" fontId="18" fillId="25" borderId="95" xfId="0" applyNumberFormat="1" applyFont="1" applyFill="1" applyBorder="1" applyAlignment="1">
      <alignment horizontal="center" vertical="center" textRotation="255" shrinkToFit="1"/>
    </xf>
    <xf numFmtId="180" fontId="21" fillId="25" borderId="49" xfId="0" applyNumberFormat="1" applyFont="1" applyFill="1" applyBorder="1" applyAlignment="1">
      <alignment horizontal="center" vertical="center" shrinkToFit="1"/>
    </xf>
    <xf numFmtId="180" fontId="21" fillId="25" borderId="99" xfId="0" applyNumberFormat="1" applyFont="1" applyFill="1" applyBorder="1" applyAlignment="1">
      <alignment horizontal="center" vertical="center" shrinkToFit="1"/>
    </xf>
    <xf numFmtId="180" fontId="21" fillId="25" borderId="50" xfId="0" applyNumberFormat="1" applyFont="1" applyFill="1" applyBorder="1" applyAlignment="1">
      <alignment horizontal="center" vertical="center" shrinkToFit="1"/>
    </xf>
    <xf numFmtId="180" fontId="21" fillId="25" borderId="41" xfId="0" applyNumberFormat="1" applyFont="1" applyFill="1" applyBorder="1" applyAlignment="1">
      <alignment horizontal="center" vertical="center" shrinkToFit="1"/>
    </xf>
    <xf numFmtId="180" fontId="21" fillId="25" borderId="85" xfId="0" applyNumberFormat="1" applyFont="1" applyFill="1" applyBorder="1" applyAlignment="1">
      <alignment horizontal="center" vertical="center" shrinkToFit="1"/>
    </xf>
    <xf numFmtId="0" fontId="18" fillId="25" borderId="60" xfId="0" applyFont="1" applyFill="1" applyBorder="1" applyAlignment="1">
      <alignment horizontal="center" vertical="center" textRotation="255" shrinkToFit="1"/>
    </xf>
    <xf numFmtId="0" fontId="18" fillId="25" borderId="37" xfId="0" applyFont="1" applyFill="1" applyBorder="1" applyAlignment="1">
      <alignment horizontal="center" vertical="center" textRotation="255" shrinkToFit="1"/>
    </xf>
    <xf numFmtId="0" fontId="18" fillId="25" borderId="65" xfId="0" applyFont="1" applyFill="1" applyBorder="1" applyAlignment="1">
      <alignment horizontal="center" vertical="center" textRotation="255" shrinkToFit="1"/>
    </xf>
    <xf numFmtId="0" fontId="18" fillId="25" borderId="49" xfId="0" applyFont="1" applyFill="1" applyBorder="1" applyAlignment="1">
      <alignment horizontal="center" vertical="center" textRotation="255" shrinkToFit="1"/>
    </xf>
    <xf numFmtId="3" fontId="18" fillId="25" borderId="142" xfId="0" applyNumberFormat="1" applyFont="1" applyFill="1" applyBorder="1" applyAlignment="1">
      <alignment horizontal="center" vertical="center" shrinkToFit="1"/>
    </xf>
    <xf numFmtId="3" fontId="18" fillId="25" borderId="94" xfId="0" applyNumberFormat="1" applyFont="1" applyFill="1" applyBorder="1" applyAlignment="1">
      <alignment horizontal="center" vertical="center" shrinkToFit="1"/>
    </xf>
    <xf numFmtId="3" fontId="18" fillId="25" borderId="143" xfId="0" applyNumberFormat="1" applyFont="1" applyFill="1" applyBorder="1" applyAlignment="1">
      <alignment horizontal="center" vertical="center" shrinkToFit="1"/>
    </xf>
    <xf numFmtId="3" fontId="18" fillId="25" borderId="95" xfId="0" applyNumberFormat="1" applyFont="1" applyFill="1" applyBorder="1" applyAlignment="1">
      <alignment horizontal="center" vertical="center" shrinkToFit="1"/>
    </xf>
    <xf numFmtId="0" fontId="18" fillId="25" borderId="215" xfId="0" applyFont="1" applyFill="1" applyBorder="1" applyAlignment="1">
      <alignment horizontal="center" vertical="center" shrinkToFit="1"/>
    </xf>
    <xf numFmtId="0" fontId="18" fillId="25" borderId="46" xfId="0" applyFont="1" applyFill="1" applyBorder="1" applyAlignment="1">
      <alignment horizontal="center" vertical="center" shrinkToFit="1"/>
    </xf>
    <xf numFmtId="0" fontId="18" fillId="25" borderId="216" xfId="0" applyFont="1" applyFill="1" applyBorder="1" applyAlignment="1">
      <alignment horizontal="center" vertical="center" shrinkToFit="1"/>
    </xf>
    <xf numFmtId="0" fontId="18" fillId="25" borderId="46" xfId="0" applyFont="1" applyFill="1" applyBorder="1" applyAlignment="1">
      <alignment horizontal="center" vertical="center" shrinkToFit="1"/>
    </xf>
    <xf numFmtId="0" fontId="18" fillId="25" borderId="217" xfId="0" applyFont="1" applyFill="1" applyBorder="1" applyAlignment="1">
      <alignment horizontal="center" vertical="center" shrinkToFit="1"/>
    </xf>
    <xf numFmtId="0" fontId="18" fillId="25" borderId="114" xfId="0" applyFont="1" applyFill="1" applyBorder="1" applyAlignment="1">
      <alignment horizontal="center" vertical="center" shrinkToFit="1"/>
    </xf>
    <xf numFmtId="0" fontId="18" fillId="25" borderId="54" xfId="0" applyFont="1" applyFill="1" applyBorder="1" applyAlignment="1">
      <alignment horizontal="center" vertical="center" shrinkToFit="1"/>
    </xf>
    <xf numFmtId="0" fontId="18" fillId="25" borderId="217" xfId="0" applyFont="1" applyFill="1" applyBorder="1" applyAlignment="1">
      <alignment horizontal="center" vertical="center" shrinkToFit="1"/>
    </xf>
    <xf numFmtId="0" fontId="18" fillId="25" borderId="39" xfId="0" applyFont="1" applyFill="1" applyBorder="1" applyAlignment="1">
      <alignment horizontal="center" vertical="center" shrinkToFit="1"/>
    </xf>
    <xf numFmtId="0" fontId="18" fillId="25" borderId="218" xfId="0" applyFont="1" applyFill="1" applyBorder="1" applyAlignment="1">
      <alignment horizontal="center" vertical="center" shrinkToFit="1"/>
    </xf>
    <xf numFmtId="0" fontId="18" fillId="25" borderId="35" xfId="0" applyFont="1" applyFill="1" applyBorder="1" applyAlignment="1">
      <alignment horizontal="center" vertical="center" shrinkToFit="1"/>
    </xf>
    <xf numFmtId="180" fontId="18" fillId="25" borderId="23" xfId="0" applyNumberFormat="1" applyFont="1" applyFill="1" applyBorder="1" applyAlignment="1">
      <alignment horizontal="center" vertical="center" shrinkToFit="1"/>
    </xf>
    <xf numFmtId="180" fontId="18" fillId="25" borderId="142" xfId="0" applyNumberFormat="1" applyFont="1" applyFill="1" applyBorder="1" applyAlignment="1">
      <alignment horizontal="center" vertical="center" shrinkToFit="1"/>
    </xf>
    <xf numFmtId="180" fontId="18" fillId="25" borderId="196" xfId="0" applyNumberFormat="1" applyFont="1" applyFill="1" applyBorder="1" applyAlignment="1">
      <alignment horizontal="center" vertical="center" shrinkToFit="1"/>
    </xf>
    <xf numFmtId="0" fontId="18" fillId="25" borderId="50" xfId="0" applyFont="1" applyFill="1" applyBorder="1" applyAlignment="1">
      <alignment horizontal="center" vertical="center" shrinkToFit="1"/>
    </xf>
    <xf numFmtId="0" fontId="18" fillId="25" borderId="65" xfId="0" applyFont="1" applyFill="1" applyBorder="1" applyAlignment="1">
      <alignment horizontal="center" vertical="center" shrinkToFit="1"/>
    </xf>
    <xf numFmtId="0" fontId="18" fillId="25" borderId="216" xfId="0" applyFont="1" applyFill="1" applyBorder="1" applyAlignment="1">
      <alignment horizontal="center" vertical="center" shrinkToFit="1"/>
    </xf>
    <xf numFmtId="3" fontId="18" fillId="25" borderId="143" xfId="0" applyNumberFormat="1" applyFont="1" applyFill="1" applyBorder="1" applyAlignment="1">
      <alignment horizontal="center" vertical="center" shrinkToFit="1"/>
    </xf>
    <xf numFmtId="0" fontId="18" fillId="25" borderId="219" xfId="0" applyFont="1" applyFill="1" applyBorder="1" applyAlignment="1">
      <alignment horizontal="center" vertical="center" shrinkToFit="1"/>
    </xf>
    <xf numFmtId="0" fontId="18" fillId="25" borderId="95" xfId="0" applyFont="1" applyFill="1" applyBorder="1" applyAlignment="1">
      <alignment horizontal="center" vertical="center" shrinkToFit="1"/>
    </xf>
    <xf numFmtId="0" fontId="18" fillId="25" borderId="194" xfId="0" applyFont="1" applyFill="1" applyBorder="1" applyAlignment="1">
      <alignment horizontal="center" vertical="center" shrinkToFit="1"/>
    </xf>
    <xf numFmtId="0" fontId="18" fillId="25" borderId="94" xfId="0" applyFont="1" applyFill="1" applyBorder="1" applyAlignment="1">
      <alignment horizontal="center" vertical="center" shrinkToFit="1"/>
    </xf>
    <xf numFmtId="180" fontId="18" fillId="25" borderId="143" xfId="0" applyNumberFormat="1" applyFont="1" applyFill="1" applyBorder="1" applyAlignment="1">
      <alignment horizontal="center" vertical="center" shrinkToFit="1"/>
    </xf>
    <xf numFmtId="0" fontId="18" fillId="25" borderId="54" xfId="0" applyFont="1" applyFill="1" applyBorder="1" applyAlignment="1">
      <alignment horizontal="center" vertical="center" shrinkToFit="1"/>
    </xf>
    <xf numFmtId="180" fontId="18" fillId="25" borderId="52" xfId="0" applyNumberFormat="1" applyFont="1" applyFill="1" applyBorder="1" applyAlignment="1">
      <alignment horizontal="center" vertical="center" shrinkToFit="1"/>
    </xf>
    <xf numFmtId="0" fontId="18" fillId="25" borderId="67" xfId="0" applyFont="1" applyFill="1" applyBorder="1" applyAlignment="1">
      <alignment horizontal="center" vertical="center" shrinkToFit="1"/>
    </xf>
    <xf numFmtId="0" fontId="18" fillId="25" borderId="220" xfId="0" applyFont="1" applyFill="1" applyBorder="1" applyAlignment="1">
      <alignment horizontal="center" vertical="center" shrinkToFit="1"/>
    </xf>
    <xf numFmtId="0" fontId="18" fillId="25" borderId="197" xfId="0" applyFont="1" applyFill="1" applyBorder="1" applyAlignment="1">
      <alignment horizontal="center" vertical="center" shrinkToFit="1"/>
    </xf>
    <xf numFmtId="0" fontId="18" fillId="25" borderId="44" xfId="0" applyFont="1" applyFill="1" applyBorder="1" applyAlignment="1">
      <alignment horizontal="center" vertical="center" shrinkToFit="1"/>
    </xf>
    <xf numFmtId="0" fontId="18" fillId="25" borderId="85" xfId="0" applyNumberFormat="1" applyFont="1" applyFill="1" applyBorder="1" applyAlignment="1">
      <alignment horizontal="center" vertical="center" shrinkToFit="1"/>
    </xf>
    <xf numFmtId="0" fontId="18" fillId="25" borderId="219" xfId="0" applyFont="1" applyFill="1" applyBorder="1" applyAlignment="1">
      <alignment horizontal="center" vertical="center" shrinkToFit="1"/>
    </xf>
    <xf numFmtId="0" fontId="30" fillId="25" borderId="37" xfId="0" applyFont="1" applyFill="1" applyBorder="1" applyAlignment="1">
      <alignment horizontal="center" vertical="center" shrinkToFit="1"/>
    </xf>
    <xf numFmtId="180" fontId="18" fillId="25" borderId="46" xfId="0" applyNumberFormat="1" applyFont="1" applyFill="1" applyBorder="1" applyAlignment="1">
      <alignment horizontal="center" vertical="center" shrinkToFit="1"/>
    </xf>
    <xf numFmtId="180" fontId="18" fillId="25" borderId="221" xfId="0" applyNumberFormat="1" applyFont="1" applyFill="1" applyBorder="1" applyAlignment="1">
      <alignment horizontal="center" vertical="center" shrinkToFit="1"/>
    </xf>
    <xf numFmtId="180" fontId="18" fillId="25" borderId="221" xfId="0" applyNumberFormat="1" applyFont="1" applyFill="1" applyBorder="1" applyAlignment="1">
      <alignment horizontal="center" vertical="center" shrinkToFit="1"/>
    </xf>
    <xf numFmtId="0" fontId="18" fillId="25" borderId="78" xfId="0" applyFont="1" applyFill="1" applyBorder="1" applyAlignment="1">
      <alignment horizontal="center" vertical="center" shrinkToFit="1"/>
    </xf>
    <xf numFmtId="0" fontId="18" fillId="25" borderId="78" xfId="0" applyFont="1" applyFill="1" applyBorder="1" applyAlignment="1">
      <alignment horizontal="center" vertical="center" shrinkToFit="1"/>
    </xf>
    <xf numFmtId="0" fontId="18" fillId="25" borderId="173" xfId="0" applyFont="1" applyFill="1" applyBorder="1" applyAlignment="1">
      <alignment horizontal="center" vertical="center" shrinkToFit="1"/>
    </xf>
    <xf numFmtId="0" fontId="18" fillId="25" borderId="169" xfId="0" applyFont="1" applyFill="1" applyBorder="1" applyAlignment="1">
      <alignment horizontal="center" vertical="center" shrinkToFit="1"/>
    </xf>
    <xf numFmtId="0" fontId="18" fillId="25" borderId="222" xfId="0" applyFont="1" applyFill="1" applyBorder="1" applyAlignment="1">
      <alignment horizontal="center" vertical="center" shrinkToFit="1"/>
    </xf>
    <xf numFmtId="0" fontId="18" fillId="25" borderId="222" xfId="0" applyFont="1" applyFill="1" applyBorder="1" applyAlignment="1">
      <alignment horizontal="center" vertical="center" shrinkToFit="1"/>
    </xf>
    <xf numFmtId="0" fontId="18" fillId="25" borderId="223" xfId="0" applyFont="1" applyFill="1" applyBorder="1" applyAlignment="1">
      <alignment horizontal="center" vertical="center" shrinkToFit="1"/>
    </xf>
    <xf numFmtId="0" fontId="18" fillId="25" borderId="172" xfId="0" applyFont="1" applyFill="1" applyBorder="1" applyAlignment="1">
      <alignment horizontal="center" vertical="center" shrinkToFit="1"/>
    </xf>
    <xf numFmtId="0" fontId="18" fillId="25" borderId="173" xfId="0" applyFont="1" applyFill="1" applyBorder="1" applyAlignment="1">
      <alignment horizontal="center" vertical="center" shrinkToFit="1"/>
    </xf>
    <xf numFmtId="0" fontId="18" fillId="25" borderId="224" xfId="0" applyFont="1" applyFill="1" applyBorder="1" applyAlignment="1">
      <alignment horizontal="center" vertical="center" shrinkToFit="1"/>
    </xf>
    <xf numFmtId="180" fontId="18" fillId="25" borderId="170" xfId="0" applyNumberFormat="1" applyFont="1" applyFill="1" applyBorder="1" applyAlignment="1">
      <alignment horizontal="center" vertical="center" shrinkToFit="1"/>
    </xf>
    <xf numFmtId="180" fontId="18" fillId="25" borderId="225" xfId="0" applyNumberFormat="1" applyFont="1" applyFill="1" applyBorder="1" applyAlignment="1">
      <alignment horizontal="center" vertical="center" shrinkToFit="1"/>
    </xf>
    <xf numFmtId="180" fontId="18" fillId="25" borderId="226" xfId="0" applyNumberFormat="1" applyFont="1" applyFill="1" applyBorder="1" applyAlignment="1">
      <alignment horizontal="center" vertical="center" shrinkToFit="1"/>
    </xf>
    <xf numFmtId="0" fontId="18" fillId="25" borderId="74" xfId="0" applyFont="1" applyFill="1" applyBorder="1" applyAlignment="1">
      <alignment horizontal="center" vertical="center" shrinkToFit="1"/>
    </xf>
    <xf numFmtId="0" fontId="18" fillId="25" borderId="227" xfId="0" applyFont="1" applyFill="1" applyBorder="1" applyAlignment="1">
      <alignment horizontal="center" vertical="center" shrinkToFit="1"/>
    </xf>
    <xf numFmtId="0" fontId="30" fillId="25" borderId="41" xfId="0" applyFont="1" applyFill="1" applyBorder="1" applyAlignment="1">
      <alignment horizontal="center" vertical="center" shrinkToFit="1"/>
    </xf>
    <xf numFmtId="0" fontId="18" fillId="25" borderId="100" xfId="0" applyFont="1" applyFill="1" applyBorder="1" applyAlignment="1">
      <alignment horizontal="center" vertical="center" shrinkToFit="1"/>
    </xf>
    <xf numFmtId="0" fontId="18" fillId="25" borderId="228" xfId="0" applyFont="1" applyFill="1" applyBorder="1" applyAlignment="1">
      <alignment horizontal="center" vertical="center" shrinkToFit="1"/>
    </xf>
    <xf numFmtId="0" fontId="18" fillId="25" borderId="229" xfId="0" applyFont="1" applyFill="1" applyBorder="1" applyAlignment="1">
      <alignment horizontal="center" vertical="center" shrinkToFit="1"/>
    </xf>
    <xf numFmtId="180" fontId="18" fillId="25" borderId="100" xfId="0" applyNumberFormat="1" applyFont="1" applyFill="1" applyBorder="1" applyAlignment="1">
      <alignment horizontal="center" vertical="center" shrinkToFit="1"/>
    </xf>
    <xf numFmtId="0" fontId="18" fillId="25" borderId="19" xfId="0" applyFont="1" applyFill="1" applyBorder="1" applyAlignment="1">
      <alignment horizontal="center" vertical="center" shrinkToFit="1"/>
    </xf>
    <xf numFmtId="0" fontId="18" fillId="25" borderId="230" xfId="0" applyFont="1" applyFill="1" applyBorder="1" applyAlignment="1">
      <alignment horizontal="center" vertical="center" shrinkToFit="1"/>
    </xf>
    <xf numFmtId="0" fontId="18" fillId="25" borderId="187" xfId="0" applyFont="1" applyFill="1" applyBorder="1" applyAlignment="1">
      <alignment horizontal="center" vertical="center" shrinkToFit="1"/>
    </xf>
    <xf numFmtId="0" fontId="18" fillId="25" borderId="35" xfId="0" applyFont="1" applyFill="1" applyBorder="1" applyAlignment="1">
      <alignment horizontal="center" vertical="center" shrinkToFit="1"/>
    </xf>
    <xf numFmtId="0" fontId="18" fillId="25" borderId="15" xfId="0" applyFont="1" applyFill="1" applyBorder="1" applyAlignment="1">
      <alignment horizontal="center" vertical="center" shrinkToFit="1"/>
    </xf>
    <xf numFmtId="0" fontId="18" fillId="25" borderId="231" xfId="0" applyFont="1" applyFill="1" applyBorder="1" applyAlignment="1">
      <alignment horizontal="center" vertical="center" shrinkToFit="1"/>
    </xf>
    <xf numFmtId="180" fontId="18" fillId="25" borderId="232" xfId="0" applyNumberFormat="1" applyFont="1" applyFill="1" applyBorder="1" applyAlignment="1">
      <alignment horizontal="center" vertical="center" shrinkToFit="1"/>
    </xf>
    <xf numFmtId="180" fontId="18" fillId="25" borderId="132" xfId="0" applyNumberFormat="1" applyFont="1" applyFill="1" applyBorder="1" applyAlignment="1">
      <alignment horizontal="center" vertical="center" shrinkToFit="1"/>
    </xf>
    <xf numFmtId="0" fontId="18" fillId="25" borderId="139" xfId="0" applyFont="1" applyFill="1" applyBorder="1" applyAlignment="1">
      <alignment horizontal="center" vertical="center" shrinkToFit="1"/>
    </xf>
    <xf numFmtId="0" fontId="18" fillId="25" borderId="140" xfId="0" applyFont="1" applyFill="1" applyBorder="1" applyAlignment="1">
      <alignment horizontal="center" vertical="center" shrinkToFit="1"/>
    </xf>
    <xf numFmtId="0" fontId="18" fillId="25" borderId="190" xfId="0" applyFont="1" applyFill="1" applyBorder="1" applyAlignment="1">
      <alignment horizontal="center" vertical="center" shrinkToFit="1"/>
    </xf>
    <xf numFmtId="0" fontId="18" fillId="25" borderId="233" xfId="0" applyFont="1" applyFill="1" applyBorder="1" applyAlignment="1">
      <alignment horizontal="center" vertical="center" shrinkToFit="1"/>
    </xf>
    <xf numFmtId="180" fontId="18" fillId="25" borderId="170" xfId="0" applyNumberFormat="1" applyFont="1" applyFill="1" applyBorder="1" applyAlignment="1">
      <alignment horizontal="center" vertical="center" shrinkToFit="1"/>
    </xf>
    <xf numFmtId="0" fontId="18" fillId="24" borderId="234" xfId="0" applyFont="1" applyFill="1" applyBorder="1" applyAlignment="1">
      <alignment horizontal="center" vertical="center" shrinkToFit="1"/>
    </xf>
    <xf numFmtId="0" fontId="18" fillId="24" borderId="101" xfId="0" applyFont="1" applyFill="1" applyBorder="1" applyAlignment="1">
      <alignment vertical="center" shrinkToFit="1"/>
    </xf>
    <xf numFmtId="0" fontId="18" fillId="24" borderId="105" xfId="0" applyFont="1" applyFill="1" applyBorder="1" applyAlignment="1">
      <alignment vertical="center" shrinkToFit="1"/>
    </xf>
    <xf numFmtId="0" fontId="18" fillId="25" borderId="13" xfId="0" applyNumberFormat="1" applyFont="1" applyFill="1" applyBorder="1" applyAlignment="1">
      <alignment horizontal="center" vertical="center" shrinkToFit="1"/>
    </xf>
    <xf numFmtId="0" fontId="18" fillId="25" borderId="135" xfId="0" applyNumberFormat="1" applyFont="1" applyFill="1" applyBorder="1" applyAlignment="1">
      <alignment horizontal="center" vertical="center" shrinkToFit="1"/>
    </xf>
    <xf numFmtId="0" fontId="18" fillId="25" borderId="183" xfId="0" applyNumberFormat="1" applyFont="1" applyFill="1" applyBorder="1" applyAlignment="1">
      <alignment horizontal="center" vertical="center" shrinkToFit="1"/>
    </xf>
    <xf numFmtId="0" fontId="18" fillId="25" borderId="93" xfId="0" applyNumberFormat="1" applyFont="1" applyFill="1" applyBorder="1" applyAlignment="1">
      <alignment horizontal="center" vertical="center" shrinkToFit="1"/>
    </xf>
    <xf numFmtId="0" fontId="18" fillId="25" borderId="95" xfId="0" applyNumberFormat="1" applyFont="1" applyFill="1" applyBorder="1" applyAlignment="1">
      <alignment horizontal="center" vertical="center" shrinkToFit="1"/>
    </xf>
    <xf numFmtId="0" fontId="18" fillId="25" borderId="41" xfId="0" applyNumberFormat="1" applyFont="1" applyFill="1" applyBorder="1" applyAlignment="1">
      <alignment horizontal="center" vertical="center" shrinkToFit="1"/>
    </xf>
    <xf numFmtId="0" fontId="18" fillId="25" borderId="42" xfId="0" applyNumberFormat="1" applyFont="1" applyFill="1" applyBorder="1" applyAlignment="1">
      <alignment horizontal="center" vertical="center" shrinkToFit="1"/>
    </xf>
    <xf numFmtId="0" fontId="18" fillId="25" borderId="41" xfId="0" applyNumberFormat="1" applyFont="1" applyFill="1" applyBorder="1" applyAlignment="1">
      <alignment horizontal="center" vertical="center" shrinkToFit="1"/>
    </xf>
    <xf numFmtId="0" fontId="18" fillId="25" borderId="42" xfId="0" applyNumberFormat="1" applyFont="1" applyFill="1" applyBorder="1" applyAlignment="1">
      <alignment horizontal="center" vertical="center" shrinkToFit="1"/>
    </xf>
    <xf numFmtId="0" fontId="18" fillId="25" borderId="51" xfId="0" applyNumberFormat="1" applyFont="1" applyFill="1" applyBorder="1" applyAlignment="1">
      <alignment horizontal="center" vertical="center" shrinkToFit="1"/>
    </xf>
    <xf numFmtId="0" fontId="18" fillId="25" borderId="52" xfId="0" applyNumberFormat="1" applyFont="1" applyFill="1" applyBorder="1" applyAlignment="1">
      <alignment horizontal="center" vertical="center" shrinkToFit="1"/>
    </xf>
    <xf numFmtId="0" fontId="18" fillId="25" borderId="36" xfId="0" applyNumberFormat="1" applyFont="1" applyFill="1" applyBorder="1" applyAlignment="1">
      <alignment horizontal="center" vertical="center" shrinkToFit="1"/>
    </xf>
    <xf numFmtId="0" fontId="18" fillId="25" borderId="37" xfId="0" applyNumberFormat="1" applyFont="1" applyFill="1" applyBorder="1" applyAlignment="1">
      <alignment horizontal="center" vertical="center" shrinkToFit="1"/>
    </xf>
    <xf numFmtId="0" fontId="18" fillId="25" borderId="21" xfId="0" applyNumberFormat="1" applyFont="1" applyFill="1" applyBorder="1" applyAlignment="1">
      <alignment horizontal="center" vertical="center" shrinkToFit="1"/>
    </xf>
    <xf numFmtId="0" fontId="18" fillId="25" borderId="22" xfId="0" applyNumberFormat="1" applyFont="1" applyFill="1" applyBorder="1" applyAlignment="1">
      <alignment horizontal="center" vertical="center" shrinkToFit="1"/>
    </xf>
    <xf numFmtId="0" fontId="18" fillId="25" borderId="21" xfId="0" applyNumberFormat="1" applyFont="1" applyFill="1" applyBorder="1" applyAlignment="1">
      <alignment horizontal="center" vertical="center" shrinkToFit="1"/>
    </xf>
    <xf numFmtId="0" fontId="18" fillId="25" borderId="22" xfId="0" applyNumberFormat="1" applyFont="1" applyFill="1" applyBorder="1" applyAlignment="1">
      <alignment horizontal="center" vertical="center" shrinkToFit="1"/>
    </xf>
    <xf numFmtId="0" fontId="18" fillId="25" borderId="49" xfId="0" applyNumberFormat="1" applyFont="1" applyFill="1" applyBorder="1" applyAlignment="1">
      <alignment horizontal="center" vertical="center" shrinkToFit="1"/>
    </xf>
    <xf numFmtId="0" fontId="18" fillId="25" borderId="50" xfId="0" applyNumberFormat="1" applyFont="1" applyFill="1" applyBorder="1" applyAlignment="1">
      <alignment horizontal="center" vertical="center" shrinkToFit="1"/>
    </xf>
    <xf numFmtId="0" fontId="18" fillId="25" borderId="36" xfId="0" applyNumberFormat="1" applyFont="1" applyFill="1" applyBorder="1" applyAlignment="1">
      <alignment horizontal="center" vertical="center" shrinkToFit="1"/>
    </xf>
    <xf numFmtId="0" fontId="18" fillId="25" borderId="37" xfId="0" applyNumberFormat="1" applyFont="1" applyFill="1" applyBorder="1" applyAlignment="1">
      <alignment horizontal="center" vertical="center" shrinkToFit="1"/>
    </xf>
    <xf numFmtId="0" fontId="18" fillId="25" borderId="73" xfId="0" applyNumberFormat="1" applyFont="1" applyFill="1" applyBorder="1" applyAlignment="1">
      <alignment horizontal="center" vertical="center" shrinkToFit="1"/>
    </xf>
    <xf numFmtId="0" fontId="18" fillId="25" borderId="74" xfId="0" applyNumberFormat="1" applyFont="1" applyFill="1" applyBorder="1" applyAlignment="1">
      <alignment horizontal="center" vertical="center" shrinkToFit="1"/>
    </xf>
    <xf numFmtId="0" fontId="18" fillId="25" borderId="126" xfId="0" applyNumberFormat="1" applyFont="1" applyFill="1" applyBorder="1" applyAlignment="1">
      <alignment horizontal="center" vertical="center" shrinkToFit="1"/>
    </xf>
    <xf numFmtId="0" fontId="18" fillId="25" borderId="178" xfId="0" applyNumberFormat="1" applyFont="1" applyFill="1" applyBorder="1" applyAlignment="1">
      <alignment horizontal="center" vertical="center" shrinkToFit="1"/>
    </xf>
    <xf numFmtId="0" fontId="18" fillId="25" borderId="190" xfId="0" applyNumberFormat="1" applyFont="1" applyFill="1" applyBorder="1" applyAlignment="1">
      <alignment horizontal="center" vertical="center" shrinkToFit="1"/>
    </xf>
    <xf numFmtId="0" fontId="18" fillId="24" borderId="105" xfId="0" applyNumberFormat="1" applyFont="1" applyFill="1" applyBorder="1" applyAlignment="1">
      <alignment horizontal="center" vertical="center" shrinkToFit="1"/>
    </xf>
    <xf numFmtId="0" fontId="18" fillId="24" borderId="106" xfId="0" applyNumberFormat="1" applyFont="1" applyFill="1" applyBorder="1" applyAlignment="1">
      <alignment horizontal="center" vertical="center" shrinkToFit="1"/>
    </xf>
    <xf numFmtId="0" fontId="18" fillId="25" borderId="136" xfId="0" applyNumberFormat="1" applyFont="1" applyFill="1" applyBorder="1" applyAlignment="1">
      <alignment horizontal="center" vertical="center" shrinkToFit="1"/>
    </xf>
    <xf numFmtId="0" fontId="19" fillId="0" borderId="48" xfId="0" applyFont="1" applyFill="1" applyBorder="1" applyAlignment="1">
      <alignment horizontal="distributed" vertical="center"/>
    </xf>
    <xf numFmtId="0" fontId="19" fillId="0" borderId="43" xfId="0" applyFont="1" applyFill="1" applyBorder="1" applyAlignment="1">
      <alignment horizontal="distributed" vertical="center" wrapText="1"/>
    </xf>
    <xf numFmtId="0" fontId="19" fillId="0" borderId="56" xfId="0" applyFont="1" applyFill="1" applyBorder="1" applyAlignment="1">
      <alignment horizontal="distributed" vertical="center" wrapText="1"/>
    </xf>
    <xf numFmtId="0" fontId="9" fillId="0" borderId="0" xfId="62" applyFont="1" applyFill="1" applyAlignment="1">
      <alignment horizontal="left" vertical="center"/>
      <protection/>
    </xf>
    <xf numFmtId="0" fontId="9" fillId="0" borderId="0" xfId="62" applyFont="1" applyFill="1" applyAlignment="1">
      <alignment horizontal="center" vertical="center"/>
      <protection/>
    </xf>
    <xf numFmtId="0" fontId="0" fillId="0" borderId="0" xfId="62" applyFont="1" applyBorder="1">
      <alignment vertical="center"/>
      <protection/>
    </xf>
    <xf numFmtId="38" fontId="0" fillId="0" borderId="0" xfId="62" applyNumberFormat="1" applyFont="1" applyBorder="1">
      <alignment vertical="center"/>
      <protection/>
    </xf>
    <xf numFmtId="0" fontId="4" fillId="0" borderId="0" xfId="62" applyFont="1" applyFill="1" applyBorder="1" applyAlignment="1">
      <alignment horizontal="right" vertical="center"/>
      <protection/>
    </xf>
    <xf numFmtId="0" fontId="0" fillId="0" borderId="0" xfId="62" applyFont="1">
      <alignment vertical="center"/>
      <protection/>
    </xf>
    <xf numFmtId="0" fontId="5" fillId="0" borderId="235" xfId="62" applyFont="1" applyBorder="1">
      <alignment vertical="center"/>
      <protection/>
    </xf>
    <xf numFmtId="0" fontId="5" fillId="0" borderId="236" xfId="62" applyFont="1" applyBorder="1">
      <alignment vertical="center"/>
      <protection/>
    </xf>
    <xf numFmtId="0" fontId="5" fillId="0" borderId="236" xfId="62" applyFont="1" applyBorder="1" applyAlignment="1">
      <alignment horizontal="center" vertical="center"/>
      <protection/>
    </xf>
    <xf numFmtId="0" fontId="5" fillId="0" borderId="237" xfId="62" applyFont="1" applyBorder="1" applyAlignment="1">
      <alignment horizontal="center" vertical="center"/>
      <protection/>
    </xf>
    <xf numFmtId="0" fontId="5" fillId="0" borderId="238" xfId="62" applyFont="1" applyBorder="1">
      <alignment vertical="center"/>
      <protection/>
    </xf>
    <xf numFmtId="0" fontId="5" fillId="0" borderId="135" xfId="62" applyFont="1" applyBorder="1" applyAlignment="1">
      <alignment horizontal="center" vertical="center"/>
      <protection/>
    </xf>
    <xf numFmtId="0" fontId="5" fillId="0" borderId="138" xfId="62" applyFont="1" applyBorder="1" applyAlignment="1">
      <alignment horizontal="center" vertical="center"/>
      <protection/>
    </xf>
    <xf numFmtId="0" fontId="5" fillId="0" borderId="136" xfId="62" applyFont="1" applyBorder="1" applyAlignment="1">
      <alignment horizontal="center" vertical="center"/>
      <protection/>
    </xf>
    <xf numFmtId="0" fontId="5" fillId="0" borderId="239" xfId="62" applyFont="1" applyBorder="1" applyAlignment="1">
      <alignment horizontal="center" vertical="center"/>
      <protection/>
    </xf>
    <xf numFmtId="0" fontId="5" fillId="0" borderId="240" xfId="62" applyFont="1" applyBorder="1" applyAlignment="1">
      <alignment horizontal="center" vertical="center"/>
      <protection/>
    </xf>
    <xf numFmtId="0" fontId="5" fillId="0" borderId="241" xfId="62" applyFont="1" applyBorder="1" applyAlignment="1">
      <alignment horizontal="center" vertical="center" shrinkToFit="1"/>
      <protection/>
    </xf>
    <xf numFmtId="0" fontId="5" fillId="0" borderId="242" xfId="62" applyFont="1" applyBorder="1">
      <alignment vertical="center"/>
      <protection/>
    </xf>
    <xf numFmtId="38" fontId="5" fillId="0" borderId="243" xfId="49" applyFont="1" applyBorder="1" applyAlignment="1">
      <alignment vertical="center"/>
    </xf>
    <xf numFmtId="38" fontId="5" fillId="0" borderId="244" xfId="49" applyFont="1" applyBorder="1" applyAlignment="1">
      <alignment vertical="center"/>
    </xf>
    <xf numFmtId="38" fontId="5" fillId="0" borderId="245" xfId="49" applyFont="1" applyBorder="1" applyAlignment="1">
      <alignment vertical="center"/>
    </xf>
    <xf numFmtId="38" fontId="5" fillId="0" borderId="242" xfId="49" applyFont="1" applyBorder="1" applyAlignment="1">
      <alignment vertical="center"/>
    </xf>
    <xf numFmtId="38" fontId="5" fillId="0" borderId="246" xfId="49" applyFont="1" applyBorder="1" applyAlignment="1">
      <alignment vertical="center"/>
    </xf>
    <xf numFmtId="0" fontId="0" fillId="0" borderId="0" xfId="62" applyFont="1" applyAlignment="1">
      <alignment horizontal="center" vertical="center"/>
      <protection/>
    </xf>
    <xf numFmtId="0" fontId="5" fillId="0" borderId="247" xfId="62" applyFont="1" applyBorder="1" applyAlignment="1">
      <alignment horizontal="center" vertical="center" shrinkToFit="1"/>
      <protection/>
    </xf>
    <xf numFmtId="0" fontId="5" fillId="0" borderId="248" xfId="62" applyFont="1" applyBorder="1">
      <alignment vertical="center"/>
      <protection/>
    </xf>
    <xf numFmtId="38" fontId="5" fillId="0" borderId="249" xfId="49" applyFont="1" applyBorder="1" applyAlignment="1">
      <alignment vertical="center"/>
    </xf>
    <xf numFmtId="38" fontId="5" fillId="0" borderId="250" xfId="49" applyFont="1" applyBorder="1" applyAlignment="1">
      <alignment vertical="center"/>
    </xf>
    <xf numFmtId="38" fontId="5" fillId="0" borderId="251" xfId="49" applyFont="1" applyBorder="1" applyAlignment="1">
      <alignment vertical="center"/>
    </xf>
    <xf numFmtId="0" fontId="0" fillId="0" borderId="252" xfId="62" applyFont="1" applyBorder="1">
      <alignment vertical="center"/>
      <protection/>
    </xf>
    <xf numFmtId="38" fontId="0" fillId="0" borderId="0" xfId="49" applyFont="1" applyAlignment="1">
      <alignment vertical="center"/>
    </xf>
    <xf numFmtId="0" fontId="52" fillId="0" borderId="253" xfId="62" applyFont="1" applyBorder="1" applyAlignment="1">
      <alignment horizontal="center" vertical="center" shrinkToFit="1"/>
      <protection/>
    </xf>
    <xf numFmtId="0" fontId="52" fillId="0" borderId="254" xfId="62" applyFont="1" applyBorder="1">
      <alignment vertical="center"/>
      <protection/>
    </xf>
    <xf numFmtId="190" fontId="52" fillId="0" borderId="255" xfId="49" applyNumberFormat="1" applyFont="1" applyFill="1" applyBorder="1" applyAlignment="1" applyProtection="1">
      <alignment vertical="center" shrinkToFit="1"/>
      <protection/>
    </xf>
    <xf numFmtId="190" fontId="52" fillId="0" borderId="256" xfId="49" applyNumberFormat="1" applyFont="1" applyFill="1" applyBorder="1" applyAlignment="1">
      <alignment horizontal="right" vertical="center" shrinkToFit="1"/>
    </xf>
    <xf numFmtId="190" fontId="52" fillId="0" borderId="257" xfId="49" applyNumberFormat="1" applyFont="1" applyFill="1" applyBorder="1" applyAlignment="1">
      <alignment horizontal="right" vertical="center" shrinkToFit="1"/>
    </xf>
    <xf numFmtId="190" fontId="52" fillId="0" borderId="254" xfId="49" applyNumberFormat="1" applyFont="1" applyFill="1" applyBorder="1" applyAlignment="1">
      <alignment horizontal="right" vertical="center" shrinkToFit="1"/>
    </xf>
    <xf numFmtId="190" fontId="52" fillId="0" borderId="255" xfId="49" applyNumberFormat="1" applyFont="1" applyFill="1" applyBorder="1" applyAlignment="1">
      <alignment horizontal="right" vertical="center" shrinkToFit="1"/>
    </xf>
    <xf numFmtId="190" fontId="52" fillId="0" borderId="258" xfId="49" applyNumberFormat="1" applyFont="1" applyFill="1" applyBorder="1" applyAlignment="1">
      <alignment horizontal="right" vertical="center" shrinkToFit="1"/>
    </xf>
    <xf numFmtId="38" fontId="0" fillId="0" borderId="0" xfId="49" applyAlignment="1">
      <alignment vertical="center"/>
    </xf>
    <xf numFmtId="38" fontId="0" fillId="0" borderId="238" xfId="49" applyBorder="1" applyAlignment="1">
      <alignment vertical="center"/>
    </xf>
    <xf numFmtId="0" fontId="0" fillId="0" borderId="238" xfId="62" applyFont="1" applyBorder="1">
      <alignment vertical="center"/>
      <protection/>
    </xf>
    <xf numFmtId="0" fontId="5" fillId="0" borderId="259" xfId="62" applyFont="1" applyBorder="1" applyAlignment="1">
      <alignment horizontal="center" vertical="center" shrinkToFit="1"/>
      <protection/>
    </xf>
    <xf numFmtId="0" fontId="5" fillId="0" borderId="260" xfId="62" applyFont="1" applyBorder="1">
      <alignment vertical="center"/>
      <protection/>
    </xf>
    <xf numFmtId="38" fontId="5" fillId="0" borderId="261" xfId="49" applyFont="1" applyBorder="1" applyAlignment="1">
      <alignment vertical="center"/>
    </xf>
    <xf numFmtId="38" fontId="5" fillId="0" borderId="262" xfId="49" applyFont="1" applyBorder="1" applyAlignment="1">
      <alignment vertical="center"/>
    </xf>
    <xf numFmtId="38" fontId="5" fillId="0" borderId="263" xfId="49" applyFont="1" applyBorder="1" applyAlignment="1">
      <alignment vertical="center"/>
    </xf>
    <xf numFmtId="38" fontId="5" fillId="0" borderId="260" xfId="49" applyFont="1" applyBorder="1" applyAlignment="1">
      <alignment vertical="center"/>
    </xf>
    <xf numFmtId="38" fontId="5" fillId="0" borderId="264" xfId="49" applyFont="1" applyBorder="1" applyAlignment="1">
      <alignment vertical="center"/>
    </xf>
    <xf numFmtId="190" fontId="5" fillId="0" borderId="109" xfId="49" applyNumberFormat="1" applyFont="1" applyFill="1" applyBorder="1" applyAlignment="1" applyProtection="1">
      <alignment vertical="center" shrinkToFit="1"/>
      <protection/>
    </xf>
    <xf numFmtId="190" fontId="52" fillId="0" borderId="255" xfId="49" applyNumberFormat="1" applyFont="1" applyBorder="1" applyAlignment="1">
      <alignment vertical="center"/>
    </xf>
    <xf numFmtId="190" fontId="52" fillId="0" borderId="256" xfId="49" applyNumberFormat="1" applyFont="1" applyBorder="1" applyAlignment="1">
      <alignment vertical="center"/>
    </xf>
    <xf numFmtId="190" fontId="52" fillId="0" borderId="257" xfId="49" applyNumberFormat="1" applyFont="1" applyBorder="1" applyAlignment="1">
      <alignment vertical="center"/>
    </xf>
    <xf numFmtId="190" fontId="52" fillId="0" borderId="254" xfId="49" applyNumberFormat="1" applyFont="1" applyBorder="1" applyAlignment="1">
      <alignment vertical="center"/>
    </xf>
    <xf numFmtId="190" fontId="52" fillId="0" borderId="258" xfId="49" applyNumberFormat="1" applyFont="1" applyBorder="1" applyAlignment="1">
      <alignment vertical="center"/>
    </xf>
    <xf numFmtId="0" fontId="0" fillId="0" borderId="0" xfId="62" applyFont="1" applyAlignment="1">
      <alignment vertical="center" shrinkToFit="1"/>
      <protection/>
    </xf>
    <xf numFmtId="38" fontId="5" fillId="0" borderId="0" xfId="49" applyFont="1" applyAlignment="1">
      <alignment vertical="center"/>
    </xf>
    <xf numFmtId="38" fontId="5" fillId="0" borderId="265" xfId="49" applyFont="1" applyBorder="1" applyAlignment="1">
      <alignment vertical="center"/>
    </xf>
    <xf numFmtId="38" fontId="5" fillId="0" borderId="248" xfId="49" applyFont="1" applyBorder="1" applyAlignment="1">
      <alignment vertical="center"/>
    </xf>
    <xf numFmtId="195" fontId="0" fillId="0" borderId="0" xfId="49" applyNumberFormat="1" applyAlignment="1">
      <alignment vertical="center"/>
    </xf>
    <xf numFmtId="0" fontId="52" fillId="0" borderId="247" xfId="62" applyFont="1" applyBorder="1" applyAlignment="1">
      <alignment horizontal="center" vertical="center" shrinkToFit="1"/>
      <protection/>
    </xf>
    <xf numFmtId="0" fontId="52" fillId="0" borderId="248" xfId="62" applyFont="1" applyBorder="1">
      <alignment vertical="center"/>
      <protection/>
    </xf>
    <xf numFmtId="190" fontId="52" fillId="0" borderId="249" xfId="49" applyNumberFormat="1" applyFont="1" applyBorder="1" applyAlignment="1">
      <alignment vertical="center"/>
    </xf>
    <xf numFmtId="190" fontId="52" fillId="0" borderId="250" xfId="49" applyNumberFormat="1" applyFont="1" applyBorder="1" applyAlignment="1">
      <alignment vertical="center"/>
    </xf>
    <xf numFmtId="190" fontId="52" fillId="0" borderId="265" xfId="49" applyNumberFormat="1" applyFont="1" applyBorder="1" applyAlignment="1">
      <alignment vertical="center"/>
    </xf>
    <xf numFmtId="190" fontId="52" fillId="0" borderId="248" xfId="49" applyNumberFormat="1" applyFont="1" applyBorder="1" applyAlignment="1">
      <alignment vertical="center"/>
    </xf>
    <xf numFmtId="190" fontId="52" fillId="0" borderId="251" xfId="49" applyNumberFormat="1" applyFont="1" applyBorder="1" applyAlignment="1">
      <alignment vertical="center"/>
    </xf>
    <xf numFmtId="0" fontId="5" fillId="0" borderId="0" xfId="62" applyFont="1" applyBorder="1" applyAlignment="1">
      <alignment horizontal="left" vertical="center" shrinkToFit="1"/>
      <protection/>
    </xf>
    <xf numFmtId="0" fontId="0" fillId="0" borderId="0" xfId="62">
      <alignment vertical="center"/>
      <protection/>
    </xf>
    <xf numFmtId="38" fontId="0" fillId="0" borderId="0" xfId="49" applyFont="1" applyFill="1" applyBorder="1" applyAlignment="1" applyProtection="1">
      <alignment horizontal="right" vertical="center" shrinkToFit="1"/>
      <protection locked="0"/>
    </xf>
    <xf numFmtId="38" fontId="29" fillId="0" borderId="248" xfId="49" applyFont="1" applyFill="1" applyBorder="1" applyAlignment="1" applyProtection="1">
      <alignment horizontal="right" vertical="center" shrinkToFit="1"/>
      <protection locked="0"/>
    </xf>
    <xf numFmtId="0" fontId="52" fillId="0" borderId="266" xfId="62" applyFont="1" applyBorder="1" applyAlignment="1">
      <alignment horizontal="center" vertical="center" wrapText="1" shrinkToFit="1"/>
      <protection/>
    </xf>
    <xf numFmtId="0" fontId="52" fillId="0" borderId="267" xfId="62" applyFont="1" applyBorder="1">
      <alignment vertical="center"/>
      <protection/>
    </xf>
    <xf numFmtId="190" fontId="52" fillId="0" borderId="268" xfId="49" applyNumberFormat="1" applyFont="1" applyBorder="1" applyAlignment="1">
      <alignment vertical="center"/>
    </xf>
    <xf numFmtId="190" fontId="52" fillId="0" borderId="269" xfId="49" applyNumberFormat="1" applyFont="1" applyBorder="1" applyAlignment="1">
      <alignment vertical="center"/>
    </xf>
    <xf numFmtId="190" fontId="52" fillId="0" borderId="270" xfId="49" applyNumberFormat="1" applyFont="1" applyBorder="1" applyAlignment="1">
      <alignment vertical="center"/>
    </xf>
    <xf numFmtId="190" fontId="52" fillId="0" borderId="267" xfId="49" applyNumberFormat="1" applyFont="1" applyBorder="1" applyAlignment="1">
      <alignment vertical="center"/>
    </xf>
    <xf numFmtId="190" fontId="52" fillId="0" borderId="271" xfId="49" applyNumberFormat="1" applyFont="1" applyBorder="1" applyAlignment="1">
      <alignment vertical="center"/>
    </xf>
    <xf numFmtId="0" fontId="5" fillId="0" borderId="0" xfId="62" applyFont="1">
      <alignment vertical="center"/>
      <protection/>
    </xf>
    <xf numFmtId="0" fontId="5" fillId="0" borderId="0" xfId="62" applyFont="1" applyAlignment="1">
      <alignment vertical="center" shrinkToFit="1"/>
      <protection/>
    </xf>
    <xf numFmtId="190" fontId="0" fillId="0" borderId="0" xfId="49" applyNumberFormat="1" applyFont="1" applyAlignment="1">
      <alignment vertical="center"/>
    </xf>
    <xf numFmtId="0" fontId="5" fillId="0" borderId="0" xfId="62" applyFont="1" applyFill="1" applyAlignment="1">
      <alignment horizontal="right" vertical="center"/>
      <protection/>
    </xf>
    <xf numFmtId="190" fontId="0" fillId="0" borderId="0" xfId="62" applyNumberFormat="1">
      <alignment vertical="center"/>
      <protection/>
    </xf>
    <xf numFmtId="40" fontId="0" fillId="0" borderId="0" xfId="49" applyNumberFormat="1" applyAlignment="1">
      <alignment vertical="center"/>
    </xf>
    <xf numFmtId="0" fontId="0" fillId="0" borderId="71" xfId="62" applyBorder="1">
      <alignment vertical="center"/>
      <protection/>
    </xf>
    <xf numFmtId="0" fontId="0" fillId="0" borderId="11" xfId="62" applyFont="1" applyBorder="1" applyAlignment="1">
      <alignment horizontal="center" vertical="center"/>
      <protection/>
    </xf>
    <xf numFmtId="0" fontId="0" fillId="0" borderId="92" xfId="62" applyFont="1" applyBorder="1" applyAlignment="1">
      <alignment horizontal="center" vertical="center"/>
      <protection/>
    </xf>
    <xf numFmtId="0" fontId="0" fillId="0" borderId="63" xfId="62" applyFont="1" applyBorder="1">
      <alignment vertical="center"/>
      <protection/>
    </xf>
    <xf numFmtId="190" fontId="0" fillId="0" borderId="0" xfId="49" applyNumberFormat="1" applyFont="1" applyFill="1" applyBorder="1" applyAlignment="1" applyProtection="1">
      <alignment horizontal="center" vertical="center" shrinkToFit="1"/>
      <protection/>
    </xf>
    <xf numFmtId="190" fontId="0" fillId="0" borderId="0" xfId="62" applyNumberFormat="1" applyFont="1" applyBorder="1" applyAlignment="1">
      <alignment horizontal="center" vertical="center"/>
      <protection/>
    </xf>
    <xf numFmtId="190" fontId="0" fillId="0" borderId="65" xfId="62" applyNumberFormat="1" applyFont="1" applyBorder="1" applyAlignment="1">
      <alignment horizontal="center" vertical="center"/>
      <protection/>
    </xf>
    <xf numFmtId="0" fontId="0" fillId="0" borderId="34" xfId="62" applyFont="1" applyBorder="1">
      <alignment vertical="center"/>
      <protection/>
    </xf>
    <xf numFmtId="190" fontId="0" fillId="0" borderId="10" xfId="62" applyNumberFormat="1" applyFont="1" applyBorder="1" applyAlignment="1">
      <alignment horizontal="center" vertical="center"/>
      <protection/>
    </xf>
    <xf numFmtId="190" fontId="0" fillId="0" borderId="35" xfId="62" applyNumberFormat="1" applyFont="1" applyBorder="1" applyAlignment="1">
      <alignment horizontal="center" vertical="center"/>
      <protection/>
    </xf>
    <xf numFmtId="0" fontId="0" fillId="0" borderId="0" xfId="62" applyAlignment="1">
      <alignment horizontal="center" vertical="center"/>
      <protection/>
    </xf>
    <xf numFmtId="190" fontId="0" fillId="0" borderId="0" xfId="49" applyNumberFormat="1" applyFont="1" applyBorder="1" applyAlignment="1">
      <alignment horizontal="center" vertical="center"/>
    </xf>
    <xf numFmtId="190" fontId="0" fillId="0" borderId="65" xfId="49" applyNumberFormat="1" applyFont="1" applyBorder="1" applyAlignment="1">
      <alignment horizontal="center" vertical="center"/>
    </xf>
    <xf numFmtId="190" fontId="0" fillId="0" borderId="10" xfId="49" applyNumberFormat="1" applyFont="1" applyBorder="1" applyAlignment="1">
      <alignment horizontal="center" vertical="center"/>
    </xf>
    <xf numFmtId="190" fontId="0" fillId="0" borderId="35" xfId="49" applyNumberFormat="1" applyFont="1" applyBorder="1" applyAlignment="1">
      <alignment horizontal="center" vertical="center"/>
    </xf>
    <xf numFmtId="0" fontId="0" fillId="0" borderId="0" xfId="62" applyFont="1" applyAlignment="1">
      <alignment horizontal="left" vertical="center"/>
      <protection/>
    </xf>
    <xf numFmtId="0" fontId="0" fillId="0" borderId="30" xfId="62" applyFont="1" applyBorder="1">
      <alignment vertical="center"/>
      <protection/>
    </xf>
    <xf numFmtId="0" fontId="0" fillId="0" borderId="30" xfId="62" applyFont="1" applyBorder="1" applyAlignment="1">
      <alignment horizontal="center" vertical="center"/>
      <protection/>
    </xf>
    <xf numFmtId="0" fontId="0" fillId="0" borderId="0" xfId="62" applyFont="1" applyAlignment="1">
      <alignment horizontal="right" vertical="center"/>
      <protection/>
    </xf>
    <xf numFmtId="195" fontId="0" fillId="0" borderId="30" xfId="62" applyNumberFormat="1" applyFont="1" applyFill="1" applyBorder="1" applyAlignment="1">
      <alignment horizontal="right" vertical="center"/>
      <protection/>
    </xf>
    <xf numFmtId="195" fontId="0" fillId="0" borderId="30" xfId="62" applyNumberFormat="1" applyFont="1" applyBorder="1" applyAlignment="1">
      <alignment horizontal="right" vertical="center"/>
      <protection/>
    </xf>
    <xf numFmtId="0" fontId="0" fillId="0" borderId="0" xfId="62" applyFill="1">
      <alignment vertical="center"/>
      <protection/>
    </xf>
    <xf numFmtId="0" fontId="2" fillId="0" borderId="0" xfId="62" applyFont="1" applyFill="1">
      <alignment vertical="center"/>
      <protection/>
    </xf>
    <xf numFmtId="0" fontId="2" fillId="0" borderId="0" xfId="62" applyFont="1" applyFill="1" applyAlignment="1">
      <alignment horizontal="left" vertical="center"/>
      <protection/>
    </xf>
    <xf numFmtId="0" fontId="0" fillId="0" borderId="30" xfId="62" applyFont="1" applyFill="1" applyBorder="1" applyAlignment="1">
      <alignment horizontal="center" vertical="center"/>
      <protection/>
    </xf>
    <xf numFmtId="0" fontId="0" fillId="0" borderId="30" xfId="62" applyBorder="1">
      <alignment vertical="center"/>
      <protection/>
    </xf>
    <xf numFmtId="0" fontId="2" fillId="0" borderId="30" xfId="62" applyFont="1" applyFill="1" applyBorder="1" applyAlignment="1">
      <alignment horizontal="center" vertical="center"/>
      <protection/>
    </xf>
    <xf numFmtId="0" fontId="0" fillId="0" borderId="30" xfId="62" applyFill="1" applyBorder="1" applyAlignment="1">
      <alignment horizontal="center" vertical="center"/>
      <protection/>
    </xf>
    <xf numFmtId="0" fontId="2" fillId="0" borderId="30" xfId="62" applyFont="1" applyFill="1" applyBorder="1" applyAlignment="1">
      <alignment horizontal="left" vertical="center"/>
      <protection/>
    </xf>
    <xf numFmtId="0" fontId="0" fillId="0" borderId="30" xfId="62" applyFill="1" applyBorder="1">
      <alignment vertical="center"/>
      <protection/>
    </xf>
    <xf numFmtId="195" fontId="0" fillId="0" borderId="30" xfId="62" applyNumberFormat="1" applyFont="1" applyFill="1" applyBorder="1">
      <alignment vertical="center"/>
      <protection/>
    </xf>
    <xf numFmtId="0" fontId="52" fillId="0" borderId="0" xfId="63" applyFont="1" applyFill="1" applyBorder="1" applyAlignment="1" applyProtection="1">
      <alignment vertical="center"/>
      <protection/>
    </xf>
    <xf numFmtId="0" fontId="52" fillId="0" borderId="272" xfId="63" applyFont="1" applyFill="1" applyBorder="1" applyAlignment="1" applyProtection="1">
      <alignment vertical="center"/>
      <protection/>
    </xf>
    <xf numFmtId="0" fontId="52" fillId="0" borderId="272" xfId="63" applyFont="1" applyFill="1" applyBorder="1" applyAlignment="1" applyProtection="1">
      <alignment horizontal="center" vertical="center"/>
      <protection/>
    </xf>
    <xf numFmtId="38" fontId="52" fillId="0" borderId="272" xfId="49" applyFont="1" applyFill="1" applyBorder="1" applyAlignment="1" applyProtection="1">
      <alignment horizontal="center" vertical="center"/>
      <protection/>
    </xf>
    <xf numFmtId="0" fontId="12" fillId="0" borderId="272" xfId="63" applyFont="1" applyFill="1" applyBorder="1" applyAlignment="1" applyProtection="1">
      <alignment horizontal="right"/>
      <protection/>
    </xf>
    <xf numFmtId="0" fontId="52" fillId="0" borderId="0" xfId="63" applyFont="1" applyAlignment="1" applyProtection="1">
      <alignment vertical="center"/>
      <protection/>
    </xf>
    <xf numFmtId="0" fontId="29" fillId="0" borderId="0" xfId="63" applyFont="1" applyFill="1" applyAlignment="1" applyProtection="1">
      <alignment vertical="center" shrinkToFit="1"/>
      <protection/>
    </xf>
    <xf numFmtId="0" fontId="54" fillId="0" borderId="0" xfId="63" applyFont="1" applyFill="1" applyAlignment="1" applyProtection="1">
      <alignment vertical="center" shrinkToFit="1"/>
      <protection/>
    </xf>
    <xf numFmtId="0" fontId="29" fillId="0" borderId="273" xfId="63" applyFont="1" applyFill="1" applyBorder="1" applyAlignment="1" applyProtection="1">
      <alignment horizontal="center" vertical="center" shrinkToFit="1"/>
      <protection/>
    </xf>
    <xf numFmtId="38" fontId="29" fillId="0" borderId="273" xfId="49" applyFont="1" applyFill="1" applyBorder="1" applyAlignment="1" applyProtection="1">
      <alignment horizontal="center" vertical="center" shrinkToFit="1"/>
      <protection/>
    </xf>
    <xf numFmtId="0" fontId="29" fillId="0" borderId="0" xfId="63" applyFont="1" applyAlignment="1" applyProtection="1">
      <alignment vertical="center" shrinkToFit="1"/>
      <protection/>
    </xf>
    <xf numFmtId="0" fontId="55" fillId="0" borderId="0" xfId="63" applyFont="1" applyFill="1" applyBorder="1" applyAlignment="1" applyProtection="1">
      <alignment vertical="center" shrinkToFit="1"/>
      <protection/>
    </xf>
    <xf numFmtId="0" fontId="55" fillId="0" borderId="10" xfId="63" applyFont="1" applyFill="1" applyBorder="1" applyAlignment="1" applyProtection="1">
      <alignment vertical="center" shrinkToFit="1"/>
      <protection/>
    </xf>
    <xf numFmtId="0" fontId="55" fillId="0" borderId="10" xfId="63" applyFont="1" applyFill="1" applyBorder="1" applyAlignment="1" applyProtection="1">
      <alignment horizontal="left" vertical="center" shrinkToFit="1"/>
      <protection/>
    </xf>
    <xf numFmtId="38" fontId="55" fillId="0" borderId="10" xfId="49" applyFont="1" applyFill="1" applyBorder="1" applyAlignment="1" applyProtection="1">
      <alignment horizontal="center" vertical="center" shrinkToFit="1"/>
      <protection/>
    </xf>
    <xf numFmtId="0" fontId="55" fillId="0" borderId="0" xfId="63" applyFont="1" applyBorder="1" applyAlignment="1" applyProtection="1">
      <alignment vertical="center" shrinkToFit="1"/>
      <protection/>
    </xf>
    <xf numFmtId="0" fontId="57" fillId="0" borderId="0" xfId="63" applyFont="1" applyFill="1" applyBorder="1" applyAlignment="1" applyProtection="1">
      <alignment horizontal="center" vertical="center" shrinkToFit="1"/>
      <protection/>
    </xf>
    <xf numFmtId="0" fontId="54" fillId="0" borderId="260" xfId="63" applyFont="1" applyFill="1" applyBorder="1" applyAlignment="1" applyProtection="1">
      <alignment vertical="center" shrinkToFit="1"/>
      <protection/>
    </xf>
    <xf numFmtId="0" fontId="29" fillId="0" borderId="260" xfId="63" applyFont="1" applyFill="1" applyBorder="1" applyAlignment="1" applyProtection="1">
      <alignment vertical="center" shrinkToFit="1"/>
      <protection/>
    </xf>
    <xf numFmtId="176" fontId="29" fillId="0" borderId="260" xfId="49" applyNumberFormat="1" applyFont="1" applyFill="1" applyBorder="1" applyAlignment="1" applyProtection="1">
      <alignment horizontal="right" vertical="center" shrinkToFit="1"/>
      <protection locked="0"/>
    </xf>
    <xf numFmtId="176" fontId="29" fillId="0" borderId="248" xfId="49" applyNumberFormat="1" applyFont="1" applyFill="1" applyBorder="1" applyAlignment="1" applyProtection="1">
      <alignment horizontal="right" vertical="center" shrinkToFit="1"/>
      <protection locked="0"/>
    </xf>
    <xf numFmtId="0" fontId="29" fillId="0" borderId="0" xfId="63" applyFont="1" applyFill="1" applyBorder="1" applyAlignment="1" applyProtection="1">
      <alignment vertical="center" shrinkToFit="1"/>
      <protection/>
    </xf>
    <xf numFmtId="0" fontId="29" fillId="0" borderId="0" xfId="63" applyFont="1" applyFill="1" applyBorder="1" applyAlignment="1" applyProtection="1">
      <alignment horizontal="center" vertical="center" shrinkToFit="1"/>
      <protection/>
    </xf>
    <xf numFmtId="0" fontId="54" fillId="0" borderId="248" xfId="63" applyFont="1" applyFill="1" applyBorder="1" applyAlignment="1" applyProtection="1">
      <alignment vertical="center" shrinkToFit="1"/>
      <protection/>
    </xf>
    <xf numFmtId="0" fontId="29" fillId="0" borderId="248" xfId="63" applyFont="1" applyFill="1" applyBorder="1" applyAlignment="1" applyProtection="1">
      <alignment vertical="center" shrinkToFit="1"/>
      <protection/>
    </xf>
    <xf numFmtId="180" fontId="29" fillId="0" borderId="248" xfId="0" applyNumberFormat="1" applyFont="1" applyFill="1" applyBorder="1" applyAlignment="1" applyProtection="1">
      <alignment/>
      <protection locked="0"/>
    </xf>
    <xf numFmtId="180" fontId="29" fillId="0" borderId="248" xfId="0" applyNumberFormat="1" applyFont="1" applyFill="1" applyBorder="1" applyAlignment="1" applyProtection="1">
      <alignment horizontal="right" vertical="center"/>
      <protection locked="0"/>
    </xf>
    <xf numFmtId="0" fontId="29" fillId="0" borderId="0" xfId="63" applyFont="1" applyBorder="1" applyAlignment="1" applyProtection="1">
      <alignment vertical="center" shrinkToFit="1"/>
      <protection/>
    </xf>
    <xf numFmtId="0" fontId="54" fillId="0" borderId="267" xfId="63" applyFont="1" applyFill="1" applyBorder="1" applyAlignment="1" applyProtection="1">
      <alignment vertical="center" shrinkToFit="1"/>
      <protection/>
    </xf>
    <xf numFmtId="0" fontId="29" fillId="0" borderId="267" xfId="63" applyFont="1" applyFill="1" applyBorder="1" applyAlignment="1" applyProtection="1">
      <alignment vertical="center" shrinkToFit="1"/>
      <protection/>
    </xf>
    <xf numFmtId="176" fontId="29" fillId="0" borderId="267" xfId="49" applyNumberFormat="1" applyFont="1" applyFill="1" applyBorder="1" applyAlignment="1" applyProtection="1">
      <alignment horizontal="right" vertical="center" shrinkToFit="1"/>
      <protection locked="0"/>
    </xf>
    <xf numFmtId="0" fontId="54" fillId="0" borderId="274" xfId="63" applyFont="1" applyFill="1" applyBorder="1" applyAlignment="1" applyProtection="1">
      <alignment vertical="center" shrinkToFit="1"/>
      <protection/>
    </xf>
    <xf numFmtId="0" fontId="29" fillId="0" borderId="274" xfId="63" applyFont="1" applyFill="1" applyBorder="1" applyAlignment="1" applyProtection="1">
      <alignment vertical="center" shrinkToFit="1"/>
      <protection/>
    </xf>
    <xf numFmtId="176" fontId="29" fillId="0" borderId="274" xfId="49" applyNumberFormat="1" applyFont="1" applyFill="1" applyBorder="1" applyAlignment="1" applyProtection="1">
      <alignment horizontal="right" vertical="center" shrinkToFit="1"/>
      <protection/>
    </xf>
    <xf numFmtId="0" fontId="54" fillId="0" borderId="275" xfId="63" applyFont="1" applyFill="1" applyBorder="1" applyAlignment="1" applyProtection="1">
      <alignment vertical="center" shrinkToFit="1"/>
      <protection/>
    </xf>
    <xf numFmtId="0" fontId="29" fillId="0" borderId="275" xfId="63" applyFont="1" applyFill="1" applyBorder="1" applyAlignment="1" applyProtection="1">
      <alignment vertical="center" shrinkToFit="1"/>
      <protection/>
    </xf>
    <xf numFmtId="176" fontId="29" fillId="0" borderId="275" xfId="49" applyNumberFormat="1" applyFont="1" applyFill="1" applyBorder="1" applyAlignment="1" applyProtection="1">
      <alignment horizontal="right" vertical="center" shrinkToFit="1"/>
      <protection locked="0"/>
    </xf>
    <xf numFmtId="0" fontId="54" fillId="0" borderId="238" xfId="63" applyFont="1" applyFill="1" applyBorder="1" applyAlignment="1" applyProtection="1">
      <alignment vertical="center" shrinkToFit="1"/>
      <protection/>
    </xf>
    <xf numFmtId="0" fontId="29" fillId="0" borderId="238" xfId="63" applyFont="1" applyFill="1" applyBorder="1" applyAlignment="1" applyProtection="1">
      <alignment vertical="center" shrinkToFit="1"/>
      <protection/>
    </xf>
    <xf numFmtId="176" fontId="29" fillId="0" borderId="238" xfId="49" applyNumberFormat="1" applyFont="1" applyFill="1" applyBorder="1" applyAlignment="1" applyProtection="1">
      <alignment horizontal="right" vertical="center" shrinkToFit="1"/>
      <protection locked="0"/>
    </xf>
    <xf numFmtId="0" fontId="29" fillId="0" borderId="109" xfId="63" applyFont="1" applyFill="1" applyBorder="1" applyAlignment="1" applyProtection="1">
      <alignment vertical="center" shrinkToFit="1"/>
      <protection/>
    </xf>
    <xf numFmtId="176" fontId="29" fillId="0" borderId="109" xfId="49" applyNumberFormat="1" applyFont="1" applyFill="1" applyBorder="1" applyAlignment="1" applyProtection="1">
      <alignment horizontal="right" vertical="center" shrinkToFit="1"/>
      <protection/>
    </xf>
    <xf numFmtId="0" fontId="29" fillId="0" borderId="0" xfId="63" applyFont="1" applyAlignment="1" applyProtection="1">
      <alignment vertical="center"/>
      <protection/>
    </xf>
    <xf numFmtId="49" fontId="29" fillId="0" borderId="0" xfId="63" applyNumberFormat="1" applyFont="1" applyBorder="1" applyAlignment="1" applyProtection="1">
      <alignment horizontal="center" vertical="center"/>
      <protection/>
    </xf>
    <xf numFmtId="38" fontId="29" fillId="0" borderId="0" xfId="49" applyFont="1" applyAlignment="1" applyProtection="1">
      <alignment horizontal="center" vertical="center"/>
      <protection/>
    </xf>
    <xf numFmtId="0" fontId="29" fillId="0" borderId="0" xfId="63" applyFont="1" applyAlignment="1" applyProtection="1">
      <alignment horizontal="center" vertical="center"/>
      <protection/>
    </xf>
    <xf numFmtId="0" fontId="29" fillId="0" borderId="0" xfId="63" applyFont="1" applyAlignment="1" applyProtection="1">
      <alignment horizontal="center" vertical="center" shrinkToFit="1"/>
      <protection/>
    </xf>
    <xf numFmtId="38" fontId="29" fillId="0" borderId="0" xfId="49" applyFont="1" applyAlignment="1" applyProtection="1">
      <alignment horizontal="center" vertical="center" shrinkToFit="1"/>
      <protection/>
    </xf>
    <xf numFmtId="38" fontId="29" fillId="0" borderId="260" xfId="49" applyFont="1" applyFill="1" applyBorder="1" applyAlignment="1" applyProtection="1">
      <alignment horizontal="right" vertical="center" shrinkToFit="1"/>
      <protection locked="0"/>
    </xf>
    <xf numFmtId="38" fontId="29" fillId="0" borderId="267" xfId="49" applyFont="1" applyFill="1" applyBorder="1" applyAlignment="1" applyProtection="1">
      <alignment horizontal="right" vertical="center" shrinkToFit="1"/>
      <protection locked="0"/>
    </xf>
    <xf numFmtId="38" fontId="29" fillId="0" borderId="274" xfId="49" applyFont="1" applyFill="1" applyBorder="1" applyAlignment="1" applyProtection="1">
      <alignment horizontal="right" vertical="center" shrinkToFit="1"/>
      <protection/>
    </xf>
    <xf numFmtId="38" fontId="29" fillId="0" borderId="275" xfId="49" applyFont="1" applyFill="1" applyBorder="1" applyAlignment="1" applyProtection="1">
      <alignment horizontal="right" vertical="center" shrinkToFit="1"/>
      <protection locked="0"/>
    </xf>
    <xf numFmtId="38" fontId="29" fillId="0" borderId="238" xfId="49" applyFont="1" applyFill="1" applyBorder="1" applyAlignment="1" applyProtection="1">
      <alignment horizontal="right" vertical="center" shrinkToFit="1"/>
      <protection locked="0"/>
    </xf>
    <xf numFmtId="38" fontId="29" fillId="0" borderId="109" xfId="49" applyFont="1" applyFill="1" applyBorder="1" applyAlignment="1" applyProtection="1">
      <alignment horizontal="right" vertical="center" shrinkToFit="1"/>
      <protection/>
    </xf>
    <xf numFmtId="49" fontId="29" fillId="0" borderId="0" xfId="63" applyNumberFormat="1" applyFont="1" applyBorder="1" applyAlignment="1" applyProtection="1">
      <alignment horizontal="center" vertical="center" shrinkToFit="1"/>
      <protection/>
    </xf>
    <xf numFmtId="38" fontId="29" fillId="0" borderId="0" xfId="63" applyNumberFormat="1" applyFont="1" applyAlignment="1" applyProtection="1">
      <alignment horizontal="center" vertical="center" shrinkToFit="1"/>
      <protection/>
    </xf>
    <xf numFmtId="0" fontId="57" fillId="0" borderId="0" xfId="63" applyFont="1" applyAlignment="1" applyProtection="1">
      <alignment vertical="center" shrinkToFit="1"/>
      <protection/>
    </xf>
    <xf numFmtId="38" fontId="57" fillId="0" borderId="0" xfId="63" applyNumberFormat="1" applyFont="1" applyAlignment="1" applyProtection="1">
      <alignment horizontal="center" vertical="center" shrinkToFit="1"/>
      <protection/>
    </xf>
    <xf numFmtId="0" fontId="57" fillId="0" borderId="0" xfId="63" applyFont="1" applyAlignment="1" applyProtection="1">
      <alignment horizontal="center" vertical="center" shrinkToFit="1"/>
      <protection/>
    </xf>
    <xf numFmtId="38" fontId="57" fillId="0" borderId="0" xfId="49" applyFont="1" applyAlignment="1" applyProtection="1">
      <alignment horizontal="center" vertical="center" shrinkToFit="1"/>
      <protection/>
    </xf>
    <xf numFmtId="0" fontId="52" fillId="0" borderId="0" xfId="63" applyFont="1" applyFill="1" applyBorder="1" applyAlignment="1">
      <alignment vertical="center"/>
      <protection/>
    </xf>
    <xf numFmtId="0" fontId="52" fillId="0" borderId="272" xfId="63" applyFont="1" applyFill="1" applyBorder="1" applyAlignment="1">
      <alignment vertical="center"/>
      <protection/>
    </xf>
    <xf numFmtId="0" fontId="52" fillId="0" borderId="272" xfId="63" applyFont="1" applyFill="1" applyBorder="1" applyAlignment="1">
      <alignment horizontal="center" vertical="center"/>
      <protection/>
    </xf>
    <xf numFmtId="38" fontId="52" fillId="0" borderId="272" xfId="49" applyFont="1" applyFill="1" applyBorder="1" applyAlignment="1">
      <alignment horizontal="center" vertical="center"/>
    </xf>
    <xf numFmtId="0" fontId="12" fillId="0" borderId="272" xfId="63" applyFont="1" applyFill="1" applyBorder="1" applyAlignment="1">
      <alignment horizontal="right"/>
      <protection/>
    </xf>
    <xf numFmtId="0" fontId="52" fillId="0" borderId="0" xfId="63" applyFont="1" applyAlignment="1">
      <alignment vertical="center"/>
      <protection/>
    </xf>
    <xf numFmtId="0" fontId="29" fillId="0" borderId="0" xfId="63" applyFont="1" applyFill="1" applyAlignment="1">
      <alignment vertical="center" shrinkToFit="1"/>
      <protection/>
    </xf>
    <xf numFmtId="0" fontId="54" fillId="0" borderId="0" xfId="63" applyFont="1" applyFill="1" applyAlignment="1">
      <alignment vertical="center" shrinkToFit="1"/>
      <protection/>
    </xf>
    <xf numFmtId="0" fontId="29" fillId="0" borderId="273" xfId="63" applyFont="1" applyFill="1" applyBorder="1" applyAlignment="1">
      <alignment horizontal="center" vertical="center" shrinkToFit="1"/>
      <protection/>
    </xf>
    <xf numFmtId="38" fontId="29" fillId="0" borderId="273" xfId="49" applyFont="1" applyFill="1" applyBorder="1" applyAlignment="1">
      <alignment horizontal="center" vertical="center" shrinkToFit="1"/>
    </xf>
    <xf numFmtId="0" fontId="29" fillId="0" borderId="0" xfId="63" applyFont="1" applyAlignment="1">
      <alignment vertical="center" shrinkToFit="1"/>
      <protection/>
    </xf>
    <xf numFmtId="0" fontId="55" fillId="0" borderId="0" xfId="63" applyFont="1" applyFill="1" applyBorder="1" applyAlignment="1">
      <alignment vertical="center" shrinkToFit="1"/>
      <protection/>
    </xf>
    <xf numFmtId="0" fontId="55" fillId="0" borderId="10" xfId="63" applyFont="1" applyFill="1" applyBorder="1" applyAlignment="1">
      <alignment vertical="center" shrinkToFit="1"/>
      <protection/>
    </xf>
    <xf numFmtId="0" fontId="55" fillId="0" borderId="10" xfId="63" applyFont="1" applyFill="1" applyBorder="1" applyAlignment="1">
      <alignment horizontal="left" vertical="center" shrinkToFit="1"/>
      <protection/>
    </xf>
    <xf numFmtId="38" fontId="55" fillId="0" borderId="10" xfId="49" applyFont="1" applyFill="1" applyBorder="1" applyAlignment="1">
      <alignment horizontal="center" vertical="center" shrinkToFit="1"/>
    </xf>
    <xf numFmtId="0" fontId="55" fillId="0" borderId="0" xfId="63" applyFont="1" applyBorder="1" applyAlignment="1">
      <alignment vertical="center" shrinkToFit="1"/>
      <protection/>
    </xf>
    <xf numFmtId="0" fontId="57" fillId="0" borderId="0" xfId="63" applyFont="1" applyFill="1" applyBorder="1" applyAlignment="1">
      <alignment horizontal="center" vertical="center" shrinkToFit="1"/>
      <protection/>
    </xf>
    <xf numFmtId="0" fontId="54" fillId="0" borderId="260" xfId="63" applyFont="1" applyFill="1" applyBorder="1" applyAlignment="1">
      <alignment vertical="center" shrinkToFit="1"/>
      <protection/>
    </xf>
    <xf numFmtId="201" fontId="29" fillId="0" borderId="260" xfId="49" applyNumberFormat="1" applyFont="1" applyFill="1" applyBorder="1" applyAlignment="1">
      <alignment horizontal="right" vertical="center" shrinkToFit="1"/>
    </xf>
    <xf numFmtId="201" fontId="29" fillId="0" borderId="260" xfId="49" applyNumberFormat="1" applyFont="1" applyFill="1" applyBorder="1" applyAlignment="1" applyProtection="1">
      <alignment horizontal="right" vertical="center" shrinkToFit="1"/>
      <protection locked="0"/>
    </xf>
    <xf numFmtId="0" fontId="29" fillId="0" borderId="0" xfId="63" applyFont="1" applyFill="1" applyBorder="1" applyAlignment="1">
      <alignment vertical="center" shrinkToFit="1"/>
      <protection/>
    </xf>
    <xf numFmtId="0" fontId="29" fillId="0" borderId="0" xfId="63" applyFont="1" applyFill="1" applyBorder="1" applyAlignment="1">
      <alignment horizontal="center" vertical="center" shrinkToFit="1"/>
      <protection/>
    </xf>
    <xf numFmtId="0" fontId="54" fillId="0" borderId="248" xfId="63" applyFont="1" applyFill="1" applyBorder="1" applyAlignment="1">
      <alignment vertical="center" shrinkToFit="1"/>
      <protection/>
    </xf>
    <xf numFmtId="201" fontId="29" fillId="0" borderId="248" xfId="49" applyNumberFormat="1" applyFont="1" applyFill="1" applyBorder="1" applyAlignment="1">
      <alignment horizontal="right" vertical="center" shrinkToFit="1"/>
    </xf>
    <xf numFmtId="201" fontId="29" fillId="0" borderId="248" xfId="49" applyNumberFormat="1" applyFont="1" applyFill="1" applyBorder="1" applyAlignment="1" applyProtection="1">
      <alignment horizontal="right" vertical="center" shrinkToFit="1"/>
      <protection locked="0"/>
    </xf>
    <xf numFmtId="201" fontId="29" fillId="0" borderId="276" xfId="49" applyNumberFormat="1" applyFont="1" applyFill="1" applyBorder="1" applyAlignment="1" applyProtection="1">
      <alignment horizontal="right" vertical="center" shrinkToFit="1"/>
      <protection locked="0"/>
    </xf>
    <xf numFmtId="201" fontId="29" fillId="0" borderId="276" xfId="49" applyNumberFormat="1" applyFont="1" applyFill="1" applyBorder="1" applyAlignment="1">
      <alignment horizontal="right" vertical="center" shrinkToFit="1"/>
    </xf>
    <xf numFmtId="0" fontId="29" fillId="0" borderId="0" xfId="63" applyFont="1" applyBorder="1" applyAlignment="1">
      <alignment vertical="center" shrinkToFit="1"/>
      <protection/>
    </xf>
    <xf numFmtId="0" fontId="54" fillId="0" borderId="267" xfId="63" applyFont="1" applyFill="1" applyBorder="1" applyAlignment="1">
      <alignment vertical="center" shrinkToFit="1"/>
      <protection/>
    </xf>
    <xf numFmtId="201" fontId="29" fillId="0" borderId="267" xfId="49" applyNumberFormat="1" applyFont="1" applyFill="1" applyBorder="1" applyAlignment="1">
      <alignment horizontal="right" vertical="center" shrinkToFit="1"/>
    </xf>
    <xf numFmtId="201" fontId="29" fillId="0" borderId="267" xfId="49" applyNumberFormat="1" applyFont="1" applyFill="1" applyBorder="1" applyAlignment="1" applyProtection="1">
      <alignment horizontal="right" vertical="center" shrinkToFit="1"/>
      <protection locked="0"/>
    </xf>
    <xf numFmtId="0" fontId="54" fillId="0" borderId="274" xfId="63" applyFont="1" applyFill="1" applyBorder="1" applyAlignment="1">
      <alignment vertical="center" shrinkToFit="1"/>
      <protection/>
    </xf>
    <xf numFmtId="201" fontId="29" fillId="0" borderId="274" xfId="49" applyNumberFormat="1" applyFont="1" applyFill="1" applyBorder="1" applyAlignment="1">
      <alignment horizontal="right" vertical="center" shrinkToFit="1"/>
    </xf>
    <xf numFmtId="0" fontId="54" fillId="0" borderId="275" xfId="63" applyFont="1" applyFill="1" applyBorder="1" applyAlignment="1">
      <alignment vertical="center" shrinkToFit="1"/>
      <protection/>
    </xf>
    <xf numFmtId="201" fontId="29" fillId="0" borderId="275" xfId="49" applyNumberFormat="1" applyFont="1" applyFill="1" applyBorder="1" applyAlignment="1">
      <alignment horizontal="right" vertical="center" shrinkToFit="1"/>
    </xf>
    <xf numFmtId="201" fontId="29" fillId="0" borderId="275" xfId="49" applyNumberFormat="1" applyFont="1" applyFill="1" applyBorder="1" applyAlignment="1" applyProtection="1">
      <alignment horizontal="right" vertical="center" shrinkToFit="1"/>
      <protection locked="0"/>
    </xf>
    <xf numFmtId="0" fontId="54" fillId="0" borderId="238" xfId="63" applyFont="1" applyFill="1" applyBorder="1" applyAlignment="1">
      <alignment vertical="center" shrinkToFit="1"/>
      <protection/>
    </xf>
    <xf numFmtId="201" fontId="29" fillId="0" borderId="238" xfId="49" applyNumberFormat="1" applyFont="1" applyFill="1" applyBorder="1" applyAlignment="1">
      <alignment horizontal="right" vertical="center" shrinkToFit="1"/>
    </xf>
    <xf numFmtId="201" fontId="29" fillId="0" borderId="238" xfId="49" applyNumberFormat="1" applyFont="1" applyFill="1" applyBorder="1" applyAlignment="1" applyProtection="1">
      <alignment horizontal="right" vertical="center" shrinkToFit="1"/>
      <protection locked="0"/>
    </xf>
    <xf numFmtId="0" fontId="29" fillId="0" borderId="109" xfId="63" applyFont="1" applyFill="1" applyBorder="1" applyAlignment="1">
      <alignment vertical="center" shrinkToFit="1"/>
      <protection/>
    </xf>
    <xf numFmtId="201" fontId="29" fillId="0" borderId="109" xfId="49" applyNumberFormat="1" applyFont="1" applyFill="1" applyBorder="1" applyAlignment="1">
      <alignment horizontal="right" vertical="center" shrinkToFit="1"/>
    </xf>
    <xf numFmtId="201" fontId="29" fillId="0" borderId="109" xfId="49" applyNumberFormat="1" applyFont="1" applyFill="1" applyBorder="1" applyAlignment="1" applyProtection="1">
      <alignment horizontal="right" vertical="center" shrinkToFit="1"/>
      <protection locked="0"/>
    </xf>
    <xf numFmtId="0" fontId="29" fillId="0" borderId="0" xfId="63" applyFont="1" applyAlignment="1">
      <alignment vertical="center"/>
      <protection/>
    </xf>
    <xf numFmtId="49" fontId="29" fillId="0" borderId="0" xfId="63" applyNumberFormat="1" applyFont="1" applyBorder="1" applyAlignment="1">
      <alignment horizontal="center" vertical="center"/>
      <protection/>
    </xf>
    <xf numFmtId="38" fontId="29" fillId="0" borderId="0" xfId="49" applyFont="1" applyAlignment="1">
      <alignment horizontal="center" vertical="center"/>
    </xf>
    <xf numFmtId="0" fontId="29" fillId="0" borderId="0" xfId="63" applyFont="1" applyAlignment="1">
      <alignment horizontal="center" vertical="center"/>
      <protection/>
    </xf>
    <xf numFmtId="0" fontId="29" fillId="0" borderId="0" xfId="63" applyFont="1" applyFill="1" applyBorder="1" applyAlignment="1">
      <alignment vertical="center"/>
      <protection/>
    </xf>
    <xf numFmtId="0" fontId="29" fillId="0" borderId="0" xfId="63" applyFont="1" applyFill="1" applyBorder="1" applyAlignment="1">
      <alignment horizontal="center" vertical="center"/>
      <protection/>
    </xf>
    <xf numFmtId="49" fontId="29" fillId="0" borderId="0" xfId="63" applyNumberFormat="1" applyFont="1" applyFill="1" applyBorder="1" applyAlignment="1">
      <alignment horizontal="center" vertical="center"/>
      <protection/>
    </xf>
    <xf numFmtId="180" fontId="29" fillId="0" borderId="0" xfId="63" applyNumberFormat="1" applyFont="1" applyFill="1" applyBorder="1" applyAlignment="1">
      <alignment horizontal="center" vertical="center"/>
      <protection/>
    </xf>
    <xf numFmtId="180" fontId="29" fillId="0" borderId="0" xfId="63" applyNumberFormat="1" applyFont="1" applyFill="1" applyBorder="1" applyAlignment="1" applyProtection="1">
      <alignment horizontal="center" vertical="center"/>
      <protection locked="0"/>
    </xf>
    <xf numFmtId="0" fontId="29" fillId="0" borderId="0" xfId="63" applyFont="1" applyAlignment="1">
      <alignment horizontal="center" vertical="center" shrinkToFit="1"/>
      <protection/>
    </xf>
    <xf numFmtId="38" fontId="29" fillId="0" borderId="0" xfId="49" applyFont="1" applyAlignment="1">
      <alignment horizontal="center" vertical="center" shrinkToFit="1"/>
    </xf>
    <xf numFmtId="176" fontId="12" fillId="0" borderId="248" xfId="49" applyNumberFormat="1" applyFont="1" applyFill="1" applyBorder="1" applyAlignment="1" applyProtection="1">
      <alignment horizontal="right" vertical="center" shrinkToFit="1"/>
      <protection locked="0"/>
    </xf>
    <xf numFmtId="38" fontId="29" fillId="0" borderId="0" xfId="49" applyFont="1" applyBorder="1" applyAlignment="1" applyProtection="1">
      <alignment horizontal="center" vertical="center" shrinkToFit="1"/>
      <protection/>
    </xf>
    <xf numFmtId="0" fontId="29" fillId="0" borderId="0" xfId="63" applyFont="1" applyFill="1" applyAlignment="1" applyProtection="1">
      <alignment vertical="center"/>
      <protection/>
    </xf>
    <xf numFmtId="0" fontId="29" fillId="0" borderId="0" xfId="63" applyFont="1" applyFill="1" applyAlignment="1" applyProtection="1">
      <alignment horizontal="center" vertical="center" shrinkToFit="1"/>
      <protection/>
    </xf>
    <xf numFmtId="38" fontId="29" fillId="0" borderId="0" xfId="49" applyFont="1" applyFill="1" applyAlignment="1" applyProtection="1">
      <alignment horizontal="center" vertical="center" shrinkToFit="1"/>
      <protection/>
    </xf>
    <xf numFmtId="195" fontId="57" fillId="0" borderId="0" xfId="63" applyNumberFormat="1" applyFont="1" applyAlignment="1" applyProtection="1">
      <alignment horizontal="center" vertical="center" shrinkToFit="1"/>
      <protection/>
    </xf>
    <xf numFmtId="195" fontId="57" fillId="0" borderId="0" xfId="63" applyNumberFormat="1" applyFont="1" applyAlignment="1" applyProtection="1">
      <alignment horizontal="right" vertical="center" shrinkToFit="1"/>
      <protection/>
    </xf>
    <xf numFmtId="182" fontId="57" fillId="0" borderId="0" xfId="63" applyNumberFormat="1" applyFont="1" applyAlignment="1" applyProtection="1">
      <alignment vertical="center" shrinkToFit="1"/>
      <protection/>
    </xf>
    <xf numFmtId="182" fontId="57" fillId="0" borderId="0" xfId="63" applyNumberFormat="1" applyFont="1" applyAlignment="1" applyProtection="1">
      <alignment horizontal="center" vertical="center" shrinkToFit="1"/>
      <protection/>
    </xf>
    <xf numFmtId="182" fontId="57" fillId="0" borderId="0" xfId="63" applyNumberFormat="1" applyFont="1" applyAlignment="1" applyProtection="1">
      <alignment horizontal="right" vertical="center" shrinkToFit="1"/>
      <protection/>
    </xf>
    <xf numFmtId="182" fontId="57" fillId="0" borderId="0" xfId="49" applyNumberFormat="1" applyFont="1" applyAlignment="1" applyProtection="1">
      <alignment horizontal="center" vertical="center" shrinkToFit="1"/>
      <protection/>
    </xf>
    <xf numFmtId="182" fontId="57" fillId="0" borderId="0" xfId="49" applyNumberFormat="1" applyFont="1" applyAlignment="1" applyProtection="1">
      <alignment horizontal="right" vertical="center" shrinkToFit="1"/>
      <protection/>
    </xf>
    <xf numFmtId="38" fontId="52" fillId="0" borderId="272" xfId="49" applyFont="1" applyFill="1" applyBorder="1" applyAlignment="1">
      <alignment vertical="center"/>
    </xf>
    <xf numFmtId="0" fontId="29" fillId="0" borderId="273" xfId="63" applyFont="1" applyFill="1" applyBorder="1" applyAlignment="1">
      <alignment vertical="center" shrinkToFit="1"/>
      <protection/>
    </xf>
    <xf numFmtId="38" fontId="29" fillId="0" borderId="273" xfId="49" applyFont="1" applyFill="1" applyBorder="1" applyAlignment="1">
      <alignment vertical="center" shrinkToFit="1"/>
    </xf>
    <xf numFmtId="0" fontId="29" fillId="0" borderId="274" xfId="63" applyFont="1" applyFill="1" applyBorder="1" applyAlignment="1">
      <alignment vertical="center" shrinkToFit="1"/>
      <protection/>
    </xf>
    <xf numFmtId="0" fontId="29" fillId="0" borderId="275" xfId="63" applyFont="1" applyFill="1" applyBorder="1" applyAlignment="1">
      <alignment vertical="center" shrinkToFit="1"/>
      <protection/>
    </xf>
    <xf numFmtId="0" fontId="29" fillId="0" borderId="238" xfId="63" applyFont="1" applyFill="1" applyBorder="1" applyAlignment="1">
      <alignment vertical="center" shrinkToFit="1"/>
      <protection/>
    </xf>
    <xf numFmtId="49" fontId="29" fillId="0" borderId="0" xfId="63" applyNumberFormat="1" applyFont="1" applyBorder="1" applyAlignment="1">
      <alignment vertical="center" shrinkToFit="1"/>
      <protection/>
    </xf>
    <xf numFmtId="38" fontId="29" fillId="0" borderId="0" xfId="49" applyFont="1" applyBorder="1" applyAlignment="1">
      <alignment vertical="center" shrinkToFit="1"/>
    </xf>
    <xf numFmtId="38" fontId="29" fillId="0" borderId="0" xfId="49" applyFont="1" applyFill="1" applyAlignment="1">
      <alignment vertical="center" shrinkToFit="1"/>
    </xf>
    <xf numFmtId="38" fontId="29" fillId="0" borderId="0" xfId="49" applyFont="1" applyAlignment="1">
      <alignment vertical="center" shrinkToFit="1"/>
    </xf>
    <xf numFmtId="176" fontId="29" fillId="0" borderId="248" xfId="49" applyNumberFormat="1" applyFont="1" applyFill="1" applyBorder="1" applyAlignment="1" applyProtection="1" quotePrefix="1">
      <alignment horizontal="right" vertical="center" shrinkToFit="1"/>
      <protection locked="0"/>
    </xf>
    <xf numFmtId="49" fontId="29" fillId="0" borderId="0" xfId="63" applyNumberFormat="1" applyFont="1" applyFill="1" applyBorder="1" applyAlignment="1" applyProtection="1">
      <alignment horizontal="center" vertical="center" shrinkToFit="1"/>
      <protection/>
    </xf>
    <xf numFmtId="180" fontId="29" fillId="0" borderId="0" xfId="63" applyNumberFormat="1" applyFont="1" applyFill="1" applyBorder="1" applyAlignment="1" applyProtection="1">
      <alignment horizontal="center" vertical="center" shrinkToFit="1"/>
      <protection/>
    </xf>
    <xf numFmtId="0" fontId="29" fillId="21" borderId="236" xfId="63" applyFont="1" applyFill="1" applyBorder="1" applyAlignment="1" applyProtection="1">
      <alignment horizontal="center" vertical="center" shrinkToFit="1"/>
      <protection/>
    </xf>
    <xf numFmtId="38" fontId="29" fillId="25" borderId="236" xfId="49" applyFont="1" applyFill="1" applyBorder="1" applyAlignment="1" applyProtection="1">
      <alignment horizontal="center" vertical="center" shrinkToFit="1"/>
      <protection/>
    </xf>
    <xf numFmtId="0" fontId="29" fillId="7" borderId="236" xfId="63" applyFont="1" applyFill="1" applyBorder="1" applyAlignment="1" applyProtection="1">
      <alignment horizontal="center" vertical="center" shrinkToFit="1"/>
      <protection/>
    </xf>
    <xf numFmtId="38" fontId="55" fillId="21" borderId="10" xfId="49" applyFont="1" applyFill="1" applyBorder="1" applyAlignment="1" applyProtection="1">
      <alignment horizontal="center" vertical="center" shrinkToFit="1"/>
      <protection/>
    </xf>
    <xf numFmtId="38" fontId="55" fillId="25" borderId="10" xfId="49" applyFont="1" applyFill="1" applyBorder="1" applyAlignment="1" applyProtection="1">
      <alignment horizontal="center" vertical="center" shrinkToFit="1"/>
      <protection/>
    </xf>
    <xf numFmtId="38" fontId="55" fillId="7" borderId="10" xfId="49" applyFont="1" applyFill="1" applyBorder="1" applyAlignment="1" applyProtection="1">
      <alignment horizontal="center" vertical="center" shrinkToFit="1"/>
      <protection/>
    </xf>
    <xf numFmtId="176" fontId="59" fillId="0" borderId="248" xfId="49" applyNumberFormat="1" applyFont="1" applyFill="1" applyBorder="1" applyAlignment="1" applyProtection="1">
      <alignment horizontal="right" vertical="center" shrinkToFit="1"/>
      <protection locked="0"/>
    </xf>
    <xf numFmtId="38" fontId="57" fillId="0" borderId="272" xfId="49" applyFont="1" applyFill="1" applyBorder="1" applyAlignment="1" applyProtection="1">
      <alignment horizontal="center" vertical="center" shrinkToFit="1"/>
      <protection/>
    </xf>
    <xf numFmtId="176" fontId="29" fillId="0" borderId="260" xfId="49" applyNumberFormat="1" applyFont="1" applyFill="1" applyBorder="1" applyAlignment="1">
      <alignment horizontal="right" vertical="center" shrinkToFit="1"/>
    </xf>
    <xf numFmtId="176" fontId="29" fillId="0" borderId="248" xfId="49" applyNumberFormat="1" applyFont="1" applyFill="1" applyBorder="1" applyAlignment="1">
      <alignment horizontal="right" vertical="center" shrinkToFit="1"/>
    </xf>
    <xf numFmtId="176" fontId="29" fillId="0" borderId="276" xfId="49" applyNumberFormat="1" applyFont="1" applyFill="1" applyBorder="1" applyAlignment="1" applyProtection="1">
      <alignment horizontal="right" vertical="center" shrinkToFit="1"/>
      <protection locked="0"/>
    </xf>
    <xf numFmtId="176" fontId="12" fillId="0" borderId="248" xfId="49" applyNumberFormat="1" applyFont="1" applyFill="1" applyBorder="1" applyAlignment="1">
      <alignment horizontal="right" vertical="center" shrinkToFit="1"/>
    </xf>
    <xf numFmtId="176" fontId="29" fillId="0" borderId="267" xfId="49" applyNumberFormat="1" applyFont="1" applyFill="1" applyBorder="1" applyAlignment="1">
      <alignment horizontal="right" vertical="center" shrinkToFit="1"/>
    </xf>
    <xf numFmtId="176" fontId="29" fillId="0" borderId="274" xfId="49" applyNumberFormat="1" applyFont="1" applyFill="1" applyBorder="1" applyAlignment="1">
      <alignment horizontal="right" vertical="center" shrinkToFit="1"/>
    </xf>
    <xf numFmtId="176" fontId="29" fillId="0" borderId="238" xfId="49" applyNumberFormat="1" applyFont="1" applyFill="1" applyBorder="1" applyAlignment="1">
      <alignment horizontal="right" vertical="center" shrinkToFit="1"/>
    </xf>
    <xf numFmtId="176" fontId="29" fillId="0" borderId="109" xfId="49" applyNumberFormat="1" applyFont="1" applyFill="1" applyBorder="1" applyAlignment="1">
      <alignment horizontal="right" vertical="center" shrinkToFit="1"/>
    </xf>
    <xf numFmtId="49" fontId="29" fillId="0" borderId="0" xfId="63" applyNumberFormat="1" applyFont="1" applyBorder="1" applyAlignment="1">
      <alignment horizontal="center" vertical="center" shrinkToFit="1"/>
      <protection/>
    </xf>
    <xf numFmtId="38" fontId="29" fillId="0" borderId="0" xfId="49" applyFont="1" applyBorder="1" applyAlignment="1">
      <alignment horizontal="center" vertical="center" shrinkToFit="1"/>
    </xf>
    <xf numFmtId="49" fontId="29" fillId="0" borderId="0" xfId="63" applyNumberFormat="1" applyFont="1" applyFill="1" applyBorder="1" applyAlignment="1">
      <alignment horizontal="center" vertical="center" shrinkToFit="1"/>
      <protection/>
    </xf>
    <xf numFmtId="180" fontId="29" fillId="0" borderId="0" xfId="63" applyNumberFormat="1" applyFont="1" applyFill="1" applyBorder="1" applyAlignment="1">
      <alignment horizontal="center" vertical="center" shrinkToFit="1"/>
      <protection/>
    </xf>
    <xf numFmtId="180" fontId="29" fillId="0" borderId="0" xfId="63" applyNumberFormat="1" applyFont="1" applyFill="1" applyBorder="1" applyAlignment="1" applyProtection="1">
      <alignment horizontal="center" vertical="center" shrinkToFit="1"/>
      <protection locked="0"/>
    </xf>
    <xf numFmtId="0" fontId="29" fillId="0" borderId="0" xfId="63" applyFont="1" applyFill="1" applyAlignment="1">
      <alignment horizontal="center" vertical="center" shrinkToFit="1"/>
      <protection/>
    </xf>
    <xf numFmtId="38" fontId="29" fillId="0" borderId="0" xfId="49" applyFont="1" applyFill="1" applyAlignment="1">
      <alignment horizontal="center" vertical="center" shrinkToFit="1"/>
    </xf>
    <xf numFmtId="201" fontId="12" fillId="0" borderId="275" xfId="49" applyNumberFormat="1" applyFont="1" applyFill="1" applyBorder="1" applyAlignment="1">
      <alignment horizontal="right" vertical="center" shrinkToFit="1"/>
    </xf>
    <xf numFmtId="201" fontId="29" fillId="0" borderId="0" xfId="49" applyNumberFormat="1" applyFont="1" applyFill="1" applyBorder="1" applyAlignment="1">
      <alignment horizontal="right" vertical="center" shrinkToFit="1"/>
    </xf>
    <xf numFmtId="0" fontId="60" fillId="0" borderId="0" xfId="0" applyFont="1" applyFill="1" applyAlignment="1">
      <alignment horizontal="center" vertical="center"/>
    </xf>
    <xf numFmtId="0" fontId="24" fillId="0" borderId="0" xfId="0" applyFont="1" applyFill="1" applyAlignment="1">
      <alignment wrapText="1"/>
    </xf>
    <xf numFmtId="0" fontId="61" fillId="0" borderId="0" xfId="0" applyFont="1" applyFill="1" applyAlignment="1">
      <alignment horizontal="center"/>
    </xf>
    <xf numFmtId="0" fontId="19" fillId="0" borderId="0" xfId="0" applyFont="1" applyFill="1" applyAlignment="1">
      <alignment/>
    </xf>
    <xf numFmtId="0" fontId="63" fillId="0" borderId="0" xfId="0" applyFont="1" applyFill="1" applyAlignment="1">
      <alignment/>
    </xf>
    <xf numFmtId="0" fontId="19" fillId="0" borderId="0" xfId="0" applyFont="1" applyFill="1" applyAlignment="1">
      <alignment vertical="center"/>
    </xf>
    <xf numFmtId="0" fontId="19" fillId="0" borderId="0" xfId="0" applyFont="1" applyFill="1" applyAlignment="1">
      <alignment horizontal="center" vertical="center"/>
    </xf>
    <xf numFmtId="0" fontId="18" fillId="0" borderId="0" xfId="0" applyFont="1" applyFill="1" applyAlignment="1">
      <alignment vertical="center"/>
    </xf>
    <xf numFmtId="0" fontId="65" fillId="0" borderId="0" xfId="0" applyFont="1" applyFill="1" applyAlignment="1">
      <alignment vertical="center"/>
    </xf>
    <xf numFmtId="0" fontId="65" fillId="0" borderId="0" xfId="0" applyFont="1" applyFill="1" applyAlignment="1">
      <alignment horizontal="left" vertical="center"/>
    </xf>
    <xf numFmtId="0" fontId="19" fillId="0" borderId="0" xfId="0" applyFont="1" applyFill="1" applyAlignment="1">
      <alignment horizontal="left" vertical="center"/>
    </xf>
    <xf numFmtId="0" fontId="0" fillId="0" borderId="0" xfId="0" applyFont="1" applyFill="1" applyAlignment="1">
      <alignment/>
    </xf>
    <xf numFmtId="0" fontId="29" fillId="21" borderId="236" xfId="63" applyFont="1" applyFill="1" applyBorder="1" applyAlignment="1">
      <alignment horizontal="center" vertical="center" shrinkToFit="1"/>
      <protection/>
    </xf>
    <xf numFmtId="38" fontId="55" fillId="21" borderId="10" xfId="49" applyFont="1" applyFill="1" applyBorder="1" applyAlignment="1">
      <alignment horizontal="center" vertical="center" shrinkToFit="1"/>
    </xf>
    <xf numFmtId="38" fontId="29" fillId="25" borderId="236" xfId="49" applyFont="1" applyFill="1" applyBorder="1" applyAlignment="1">
      <alignment horizontal="center" vertical="center" shrinkToFit="1"/>
    </xf>
    <xf numFmtId="38" fontId="55" fillId="25" borderId="10" xfId="49" applyFont="1" applyFill="1" applyBorder="1" applyAlignment="1">
      <alignment horizontal="center" vertical="center" shrinkToFit="1"/>
    </xf>
    <xf numFmtId="0" fontId="29" fillId="7" borderId="236" xfId="63" applyFont="1" applyFill="1" applyBorder="1" applyAlignment="1">
      <alignment horizontal="center" vertical="center" shrinkToFit="1"/>
      <protection/>
    </xf>
    <xf numFmtId="38" fontId="29" fillId="7" borderId="10" xfId="49" applyFont="1" applyFill="1" applyBorder="1" applyAlignment="1">
      <alignment horizontal="center" vertical="center" shrinkToFit="1"/>
    </xf>
    <xf numFmtId="38" fontId="29" fillId="7" borderId="10" xfId="49" applyFont="1" applyFill="1" applyBorder="1" applyAlignment="1" applyProtection="1">
      <alignment horizontal="center" vertical="center" shrinkToFit="1"/>
      <protection/>
    </xf>
    <xf numFmtId="38" fontId="55" fillId="7" borderId="10" xfId="49" applyFont="1" applyFill="1" applyBorder="1" applyAlignment="1">
      <alignment horizontal="center" vertical="center" shrinkToFit="1"/>
    </xf>
    <xf numFmtId="0" fontId="29" fillId="7" borderId="236" xfId="63" applyFont="1" applyFill="1" applyBorder="1" applyAlignment="1">
      <alignment vertical="center" shrinkToFit="1"/>
      <protection/>
    </xf>
    <xf numFmtId="38" fontId="29" fillId="25" borderId="236" xfId="49" applyFont="1" applyFill="1" applyBorder="1" applyAlignment="1">
      <alignment vertical="center" shrinkToFit="1"/>
    </xf>
    <xf numFmtId="38" fontId="29" fillId="25" borderId="10" xfId="49" applyFont="1" applyFill="1" applyBorder="1" applyAlignment="1">
      <alignment horizontal="center" vertical="center" shrinkToFit="1"/>
    </xf>
    <xf numFmtId="38" fontId="29" fillId="25" borderId="10" xfId="49" applyFont="1" applyFill="1" applyBorder="1" applyAlignment="1" applyProtection="1">
      <alignment horizontal="center" vertical="center" shrinkToFit="1"/>
      <protection/>
    </xf>
    <xf numFmtId="0" fontId="29" fillId="21" borderId="236" xfId="63" applyFont="1" applyFill="1" applyBorder="1" applyAlignment="1">
      <alignment vertical="center" shrinkToFit="1"/>
      <protection/>
    </xf>
    <xf numFmtId="38" fontId="55" fillId="21" borderId="18" xfId="49" applyFont="1" applyFill="1" applyBorder="1" applyAlignment="1">
      <alignment horizontal="center" vertical="center" shrinkToFit="1"/>
    </xf>
    <xf numFmtId="0" fontId="24" fillId="0" borderId="35" xfId="0" applyFont="1" applyFill="1" applyBorder="1" applyAlignment="1">
      <alignment horizontal="center" vertical="center"/>
    </xf>
    <xf numFmtId="0" fontId="23" fillId="0" borderId="31" xfId="0" applyFont="1" applyFill="1" applyBorder="1" applyAlignment="1">
      <alignment horizontal="center" vertical="center" shrinkToFit="1"/>
    </xf>
    <xf numFmtId="0" fontId="23" fillId="0" borderId="18" xfId="0" applyFont="1" applyFill="1" applyBorder="1" applyAlignment="1">
      <alignment horizontal="center" vertical="center" shrinkToFit="1"/>
    </xf>
    <xf numFmtId="0" fontId="0" fillId="0" borderId="30" xfId="0" applyFont="1" applyFill="1" applyBorder="1" applyAlignment="1">
      <alignment horizontal="center" vertical="center"/>
    </xf>
    <xf numFmtId="0" fontId="18" fillId="0" borderId="34" xfId="0" applyFont="1" applyFill="1" applyBorder="1" applyAlignment="1">
      <alignment horizontal="center" vertical="center"/>
    </xf>
    <xf numFmtId="0" fontId="24" fillId="0" borderId="10"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8" xfId="0" applyFont="1" applyFill="1" applyBorder="1" applyAlignment="1">
      <alignment horizontal="center" vertical="center" wrapText="1"/>
    </xf>
    <xf numFmtId="0" fontId="49" fillId="0" borderId="71" xfId="0" applyFont="1" applyFill="1" applyBorder="1" applyAlignment="1">
      <alignment horizontal="center" vertical="center" wrapText="1"/>
    </xf>
    <xf numFmtId="0" fontId="50" fillId="0" borderId="92" xfId="0" applyFont="1" applyFill="1" applyBorder="1" applyAlignment="1">
      <alignment horizontal="center" vertical="center" wrapText="1"/>
    </xf>
    <xf numFmtId="0" fontId="50" fillId="0" borderId="34" xfId="0" applyFont="1" applyFill="1" applyBorder="1" applyAlignment="1">
      <alignment horizontal="center"/>
    </xf>
    <xf numFmtId="0" fontId="50" fillId="0" borderId="35" xfId="0" applyFont="1" applyFill="1" applyBorder="1" applyAlignment="1">
      <alignment horizontal="center"/>
    </xf>
    <xf numFmtId="0" fontId="18" fillId="0" borderId="30" xfId="0" applyFont="1" applyFill="1" applyBorder="1" applyAlignment="1">
      <alignment horizontal="center" vertical="center" wrapText="1"/>
    </xf>
    <xf numFmtId="49" fontId="19" fillId="0" borderId="0" xfId="0" applyNumberFormat="1" applyFont="1" applyAlignment="1">
      <alignment horizontal="right"/>
    </xf>
    <xf numFmtId="49" fontId="19" fillId="0" borderId="0" xfId="0" applyNumberFormat="1" applyFont="1" applyAlignment="1">
      <alignment/>
    </xf>
    <xf numFmtId="49" fontId="0" fillId="0" borderId="0" xfId="0" applyNumberFormat="1" applyFont="1" applyAlignment="1">
      <alignment horizontal="right"/>
    </xf>
    <xf numFmtId="49" fontId="0" fillId="0" borderId="0" xfId="0" applyNumberFormat="1" applyFont="1" applyAlignment="1">
      <alignment/>
    </xf>
    <xf numFmtId="0" fontId="67" fillId="0" borderId="0" xfId="0" applyFont="1" applyFill="1" applyAlignment="1">
      <alignment horizontal="center"/>
    </xf>
    <xf numFmtId="0" fontId="62" fillId="0" borderId="0" xfId="0" applyFont="1" applyFill="1" applyAlignment="1">
      <alignment horizontal="center"/>
    </xf>
    <xf numFmtId="0" fontId="64" fillId="0" borderId="0" xfId="0" applyFont="1" applyFill="1" applyAlignment="1">
      <alignment horizontal="center"/>
    </xf>
    <xf numFmtId="0" fontId="66" fillId="0" borderId="0" xfId="0" applyFont="1" applyFill="1" applyAlignment="1">
      <alignment horizontal="center"/>
    </xf>
    <xf numFmtId="0" fontId="18" fillId="0" borderId="3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xf>
    <xf numFmtId="0" fontId="0" fillId="0" borderId="33" xfId="0" applyFont="1" applyFill="1" applyBorder="1" applyAlignment="1">
      <alignment horizontal="center"/>
    </xf>
    <xf numFmtId="0" fontId="18" fillId="0" borderId="31" xfId="0" applyFont="1" applyFill="1" applyBorder="1" applyAlignment="1">
      <alignment horizontal="center" vertical="center" wrapText="1"/>
    </xf>
    <xf numFmtId="0" fontId="18" fillId="0" borderId="18"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33" xfId="0" applyFont="1" applyFill="1" applyBorder="1" applyAlignment="1">
      <alignment horizontal="center" vertical="center"/>
    </xf>
    <xf numFmtId="0" fontId="0" fillId="0" borderId="33" xfId="0" applyFont="1" applyFill="1" applyBorder="1" applyAlignment="1">
      <alignment horizontal="center" vertical="center"/>
    </xf>
    <xf numFmtId="0" fontId="18" fillId="0" borderId="31" xfId="0" applyFont="1" applyFill="1" applyBorder="1" applyAlignment="1">
      <alignment horizontal="center" vertical="center" shrinkToFit="1"/>
    </xf>
    <xf numFmtId="0" fontId="19" fillId="0" borderId="18" xfId="0" applyFont="1" applyFill="1" applyBorder="1" applyAlignment="1">
      <alignment horizontal="center" vertical="center" shrinkToFit="1"/>
    </xf>
    <xf numFmtId="0" fontId="0" fillId="0" borderId="18" xfId="0" applyFont="1" applyFill="1" applyBorder="1" applyAlignment="1">
      <alignment horizontal="center" shrinkToFit="1"/>
    </xf>
    <xf numFmtId="0" fontId="0" fillId="0" borderId="18"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19" fillId="0" borderId="18" xfId="0" applyFont="1" applyFill="1" applyBorder="1" applyAlignment="1">
      <alignment horizontal="center" vertical="center"/>
    </xf>
    <xf numFmtId="0" fontId="19" fillId="0" borderId="33" xfId="0" applyFont="1" applyFill="1" applyBorder="1" applyAlignment="1">
      <alignment horizontal="center" vertical="center"/>
    </xf>
    <xf numFmtId="0" fontId="18" fillId="0" borderId="33" xfId="0" applyFont="1" applyFill="1" applyBorder="1" applyAlignment="1">
      <alignment horizontal="center" vertical="center" wrapText="1"/>
    </xf>
    <xf numFmtId="0" fontId="49" fillId="0" borderId="31"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18" fillId="0" borderId="60" xfId="0" applyFont="1" applyFill="1" applyBorder="1" applyAlignment="1">
      <alignment horizontal="center" vertical="top" textRotation="255" shrinkToFit="1"/>
    </xf>
    <xf numFmtId="0" fontId="18" fillId="0" borderId="12" xfId="0" applyFont="1" applyFill="1" applyBorder="1" applyAlignment="1">
      <alignment horizontal="center" vertical="top" textRotation="255" shrinkToFit="1"/>
    </xf>
    <xf numFmtId="0" fontId="18" fillId="0" borderId="59" xfId="0" applyFont="1" applyFill="1" applyBorder="1" applyAlignment="1">
      <alignment horizontal="center" vertical="top" textRotation="255" shrinkToFit="1"/>
    </xf>
    <xf numFmtId="0" fontId="18" fillId="0" borderId="13" xfId="0" applyFont="1" applyFill="1" applyBorder="1" applyAlignment="1">
      <alignment horizontal="center" vertical="top" textRotation="255" shrinkToFit="1"/>
    </xf>
    <xf numFmtId="0" fontId="18" fillId="0" borderId="30" xfId="0" applyFont="1" applyFill="1" applyBorder="1" applyAlignment="1">
      <alignment horizontal="center" vertical="top" wrapText="1"/>
    </xf>
    <xf numFmtId="0" fontId="18" fillId="0" borderId="31" xfId="0" applyFont="1" applyFill="1" applyBorder="1" applyAlignment="1">
      <alignment horizontal="center" vertical="top" wrapText="1"/>
    </xf>
    <xf numFmtId="0" fontId="18" fillId="0" borderId="33"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33" xfId="0" applyFont="1" applyFill="1" applyBorder="1" applyAlignment="1">
      <alignment horizontal="center" vertical="center"/>
    </xf>
    <xf numFmtId="0" fontId="20" fillId="0" borderId="33" xfId="0" applyFont="1" applyFill="1" applyBorder="1" applyAlignment="1">
      <alignment horizontal="center" vertical="center" wrapText="1"/>
    </xf>
    <xf numFmtId="0" fontId="18" fillId="0" borderId="145" xfId="0" applyFont="1" applyFill="1" applyBorder="1" applyAlignment="1">
      <alignment horizontal="center" vertical="top" textRotation="255" shrinkToFit="1"/>
    </xf>
    <xf numFmtId="0" fontId="18" fillId="0" borderId="15" xfId="0" applyFont="1" applyFill="1" applyBorder="1" applyAlignment="1">
      <alignment horizontal="center" vertical="top" textRotation="255" shrinkToFit="1"/>
    </xf>
    <xf numFmtId="0" fontId="18" fillId="0" borderId="277" xfId="0" applyFont="1" applyFill="1" applyBorder="1" applyAlignment="1">
      <alignment horizontal="center" vertical="center" shrinkToFit="1"/>
    </xf>
    <xf numFmtId="0" fontId="18" fillId="0" borderId="260" xfId="0" applyFont="1" applyFill="1" applyBorder="1" applyAlignment="1">
      <alignment horizontal="center" vertical="center" shrinkToFit="1"/>
    </xf>
    <xf numFmtId="0" fontId="18" fillId="0" borderId="278"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23" fillId="24" borderId="105" xfId="0" applyFont="1" applyFill="1" applyBorder="1" applyAlignment="1">
      <alignment horizontal="distributed" vertical="center" indent="1" shrinkToFit="1"/>
    </xf>
    <xf numFmtId="0" fontId="23" fillId="24" borderId="110" xfId="0" applyFont="1" applyFill="1" applyBorder="1" applyAlignment="1">
      <alignment horizontal="distributed" vertical="center" indent="1" shrinkToFit="1"/>
    </xf>
    <xf numFmtId="0" fontId="23" fillId="0" borderId="70" xfId="0" applyFont="1" applyFill="1" applyBorder="1" applyAlignment="1">
      <alignment vertical="center" textRotation="255" shrinkToFit="1"/>
    </xf>
    <xf numFmtId="0" fontId="23" fillId="0" borderId="19" xfId="0" applyFont="1" applyFill="1" applyBorder="1" applyAlignment="1">
      <alignment vertical="center" textRotation="255" shrinkToFit="1"/>
    </xf>
    <xf numFmtId="0" fontId="23" fillId="0" borderId="34" xfId="0" applyFont="1" applyFill="1" applyBorder="1" applyAlignment="1">
      <alignment horizontal="center" vertical="center" shrinkToFit="1"/>
    </xf>
    <xf numFmtId="0" fontId="23" fillId="0" borderId="35" xfId="0" applyFont="1" applyFill="1" applyBorder="1" applyAlignment="1">
      <alignment horizontal="center" vertical="center" shrinkToFit="1"/>
    </xf>
    <xf numFmtId="0" fontId="23" fillId="0" borderId="62" xfId="0" applyFont="1" applyFill="1" applyBorder="1" applyAlignment="1">
      <alignment vertical="center" textRotation="255" shrinkToFit="1"/>
    </xf>
    <xf numFmtId="0" fontId="0" fillId="0" borderId="19" xfId="0" applyFont="1" applyFill="1" applyBorder="1" applyAlignment="1">
      <alignment vertical="center" textRotation="255" shrinkToFit="1"/>
    </xf>
    <xf numFmtId="0" fontId="23" fillId="0" borderId="137" xfId="0" applyFont="1" applyFill="1" applyBorder="1" applyAlignment="1">
      <alignment horizontal="center" vertical="center" shrinkToFit="1"/>
    </xf>
    <xf numFmtId="0" fontId="23" fillId="0" borderId="140" xfId="0" applyFont="1" applyFill="1" applyBorder="1" applyAlignment="1">
      <alignment horizontal="center" vertical="center" shrinkToFit="1"/>
    </xf>
    <xf numFmtId="0" fontId="23" fillId="0" borderId="279" xfId="0" applyFont="1" applyFill="1" applyBorder="1" applyAlignment="1">
      <alignment vertical="center" textRotation="255" shrinkToFit="1"/>
    </xf>
    <xf numFmtId="0" fontId="18" fillId="0" borderId="280" xfId="0" applyFont="1" applyFill="1" applyBorder="1" applyAlignment="1">
      <alignment horizontal="center" vertical="distributed" wrapText="1"/>
    </xf>
    <xf numFmtId="0" fontId="18" fillId="0" borderId="281" xfId="0" applyFont="1" applyFill="1" applyBorder="1" applyAlignment="1">
      <alignment horizontal="center" vertical="distributed" wrapText="1"/>
    </xf>
    <xf numFmtId="0" fontId="18" fillId="0" borderId="282" xfId="0" applyFont="1" applyFill="1" applyBorder="1" applyAlignment="1">
      <alignment horizontal="center" vertical="distributed" wrapText="1"/>
    </xf>
    <xf numFmtId="0" fontId="18" fillId="0" borderId="283" xfId="0" applyFont="1" applyFill="1" applyBorder="1" applyAlignment="1">
      <alignment horizontal="center" vertical="distributed" wrapText="1"/>
    </xf>
    <xf numFmtId="0" fontId="18" fillId="0" borderId="284" xfId="0" applyFont="1" applyFill="1" applyBorder="1" applyAlignment="1">
      <alignment horizontal="center" vertical="distributed" wrapText="1"/>
    </xf>
    <xf numFmtId="0" fontId="18" fillId="0" borderId="285" xfId="0" applyFont="1" applyFill="1" applyBorder="1" applyAlignment="1">
      <alignment horizontal="center" vertical="distributed" wrapText="1"/>
    </xf>
    <xf numFmtId="0" fontId="18" fillId="0" borderId="197" xfId="0" applyFont="1" applyFill="1" applyBorder="1" applyAlignment="1">
      <alignment horizontal="center" vertical="top" textRotation="255" shrinkToFit="1"/>
    </xf>
    <xf numFmtId="0" fontId="18" fillId="0" borderId="97" xfId="0" applyFont="1" applyFill="1" applyBorder="1" applyAlignment="1">
      <alignment horizontal="center" vertical="top" textRotation="255" shrinkToFit="1"/>
    </xf>
    <xf numFmtId="0" fontId="18" fillId="0" borderId="92" xfId="0" applyFont="1" applyFill="1" applyBorder="1" applyAlignment="1">
      <alignment horizontal="center" vertical="top" textRotation="255" shrinkToFit="1"/>
    </xf>
    <xf numFmtId="0" fontId="18" fillId="0" borderId="35" xfId="0" applyFont="1" applyFill="1" applyBorder="1" applyAlignment="1">
      <alignment horizontal="center" vertical="top" textRotation="255" shrinkToFit="1"/>
    </xf>
    <xf numFmtId="0" fontId="23" fillId="0" borderId="31" xfId="0" applyFont="1" applyFill="1" applyBorder="1" applyAlignment="1">
      <alignment horizontal="center" vertical="center" wrapText="1"/>
    </xf>
    <xf numFmtId="0" fontId="23"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3" xfId="0" applyFont="1" applyFill="1" applyBorder="1" applyAlignment="1">
      <alignment horizontal="center" vertical="center"/>
    </xf>
    <xf numFmtId="0" fontId="19" fillId="0" borderId="97" xfId="0" applyFont="1" applyFill="1" applyBorder="1" applyAlignment="1">
      <alignment horizontal="center" shrinkToFit="1"/>
    </xf>
    <xf numFmtId="0" fontId="18" fillId="0" borderId="286" xfId="0" applyFont="1" applyFill="1" applyBorder="1" applyAlignment="1">
      <alignment horizontal="center" vertical="top" textRotation="255" shrinkToFit="1"/>
    </xf>
    <xf numFmtId="0" fontId="18" fillId="0" borderId="287" xfId="0" applyFont="1" applyFill="1" applyBorder="1" applyAlignment="1">
      <alignment horizontal="center" vertical="top" textRotation="255" shrinkToFit="1"/>
    </xf>
    <xf numFmtId="0" fontId="0" fillId="0" borderId="18" xfId="0" applyFont="1" applyFill="1" applyBorder="1" applyAlignment="1">
      <alignment vertical="center"/>
    </xf>
    <xf numFmtId="0" fontId="0" fillId="0" borderId="33" xfId="0" applyFont="1" applyFill="1" applyBorder="1" applyAlignment="1">
      <alignment vertical="center"/>
    </xf>
    <xf numFmtId="0" fontId="23"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18" fillId="0" borderId="18" xfId="0" applyFont="1" applyFill="1" applyBorder="1" applyAlignment="1">
      <alignment horizontal="center" vertical="center" shrinkToFit="1"/>
    </xf>
    <xf numFmtId="0" fontId="18" fillId="0" borderId="144" xfId="0" applyFont="1" applyFill="1" applyBorder="1" applyAlignment="1">
      <alignment horizontal="center" vertical="top" textRotation="255" shrinkToFit="1"/>
    </xf>
    <xf numFmtId="0" fontId="19" fillId="0" borderId="14" xfId="0" applyFont="1" applyFill="1" applyBorder="1" applyAlignment="1">
      <alignment horizontal="center" shrinkToFit="1"/>
    </xf>
    <xf numFmtId="0" fontId="19" fillId="0" borderId="12" xfId="0" applyFont="1" applyFill="1" applyBorder="1" applyAlignment="1">
      <alignment horizontal="center" shrinkToFit="1"/>
    </xf>
    <xf numFmtId="0" fontId="19" fillId="0" borderId="31" xfId="0" applyFont="1" applyFill="1" applyBorder="1" applyAlignment="1">
      <alignment horizontal="center" vertical="center"/>
    </xf>
    <xf numFmtId="0" fontId="19" fillId="0" borderId="33" xfId="0" applyFont="1" applyBorder="1" applyAlignment="1">
      <alignment horizontal="center" vertical="center"/>
    </xf>
    <xf numFmtId="0" fontId="19" fillId="0" borderId="71" xfId="0" applyFont="1" applyFill="1" applyBorder="1" applyAlignment="1">
      <alignment horizontal="center" vertical="center"/>
    </xf>
    <xf numFmtId="0" fontId="19" fillId="0" borderId="92" xfId="0" applyFont="1" applyFill="1" applyBorder="1" applyAlignment="1">
      <alignment vertical="center"/>
    </xf>
    <xf numFmtId="0" fontId="19" fillId="0" borderId="34" xfId="0" applyFont="1" applyBorder="1" applyAlignment="1">
      <alignment vertical="center"/>
    </xf>
    <xf numFmtId="0" fontId="19" fillId="0" borderId="35" xfId="0" applyFont="1" applyBorder="1" applyAlignment="1">
      <alignment vertical="center"/>
    </xf>
    <xf numFmtId="0" fontId="19" fillId="0" borderId="70" xfId="0" applyFont="1" applyFill="1" applyBorder="1" applyAlignment="1">
      <alignment horizontal="left" vertical="center"/>
    </xf>
    <xf numFmtId="0" fontId="19" fillId="0" borderId="19" xfId="0" applyFont="1" applyFill="1" applyBorder="1" applyAlignment="1">
      <alignment horizontal="left" vertical="center"/>
    </xf>
    <xf numFmtId="0" fontId="19" fillId="0" borderId="34" xfId="0" applyFont="1" applyFill="1" applyBorder="1" applyAlignment="1">
      <alignment horizontal="center" vertical="center"/>
    </xf>
    <xf numFmtId="0" fontId="19" fillId="0" borderId="61" xfId="0" applyFont="1" applyFill="1" applyBorder="1" applyAlignment="1">
      <alignment horizontal="center" vertical="center" wrapText="1"/>
    </xf>
    <xf numFmtId="0" fontId="19" fillId="0" borderId="80" xfId="0" applyFont="1" applyFill="1" applyBorder="1" applyAlignment="1">
      <alignment horizontal="center" vertical="center" wrapText="1"/>
    </xf>
    <xf numFmtId="0" fontId="19" fillId="0" borderId="70" xfId="0" applyFont="1" applyFill="1" applyBorder="1" applyAlignment="1">
      <alignment horizontal="center" vertical="center"/>
    </xf>
    <xf numFmtId="0" fontId="0" fillId="0" borderId="19" xfId="0" applyFont="1" applyBorder="1" applyAlignment="1">
      <alignment/>
    </xf>
    <xf numFmtId="0" fontId="19" fillId="0" borderId="31"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19" xfId="0" applyFont="1" applyFill="1" applyBorder="1" applyAlignment="1">
      <alignment horizontal="center" vertical="center"/>
    </xf>
    <xf numFmtId="0" fontId="0" fillId="0" borderId="19" xfId="0" applyFont="1" applyBorder="1" applyAlignment="1">
      <alignment vertical="center"/>
    </xf>
    <xf numFmtId="0" fontId="19" fillId="0" borderId="212" xfId="0" applyFont="1" applyFill="1" applyBorder="1" applyAlignment="1">
      <alignment horizontal="center" vertical="center"/>
    </xf>
    <xf numFmtId="0" fontId="0" fillId="0" borderId="210" xfId="0" applyFont="1" applyBorder="1" applyAlignment="1">
      <alignment/>
    </xf>
    <xf numFmtId="0" fontId="19" fillId="0" borderId="70" xfId="0" applyFont="1" applyFill="1" applyBorder="1" applyAlignment="1">
      <alignment horizontal="center" vertical="distributed" textRotation="255"/>
    </xf>
    <xf numFmtId="0" fontId="19" fillId="0" borderId="62" xfId="0" applyFont="1" applyFill="1" applyBorder="1" applyAlignment="1">
      <alignment horizontal="center" vertical="distributed" textRotation="255"/>
    </xf>
    <xf numFmtId="0" fontId="21" fillId="0" borderId="70" xfId="0" applyFont="1" applyFill="1" applyBorder="1" applyAlignment="1">
      <alignment horizontal="center" vertical="center" wrapText="1"/>
    </xf>
    <xf numFmtId="0" fontId="0" fillId="0" borderId="19" xfId="0" applyBorder="1" applyAlignment="1">
      <alignment horizontal="center" vertical="center" wrapText="1"/>
    </xf>
    <xf numFmtId="0" fontId="19" fillId="0" borderId="19" xfId="0" applyFont="1" applyFill="1" applyBorder="1" applyAlignment="1">
      <alignment horizontal="center" vertical="distributed" textRotation="255"/>
    </xf>
    <xf numFmtId="0" fontId="21" fillId="0" borderId="70" xfId="0" applyFont="1" applyFill="1" applyBorder="1" applyAlignment="1">
      <alignment horizontal="center" vertical="center" textRotation="255"/>
    </xf>
    <xf numFmtId="0" fontId="21" fillId="0" borderId="19" xfId="0" applyFont="1" applyFill="1" applyBorder="1" applyAlignment="1">
      <alignment horizontal="center" vertical="center" textRotation="255"/>
    </xf>
    <xf numFmtId="0" fontId="19" fillId="24" borderId="31" xfId="0" applyFont="1" applyFill="1" applyBorder="1" applyAlignment="1">
      <alignment horizontal="center" vertical="center"/>
    </xf>
    <xf numFmtId="0" fontId="19" fillId="24" borderId="33" xfId="0" applyFont="1" applyFill="1" applyBorder="1" applyAlignment="1">
      <alignment horizontal="center" vertical="center"/>
    </xf>
    <xf numFmtId="0" fontId="19" fillId="0" borderId="71" xfId="0" applyFont="1" applyFill="1" applyBorder="1" applyAlignment="1">
      <alignment horizontal="distributed" vertical="center"/>
    </xf>
    <xf numFmtId="0" fontId="19" fillId="0" borderId="92" xfId="0" applyFont="1" applyFill="1" applyBorder="1" applyAlignment="1">
      <alignment horizontal="distributed" vertical="center"/>
    </xf>
    <xf numFmtId="0" fontId="19" fillId="0" borderId="30" xfId="0" applyFont="1" applyFill="1" applyBorder="1" applyAlignment="1">
      <alignment horizontal="center" vertical="distributed" textRotation="255"/>
    </xf>
    <xf numFmtId="0" fontId="19" fillId="0" borderId="34" xfId="0" applyFont="1" applyFill="1" applyBorder="1" applyAlignment="1">
      <alignment vertical="center"/>
    </xf>
    <xf numFmtId="0" fontId="19" fillId="0" borderId="35" xfId="0" applyFont="1" applyFill="1" applyBorder="1" applyAlignment="1">
      <alignment vertical="center"/>
    </xf>
    <xf numFmtId="0" fontId="19" fillId="0" borderId="70" xfId="0" applyFont="1" applyFill="1" applyBorder="1" applyAlignment="1">
      <alignment horizontal="center" vertical="distributed" textRotation="255" shrinkToFit="1"/>
    </xf>
    <xf numFmtId="0" fontId="19" fillId="0" borderId="62" xfId="0" applyFont="1" applyFill="1" applyBorder="1" applyAlignment="1">
      <alignment horizontal="center" vertical="distributed" textRotation="255" shrinkToFit="1"/>
    </xf>
    <xf numFmtId="0" fontId="19" fillId="0" borderId="49" xfId="0" applyFont="1" applyFill="1" applyBorder="1" applyAlignment="1">
      <alignment horizontal="center" vertical="top" textRotation="255" wrapText="1"/>
    </xf>
    <xf numFmtId="0" fontId="19" fillId="0" borderId="13" xfId="0" applyFont="1" applyFill="1" applyBorder="1" applyAlignment="1">
      <alignment horizontal="center" vertical="top" textRotation="255" wrapText="1"/>
    </xf>
    <xf numFmtId="0" fontId="19" fillId="0" borderId="18" xfId="0" applyFont="1" applyFill="1" applyBorder="1" applyAlignment="1">
      <alignment horizontal="center" vertical="center" wrapText="1"/>
    </xf>
    <xf numFmtId="0" fontId="19" fillId="0" borderId="50" xfId="0" applyFont="1" applyFill="1" applyBorder="1" applyAlignment="1">
      <alignment horizontal="center" vertical="top" textRotation="255" wrapText="1"/>
    </xf>
    <xf numFmtId="0" fontId="19" fillId="0" borderId="12" xfId="0" applyFont="1" applyFill="1" applyBorder="1" applyAlignment="1">
      <alignment horizontal="center" vertical="top" textRotation="255" wrapText="1"/>
    </xf>
    <xf numFmtId="0" fontId="19" fillId="0" borderId="90" xfId="0" applyFont="1" applyFill="1" applyBorder="1" applyAlignment="1">
      <alignment horizontal="center" vertical="center" shrinkToFit="1"/>
    </xf>
    <xf numFmtId="0" fontId="19" fillId="0" borderId="39" xfId="0" applyFont="1" applyFill="1" applyBorder="1" applyAlignment="1">
      <alignment horizontal="center" vertical="center" shrinkToFit="1"/>
    </xf>
    <xf numFmtId="0" fontId="21" fillId="0" borderId="70" xfId="0" applyFont="1" applyFill="1" applyBorder="1" applyAlignment="1">
      <alignment horizontal="center" vertical="top" textRotation="255" shrinkToFit="1"/>
    </xf>
    <xf numFmtId="0" fontId="21" fillId="0" borderId="62" xfId="0" applyFont="1" applyFill="1" applyBorder="1" applyAlignment="1">
      <alignment horizontal="center" vertical="top" textRotation="255" shrinkToFit="1"/>
    </xf>
    <xf numFmtId="0" fontId="21" fillId="0" borderId="19" xfId="0" applyFont="1" applyFill="1" applyBorder="1" applyAlignment="1">
      <alignment horizontal="center" vertical="top" textRotation="255" shrinkToFit="1"/>
    </xf>
    <xf numFmtId="0" fontId="19" fillId="0" borderId="99" xfId="0" applyFont="1" applyFill="1" applyBorder="1" applyAlignment="1">
      <alignment horizontal="center" vertical="top" textRotation="255" wrapText="1"/>
    </xf>
    <xf numFmtId="0" fontId="19" fillId="0" borderId="14" xfId="0" applyFont="1" applyFill="1" applyBorder="1" applyAlignment="1">
      <alignment horizontal="center" vertical="top" textRotation="255" wrapText="1"/>
    </xf>
    <xf numFmtId="0" fontId="25" fillId="0" borderId="31"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5" fillId="0" borderId="33" xfId="0" applyFont="1" applyFill="1" applyBorder="1" applyAlignment="1">
      <alignment horizontal="center" vertical="center" shrinkToFit="1"/>
    </xf>
    <xf numFmtId="0" fontId="19" fillId="0" borderId="40" xfId="0" applyFont="1" applyFill="1" applyBorder="1" applyAlignment="1">
      <alignment horizontal="center" vertical="center" shrinkToFit="1"/>
    </xf>
    <xf numFmtId="0" fontId="19" fillId="0" borderId="39" xfId="0" applyFont="1" applyFill="1" applyBorder="1" applyAlignment="1">
      <alignment vertical="center"/>
    </xf>
    <xf numFmtId="0" fontId="21" fillId="0" borderId="70" xfId="0" applyFont="1" applyFill="1" applyBorder="1" applyAlignment="1">
      <alignment horizontal="center" vertical="center" wrapText="1" shrinkToFit="1"/>
    </xf>
    <xf numFmtId="0" fontId="19" fillId="0" borderId="19" xfId="0" applyFont="1" applyFill="1" applyBorder="1" applyAlignment="1">
      <alignment horizontal="center" vertical="center" wrapText="1" shrinkToFit="1"/>
    </xf>
    <xf numFmtId="0" fontId="19" fillId="0" borderId="92" xfId="0" applyFont="1" applyFill="1" applyBorder="1" applyAlignment="1">
      <alignment horizontal="center" vertical="center"/>
    </xf>
    <xf numFmtId="0" fontId="19" fillId="0" borderId="63" xfId="0" applyFont="1" applyFill="1" applyBorder="1" applyAlignment="1">
      <alignment horizontal="center" vertical="center"/>
    </xf>
    <xf numFmtId="0" fontId="19" fillId="0" borderId="65"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279" xfId="0" applyFont="1" applyFill="1" applyBorder="1" applyAlignment="1">
      <alignment horizontal="center" vertical="distributed" textRotation="255" shrinkToFit="1"/>
    </xf>
    <xf numFmtId="0" fontId="19" fillId="0" borderId="137" xfId="0" applyFont="1" applyFill="1" applyBorder="1" applyAlignment="1">
      <alignment horizontal="center" vertical="center"/>
    </xf>
    <xf numFmtId="0" fontId="19" fillId="0" borderId="140" xfId="0" applyFont="1" applyFill="1" applyBorder="1" applyAlignment="1">
      <alignment horizontal="center" vertical="center"/>
    </xf>
    <xf numFmtId="0" fontId="4" fillId="0" borderId="0" xfId="0" applyFont="1" applyFill="1" applyBorder="1" applyAlignment="1">
      <alignment horizontal="center" vertical="center" shrinkToFit="1"/>
    </xf>
    <xf numFmtId="0" fontId="19" fillId="0" borderId="70" xfId="0" applyFont="1" applyFill="1" applyBorder="1" applyAlignment="1">
      <alignment horizontal="center" vertical="top" textRotation="255" wrapText="1"/>
    </xf>
    <xf numFmtId="0" fontId="19" fillId="0" borderId="62" xfId="0" applyFont="1" applyFill="1" applyBorder="1" applyAlignment="1">
      <alignment horizontal="center" vertical="top" textRotation="255" wrapText="1"/>
    </xf>
    <xf numFmtId="0" fontId="19" fillId="0" borderId="19" xfId="0" applyFont="1" applyFill="1" applyBorder="1" applyAlignment="1">
      <alignment horizontal="center" vertical="top" textRotation="255" wrapText="1"/>
    </xf>
    <xf numFmtId="0" fontId="18" fillId="0" borderId="70" xfId="0" applyFont="1" applyFill="1" applyBorder="1" applyAlignment="1">
      <alignment horizontal="center" vertical="top" textRotation="255" wrapText="1"/>
    </xf>
    <xf numFmtId="0" fontId="18" fillId="0" borderId="62" xfId="0" applyFont="1" applyFill="1" applyBorder="1" applyAlignment="1">
      <alignment horizontal="center" vertical="top" textRotation="255" wrapText="1"/>
    </xf>
    <xf numFmtId="0" fontId="18" fillId="0" borderId="19" xfId="0" applyFont="1" applyFill="1" applyBorder="1" applyAlignment="1">
      <alignment horizontal="center" vertical="top" textRotation="255" wrapText="1"/>
    </xf>
    <xf numFmtId="0" fontId="21" fillId="0" borderId="70" xfId="0" applyFont="1" applyFill="1" applyBorder="1" applyAlignment="1">
      <alignment horizontal="center" vertical="distributed" textRotation="255"/>
    </xf>
    <xf numFmtId="0" fontId="19" fillId="0" borderId="19" xfId="0" applyFont="1" applyFill="1" applyBorder="1" applyAlignment="1">
      <alignment horizontal="center" vertical="distributed"/>
    </xf>
    <xf numFmtId="0" fontId="4" fillId="0" borderId="0" xfId="0" applyFont="1" applyFill="1" applyBorder="1" applyAlignment="1">
      <alignment horizontal="center" vertical="center"/>
    </xf>
    <xf numFmtId="0" fontId="19" fillId="0" borderId="59" xfId="0" applyFont="1" applyFill="1" applyBorder="1" applyAlignment="1">
      <alignment horizontal="center" vertical="top" textRotation="255" wrapText="1"/>
    </xf>
    <xf numFmtId="0" fontId="19" fillId="0" borderId="144" xfId="0" applyFont="1" applyFill="1" applyBorder="1" applyAlignment="1">
      <alignment horizontal="center" vertical="top" textRotation="255" wrapText="1"/>
    </xf>
    <xf numFmtId="0" fontId="19" fillId="0" borderId="6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24" borderId="34" xfId="0" applyFont="1" applyFill="1" applyBorder="1" applyAlignment="1">
      <alignment horizontal="center" vertical="center" shrinkToFit="1"/>
    </xf>
    <xf numFmtId="0" fontId="19" fillId="24" borderId="35" xfId="0" applyFont="1" applyFill="1" applyBorder="1" applyAlignment="1">
      <alignment horizontal="center" vertical="center" shrinkToFit="1"/>
    </xf>
    <xf numFmtId="0" fontId="27" fillId="0" borderId="0" xfId="0" applyFont="1" applyFill="1" applyAlignment="1">
      <alignment horizontal="center" vertical="center" shrinkToFit="1"/>
    </xf>
    <xf numFmtId="0" fontId="26" fillId="0" borderId="70" xfId="0" applyFont="1" applyFill="1" applyBorder="1" applyAlignment="1">
      <alignment horizontal="center" vertical="center" textRotation="255" shrinkToFit="1"/>
    </xf>
    <xf numFmtId="0" fontId="26" fillId="0" borderId="62" xfId="0" applyFont="1" applyFill="1" applyBorder="1" applyAlignment="1">
      <alignment horizontal="center" vertical="center" textRotation="255" shrinkToFit="1"/>
    </xf>
    <xf numFmtId="0" fontId="26" fillId="0" borderId="19" xfId="0" applyFont="1" applyFill="1" applyBorder="1" applyAlignment="1">
      <alignment horizontal="center" vertical="center" textRotation="255" shrinkToFit="1"/>
    </xf>
    <xf numFmtId="0" fontId="25" fillId="0" borderId="71" xfId="0" applyFont="1" applyFill="1" applyBorder="1" applyAlignment="1">
      <alignment horizontal="center" vertical="center" textRotation="255" shrinkToFit="1"/>
    </xf>
    <xf numFmtId="0" fontId="25" fillId="0" borderId="34" xfId="0" applyFont="1" applyFill="1" applyBorder="1" applyAlignment="1">
      <alignment horizontal="center" vertical="center" textRotation="255" shrinkToFit="1"/>
    </xf>
    <xf numFmtId="0" fontId="25" fillId="0" borderId="92" xfId="0" applyFont="1" applyFill="1" applyBorder="1" applyAlignment="1">
      <alignment horizontal="left" vertical="center" shrinkToFit="1"/>
    </xf>
    <xf numFmtId="0" fontId="25" fillId="0" borderId="35" xfId="0" applyFont="1" applyFill="1" applyBorder="1" applyAlignment="1">
      <alignment horizontal="left" vertical="center" shrinkToFit="1"/>
    </xf>
    <xf numFmtId="0" fontId="28" fillId="0" borderId="31" xfId="0" applyNumberFormat="1" applyFont="1" applyFill="1" applyBorder="1" applyAlignment="1">
      <alignment horizontal="center" vertical="center" shrinkToFit="1"/>
    </xf>
    <xf numFmtId="0" fontId="28" fillId="0" borderId="18" xfId="0" applyNumberFormat="1" applyFont="1" applyFill="1" applyBorder="1" applyAlignment="1">
      <alignment horizontal="center" vertical="center" shrinkToFit="1"/>
    </xf>
    <xf numFmtId="0" fontId="28" fillId="0" borderId="33" xfId="0" applyNumberFormat="1" applyFont="1" applyFill="1" applyBorder="1" applyAlignment="1">
      <alignment horizontal="center" vertical="center" shrinkToFit="1"/>
    </xf>
    <xf numFmtId="0" fontId="25" fillId="0" borderId="207" xfId="0" applyFont="1" applyFill="1" applyBorder="1" applyAlignment="1">
      <alignment horizontal="center" vertical="center" shrinkToFit="1"/>
    </xf>
    <xf numFmtId="0" fontId="25" fillId="0" borderId="205" xfId="0" applyFont="1" applyFill="1" applyBorder="1" applyAlignment="1">
      <alignment horizontal="center" vertical="center" shrinkToFit="1"/>
    </xf>
    <xf numFmtId="0" fontId="25" fillId="0" borderId="144"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183" fontId="25" fillId="0" borderId="92" xfId="0" applyNumberFormat="1" applyFont="1" applyFill="1" applyBorder="1" applyAlignment="1">
      <alignment horizontal="center" vertical="center" shrinkToFit="1"/>
    </xf>
    <xf numFmtId="183" fontId="25" fillId="0" borderId="35" xfId="0" applyNumberFormat="1" applyFont="1" applyFill="1" applyBorder="1" applyAlignment="1">
      <alignment horizontal="center" vertical="center" shrinkToFit="1"/>
    </xf>
    <xf numFmtId="0" fontId="26" fillId="0" borderId="71" xfId="0" applyFont="1" applyFill="1" applyBorder="1" applyAlignment="1">
      <alignment horizontal="center" vertical="center" shrinkToFit="1"/>
    </xf>
    <xf numFmtId="0" fontId="26" fillId="0" borderId="92" xfId="0" applyFont="1" applyFill="1" applyBorder="1" applyAlignment="1">
      <alignment horizontal="center" vertical="center" shrinkToFit="1"/>
    </xf>
    <xf numFmtId="0" fontId="26" fillId="0" borderId="63" xfId="0" applyFont="1" applyFill="1" applyBorder="1" applyAlignment="1">
      <alignment horizontal="center" vertical="center" shrinkToFit="1"/>
    </xf>
    <xf numFmtId="0" fontId="26" fillId="0" borderId="65" xfId="0" applyFont="1" applyFill="1" applyBorder="1" applyAlignment="1">
      <alignment horizontal="center" vertical="center" shrinkToFit="1"/>
    </xf>
    <xf numFmtId="0" fontId="26" fillId="0" borderId="34" xfId="0" applyFont="1" applyFill="1" applyBorder="1" applyAlignment="1">
      <alignment horizontal="center" vertical="center" shrinkToFit="1"/>
    </xf>
    <xf numFmtId="0" fontId="26" fillId="0" borderId="35" xfId="0" applyFont="1" applyFill="1" applyBorder="1" applyAlignment="1">
      <alignment horizontal="center" vertical="center" shrinkToFit="1"/>
    </xf>
    <xf numFmtId="0" fontId="26" fillId="0" borderId="71"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6" fillId="0" borderId="71" xfId="0" applyFont="1" applyFill="1" applyBorder="1" applyAlignment="1">
      <alignment horizontal="center" vertical="center" textRotation="255" shrinkToFit="1"/>
    </xf>
    <xf numFmtId="0" fontId="26" fillId="0" borderId="63" xfId="0" applyFont="1" applyFill="1" applyBorder="1" applyAlignment="1">
      <alignment horizontal="center" vertical="center" textRotation="255" shrinkToFit="1"/>
    </xf>
    <xf numFmtId="0" fontId="26" fillId="0" borderId="212" xfId="0" applyFont="1" applyFill="1" applyBorder="1" applyAlignment="1">
      <alignment horizontal="center" vertical="center" shrinkToFit="1"/>
    </xf>
    <xf numFmtId="0" fontId="26" fillId="0" borderId="209" xfId="0" applyFont="1" applyFill="1" applyBorder="1" applyAlignment="1">
      <alignment horizontal="center" vertical="center" shrinkToFit="1"/>
    </xf>
    <xf numFmtId="0" fontId="26" fillId="0" borderId="210" xfId="0" applyFont="1" applyFill="1" applyBorder="1" applyAlignment="1">
      <alignment horizontal="center" vertical="center" shrinkToFit="1"/>
    </xf>
    <xf numFmtId="0" fontId="0" fillId="0" borderId="0" xfId="62" applyFont="1" applyAlignment="1">
      <alignment vertical="center"/>
      <protection/>
    </xf>
    <xf numFmtId="0" fontId="0" fillId="0" borderId="0" xfId="62" applyAlignment="1">
      <alignment vertical="center"/>
      <protection/>
    </xf>
    <xf numFmtId="0" fontId="0" fillId="0" borderId="0" xfId="62" applyFont="1" applyAlignment="1">
      <alignment horizontal="center" vertical="center"/>
      <protection/>
    </xf>
    <xf numFmtId="0" fontId="0" fillId="0" borderId="0" xfId="0" applyAlignment="1">
      <alignment vertical="center"/>
    </xf>
    <xf numFmtId="0" fontId="9" fillId="0" borderId="0" xfId="62" applyFont="1" applyFill="1" applyAlignment="1">
      <alignment horizontal="left" vertical="center"/>
      <protection/>
    </xf>
    <xf numFmtId="0" fontId="5" fillId="0" borderId="288" xfId="62" applyFont="1" applyBorder="1" applyAlignment="1">
      <alignment horizontal="center" vertical="center"/>
      <protection/>
    </xf>
    <xf numFmtId="0" fontId="5" fillId="0" borderId="236" xfId="62" applyFont="1" applyBorder="1" applyAlignment="1">
      <alignment horizontal="center" vertical="center"/>
      <protection/>
    </xf>
    <xf numFmtId="0" fontId="5" fillId="0" borderId="289" xfId="62" applyFont="1" applyBorder="1" applyAlignment="1">
      <alignment horizontal="center" vertical="center"/>
      <protection/>
    </xf>
    <xf numFmtId="0" fontId="5" fillId="0" borderId="290"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25_歯科保健対策実施状況調査結果(p.8-16）" xfId="62"/>
    <cellStyle name="標準_H26_歯科対策調査_歯周疾患検診詳細（案)Ver2" xfId="63"/>
    <cellStyle name="Followed Hyperlink" xfId="64"/>
    <cellStyle name="良い" xfId="65"/>
  </cellStyles>
  <dxfs count="1">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年齢別受診率</a:t>
            </a:r>
          </a:p>
        </c:rich>
      </c:tx>
      <c:layout/>
      <c:spPr>
        <a:noFill/>
        <a:ln>
          <a:noFill/>
        </a:ln>
      </c:spPr>
    </c:title>
    <c:plotArea>
      <c:layout/>
      <c:barChart>
        <c:barDir val="col"/>
        <c:grouping val="clustered"/>
        <c:varyColors val="0"/>
        <c:ser>
          <c:idx val="1"/>
          <c:order val="0"/>
          <c:tx>
            <c:strRef>
              <c:f>'歯周疾患検診p12'!$W$24</c:f>
              <c:strCache>
                <c:ptCount val="1"/>
                <c:pt idx="0">
                  <c:v>男</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'歯周疾患検診p12'!$X$22:$AB$22</c:f>
              <c:strCache/>
            </c:strRef>
          </c:cat>
          <c:val>
            <c:numRef>
              <c:f>'歯周疾患検診p12'!$X$24:$AB$24</c:f>
              <c:numCache/>
            </c:numRef>
          </c:val>
        </c:ser>
        <c:ser>
          <c:idx val="2"/>
          <c:order val="1"/>
          <c:tx>
            <c:strRef>
              <c:f>'歯周疾患検診p12'!$W$25</c:f>
              <c:strCache>
                <c:ptCount val="1"/>
                <c:pt idx="0">
                  <c:v>女</c:v>
                </c:pt>
              </c:strCache>
            </c:strRef>
          </c:tx>
          <c:spPr>
            <a:pattFill prst="pct70">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cat>
            <c:strRef>
              <c:f>'歯周疾患検診p12'!$X$22:$AB$22</c:f>
              <c:strCache/>
            </c:strRef>
          </c:cat>
          <c:val>
            <c:numRef>
              <c:f>'歯周疾患検診p12'!$X$25:$AB$25</c:f>
              <c:numCache/>
            </c:numRef>
          </c:val>
        </c:ser>
        <c:ser>
          <c:idx val="3"/>
          <c:order val="2"/>
          <c:tx>
            <c:strRef>
              <c:f>'歯周疾患検診p12'!$W$23</c:f>
              <c:strCache>
                <c:ptCount val="1"/>
                <c:pt idx="0">
                  <c:v>総数</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val>
            <c:numRef>
              <c:f>'歯周疾患検診p12'!$X$23:$AB$23</c:f>
              <c:numCache/>
            </c:numRef>
          </c:val>
        </c:ser>
        <c:overlap val="30"/>
        <c:gapWidth val="50"/>
        <c:axId val="41412360"/>
        <c:axId val="37166921"/>
      </c:barChart>
      <c:catAx>
        <c:axId val="41412360"/>
        <c:scaling>
          <c:orientation val="minMax"/>
        </c:scaling>
        <c:axPos val="b"/>
        <c:title>
          <c:tx>
            <c:rich>
              <a:bodyPr vert="horz" rot="0" anchor="ctr"/>
              <a:lstStyle/>
              <a:p>
                <a:pPr algn="ctr">
                  <a:defRPr/>
                </a:pPr>
                <a:r>
                  <a:rPr lang="en-US"/>
                  <a:t>年齢</a:t>
                </a:r>
              </a:p>
            </c:rich>
          </c:tx>
          <c:layout/>
          <c:overlay val="0"/>
          <c:spPr>
            <a:noFill/>
            <a:ln>
              <a:noFill/>
            </a:ln>
          </c:spPr>
        </c:title>
        <c:delete val="0"/>
        <c:numFmt formatCode="General" sourceLinked="1"/>
        <c:majorTickMark val="in"/>
        <c:minorTickMark val="none"/>
        <c:tickLblPos val="nextTo"/>
        <c:crossAx val="37166921"/>
        <c:crosses val="autoZero"/>
        <c:auto val="1"/>
        <c:lblOffset val="100"/>
        <c:noMultiLvlLbl val="0"/>
      </c:catAx>
      <c:valAx>
        <c:axId val="37166921"/>
        <c:scaling>
          <c:orientation val="minMax"/>
          <c:max val="8"/>
        </c:scaling>
        <c:axPos val="l"/>
        <c:title>
          <c:tx>
            <c:rich>
              <a:bodyPr vert="horz" rot="-5400000" anchor="ctr"/>
              <a:lstStyle/>
              <a:p>
                <a:pPr algn="ctr">
                  <a:defRPr/>
                </a:pPr>
                <a:r>
                  <a:rPr lang="en-US"/>
                  <a:t>受診率 (%)</a:t>
                </a:r>
              </a:p>
            </c:rich>
          </c:tx>
          <c:layout/>
          <c:overlay val="0"/>
          <c:spPr>
            <a:noFill/>
            <a:ln>
              <a:noFill/>
            </a:ln>
          </c:spPr>
        </c:title>
        <c:delete val="0"/>
        <c:numFmt formatCode="General" sourceLinked="1"/>
        <c:majorTickMark val="in"/>
        <c:minorTickMark val="in"/>
        <c:tickLblPos val="nextTo"/>
        <c:crossAx val="41412360"/>
        <c:crossesAt val="1"/>
        <c:crossBetween val="between"/>
        <c:dispUnits/>
        <c:majorUnit val="1"/>
        <c:minorUnit val="0.5"/>
      </c:valAx>
      <c:spPr>
        <a:noFill/>
        <a:ln>
          <a:noFill/>
        </a:ln>
      </c:spPr>
    </c:plotArea>
    <c:legend>
      <c:legendPos val="r"/>
      <c:layout/>
      <c:overlay val="0"/>
      <c:spPr>
        <a:noFill/>
        <a:ln w="3175">
          <a:noFill/>
        </a:ln>
      </c:spPr>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未処置歯ある者の割合</a:t>
            </a:r>
          </a:p>
        </c:rich>
      </c:tx>
      <c:layout/>
      <c:spPr>
        <a:noFill/>
        <a:ln>
          <a:noFill/>
        </a:ln>
      </c:spPr>
    </c:title>
    <c:plotArea>
      <c:layout/>
      <c:barChart>
        <c:barDir val="col"/>
        <c:grouping val="clustered"/>
        <c:varyColors val="0"/>
        <c:ser>
          <c:idx val="1"/>
          <c:order val="0"/>
          <c:tx>
            <c:strRef>
              <c:f>'歯周疾患検診p12'!$W$30</c:f>
              <c:strCache>
                <c:ptCount val="1"/>
                <c:pt idx="0">
                  <c:v>男</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'歯周疾患検診p12'!$X$28:$AB$28</c:f>
              <c:strCache/>
            </c:strRef>
          </c:cat>
          <c:val>
            <c:numRef>
              <c:f>'歯周疾患検診p12'!$X$30:$AB$30</c:f>
              <c:numCache/>
            </c:numRef>
          </c:val>
        </c:ser>
        <c:ser>
          <c:idx val="2"/>
          <c:order val="1"/>
          <c:tx>
            <c:strRef>
              <c:f>'歯周疾患検診p12'!$W$31</c:f>
              <c:strCache>
                <c:ptCount val="1"/>
                <c:pt idx="0">
                  <c:v>女</c:v>
                </c:pt>
              </c:strCache>
            </c:strRef>
          </c:tx>
          <c:spPr>
            <a:pattFill prst="pct70">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cat>
            <c:strRef>
              <c:f>'歯周疾患検診p12'!$X$28:$AB$28</c:f>
              <c:strCache/>
            </c:strRef>
          </c:cat>
          <c:val>
            <c:numRef>
              <c:f>'歯周疾患検診p12'!$X$31:$AB$31</c:f>
              <c:numCache/>
            </c:numRef>
          </c:val>
        </c:ser>
        <c:ser>
          <c:idx val="3"/>
          <c:order val="2"/>
          <c:tx>
            <c:strRef>
              <c:f>'歯周疾患検診p12'!$W$29</c:f>
              <c:strCache>
                <c:ptCount val="1"/>
                <c:pt idx="0">
                  <c:v>総数</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'歯周疾患検診p12'!$X$28:$AB$28</c:f>
              <c:strCache/>
            </c:strRef>
          </c:cat>
          <c:val>
            <c:numRef>
              <c:f>'歯周疾患検診p12'!$X$29:$AB$29</c:f>
              <c:numCache/>
            </c:numRef>
          </c:val>
        </c:ser>
        <c:overlap val="30"/>
        <c:gapWidth val="50"/>
        <c:axId val="66066834"/>
        <c:axId val="57730595"/>
      </c:barChart>
      <c:catAx>
        <c:axId val="66066834"/>
        <c:scaling>
          <c:orientation val="minMax"/>
        </c:scaling>
        <c:axPos val="b"/>
        <c:title>
          <c:tx>
            <c:rich>
              <a:bodyPr vert="horz" rot="0" anchor="ctr"/>
              <a:lstStyle/>
              <a:p>
                <a:pPr algn="ctr">
                  <a:defRPr/>
                </a:pPr>
                <a:r>
                  <a:rPr lang="en-US"/>
                  <a:t>年齢</a:t>
                </a:r>
              </a:p>
            </c:rich>
          </c:tx>
          <c:layout/>
          <c:overlay val="0"/>
          <c:spPr>
            <a:noFill/>
            <a:ln>
              <a:noFill/>
            </a:ln>
          </c:spPr>
        </c:title>
        <c:delete val="0"/>
        <c:numFmt formatCode="General" sourceLinked="1"/>
        <c:majorTickMark val="in"/>
        <c:minorTickMark val="none"/>
        <c:tickLblPos val="nextTo"/>
        <c:crossAx val="57730595"/>
        <c:crossesAt val="0"/>
        <c:auto val="1"/>
        <c:lblOffset val="100"/>
        <c:noMultiLvlLbl val="0"/>
      </c:catAx>
      <c:valAx>
        <c:axId val="57730595"/>
        <c:scaling>
          <c:orientation val="minMax"/>
          <c:max val="50"/>
          <c:min val="0"/>
        </c:scaling>
        <c:axPos val="l"/>
        <c:title>
          <c:tx>
            <c:rich>
              <a:bodyPr vert="horz" rot="-5400000" anchor="ctr"/>
              <a:lstStyle/>
              <a:p>
                <a:pPr algn="ctr">
                  <a:defRPr/>
                </a:pPr>
                <a:r>
                  <a:rPr lang="en-US" cap="none" sz="950" b="0" i="0" u="none" baseline="0">
                    <a:latin typeface="ＭＳ Ｐゴシック"/>
                    <a:ea typeface="ＭＳ Ｐゴシック"/>
                    <a:cs typeface="ＭＳ Ｐゴシック"/>
                  </a:rPr>
                  <a:t>未処置歯ある者の割合  (%)</a:t>
                </a:r>
              </a:p>
            </c:rich>
          </c:tx>
          <c:layout/>
          <c:overlay val="0"/>
          <c:spPr>
            <a:noFill/>
            <a:ln>
              <a:noFill/>
            </a:ln>
          </c:spPr>
        </c:title>
        <c:delete val="0"/>
        <c:numFmt formatCode="#,##0;[Red](#,##0)" sourceLinked="0"/>
        <c:majorTickMark val="in"/>
        <c:minorTickMark val="in"/>
        <c:tickLblPos val="nextTo"/>
        <c:crossAx val="66066834"/>
        <c:crossesAt val="1"/>
        <c:crossBetween val="between"/>
        <c:dispUnits/>
        <c:majorUnit val="10"/>
        <c:minorUnit val="5"/>
      </c:valAx>
      <c:spPr>
        <a:noFill/>
        <a:ln>
          <a:noFill/>
        </a:ln>
      </c:spPr>
    </c:plotArea>
    <c:legend>
      <c:legendPos val="r"/>
      <c:layout/>
      <c:overlay val="0"/>
      <c:spPr>
        <a:noFill/>
        <a:ln w="3175">
          <a:noFill/>
        </a:ln>
      </c:spPr>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歯周炎の者（PDｺｰﾄﾞ 1と2 の者）の割合</a:t>
            </a:r>
          </a:p>
        </c:rich>
      </c:tx>
      <c:layout/>
      <c:spPr>
        <a:noFill/>
        <a:ln>
          <a:noFill/>
        </a:ln>
      </c:spPr>
    </c:title>
    <c:plotArea>
      <c:layout>
        <c:manualLayout>
          <c:xMode val="edge"/>
          <c:yMode val="edge"/>
          <c:x val="0.08525"/>
          <c:y val="0.1295"/>
          <c:w val="0.75"/>
          <c:h val="0.77725"/>
        </c:manualLayout>
      </c:layout>
      <c:barChart>
        <c:barDir val="col"/>
        <c:grouping val="clustered"/>
        <c:varyColors val="0"/>
        <c:ser>
          <c:idx val="1"/>
          <c:order val="0"/>
          <c:tx>
            <c:strRef>
              <c:f>'歯周疾患検診p12'!$W$36</c:f>
              <c:strCache>
                <c:ptCount val="1"/>
                <c:pt idx="0">
                  <c:v>男</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'歯周疾患検診p12'!$X$34:$AB$34</c:f>
              <c:strCache/>
            </c:strRef>
          </c:cat>
          <c:val>
            <c:numRef>
              <c:f>'歯周疾患検診p12'!$X$36:$AB$36</c:f>
              <c:numCache/>
            </c:numRef>
          </c:val>
        </c:ser>
        <c:ser>
          <c:idx val="2"/>
          <c:order val="1"/>
          <c:tx>
            <c:strRef>
              <c:f>'歯周疾患検診p12'!$W$37</c:f>
              <c:strCache>
                <c:ptCount val="1"/>
                <c:pt idx="0">
                  <c:v>女</c:v>
                </c:pt>
              </c:strCache>
            </c:strRef>
          </c:tx>
          <c:spPr>
            <a:pattFill prst="pct70">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cat>
            <c:strRef>
              <c:f>'歯周疾患検診p12'!$X$34:$AB$34</c:f>
              <c:strCache/>
            </c:strRef>
          </c:cat>
          <c:val>
            <c:numRef>
              <c:f>'歯周疾患検診p12'!$X$37:$AB$37</c:f>
              <c:numCache/>
            </c:numRef>
          </c:val>
        </c:ser>
        <c:ser>
          <c:idx val="3"/>
          <c:order val="2"/>
          <c:tx>
            <c:strRef>
              <c:f>'歯周疾患検診p12'!$W$35</c:f>
              <c:strCache>
                <c:ptCount val="1"/>
                <c:pt idx="0">
                  <c:v>総数</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'歯周疾患検診p12'!$X$34:$AB$34</c:f>
              <c:strCache/>
            </c:strRef>
          </c:cat>
          <c:val>
            <c:numRef>
              <c:f>'歯周疾患検診p12'!$X$35:$AB$35</c:f>
              <c:numCache/>
            </c:numRef>
          </c:val>
        </c:ser>
        <c:overlap val="30"/>
        <c:gapWidth val="50"/>
        <c:axId val="49813308"/>
        <c:axId val="45666589"/>
      </c:barChart>
      <c:catAx>
        <c:axId val="49813308"/>
        <c:scaling>
          <c:orientation val="minMax"/>
        </c:scaling>
        <c:axPos val="b"/>
        <c:title>
          <c:tx>
            <c:rich>
              <a:bodyPr vert="horz" rot="0" anchor="ctr"/>
              <a:lstStyle/>
              <a:p>
                <a:pPr algn="ctr">
                  <a:defRPr/>
                </a:pPr>
                <a:r>
                  <a:rPr lang="en-US"/>
                  <a:t>年齢</a:t>
                </a:r>
              </a:p>
            </c:rich>
          </c:tx>
          <c:layout/>
          <c:overlay val="0"/>
          <c:spPr>
            <a:noFill/>
            <a:ln>
              <a:noFill/>
            </a:ln>
          </c:spPr>
        </c:title>
        <c:delete val="0"/>
        <c:numFmt formatCode="General" sourceLinked="1"/>
        <c:majorTickMark val="in"/>
        <c:minorTickMark val="none"/>
        <c:tickLblPos val="nextTo"/>
        <c:crossAx val="45666589"/>
        <c:crossesAt val="0"/>
        <c:auto val="1"/>
        <c:lblOffset val="100"/>
        <c:noMultiLvlLbl val="0"/>
      </c:catAx>
      <c:valAx>
        <c:axId val="45666589"/>
        <c:scaling>
          <c:orientation val="minMax"/>
          <c:max val="70"/>
          <c:min val="0"/>
        </c:scaling>
        <c:axPos val="l"/>
        <c:title>
          <c:tx>
            <c:rich>
              <a:bodyPr vert="horz" rot="-5400000" anchor="ctr"/>
              <a:lstStyle/>
              <a:p>
                <a:pPr algn="ctr">
                  <a:defRPr/>
                </a:pPr>
                <a:r>
                  <a:rPr lang="en-US" cap="none" sz="950" b="0" i="0" u="none" baseline="0">
                    <a:latin typeface="ＭＳ Ｐゴシック"/>
                    <a:ea typeface="ＭＳ Ｐゴシック"/>
                    <a:cs typeface="ＭＳ Ｐゴシック"/>
                  </a:rPr>
                  <a:t>PDｺｰﾄﾞ 1と2 の者の割合 (%)</a:t>
                </a:r>
              </a:p>
            </c:rich>
          </c:tx>
          <c:layout>
            <c:manualLayout>
              <c:xMode val="factor"/>
              <c:yMode val="factor"/>
              <c:x val="-0.001"/>
              <c:y val="-0.00225"/>
            </c:manualLayout>
          </c:layout>
          <c:overlay val="0"/>
          <c:spPr>
            <a:noFill/>
            <a:ln>
              <a:noFill/>
            </a:ln>
          </c:spPr>
        </c:title>
        <c:delete val="0"/>
        <c:numFmt formatCode="#,##0;[Red](#,##0)" sourceLinked="0"/>
        <c:majorTickMark val="in"/>
        <c:minorTickMark val="in"/>
        <c:tickLblPos val="nextTo"/>
        <c:crossAx val="49813308"/>
        <c:crossesAt val="1"/>
        <c:crossBetween val="between"/>
        <c:dispUnits/>
        <c:majorUnit val="10"/>
        <c:minorUnit val="5"/>
      </c:valAx>
      <c:spPr>
        <a:noFill/>
        <a:ln>
          <a:noFill/>
        </a:ln>
      </c:spPr>
    </c:plotArea>
    <c:legend>
      <c:legendPos val="r"/>
      <c:layout/>
      <c:overlay val="0"/>
      <c:spPr>
        <a:noFill/>
        <a:ln w="3175">
          <a:noFill/>
        </a:ln>
      </c:spPr>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123825</xdr:rowOff>
    </xdr:from>
    <xdr:to>
      <xdr:col>4</xdr:col>
      <xdr:colOff>200025</xdr:colOff>
      <xdr:row>32</xdr:row>
      <xdr:rowOff>95250</xdr:rowOff>
    </xdr:to>
    <xdr:graphicFrame>
      <xdr:nvGraphicFramePr>
        <xdr:cNvPr id="1" name="Chart 1"/>
        <xdr:cNvGraphicFramePr/>
      </xdr:nvGraphicFramePr>
      <xdr:xfrm>
        <a:off x="0" y="3590925"/>
        <a:ext cx="3219450" cy="3238500"/>
      </xdr:xfrm>
      <a:graphic>
        <a:graphicData uri="http://schemas.openxmlformats.org/drawingml/2006/chart">
          <c:chart xmlns:c="http://schemas.openxmlformats.org/drawingml/2006/chart" r:id="rId1"/>
        </a:graphicData>
      </a:graphic>
    </xdr:graphicFrame>
    <xdr:clientData/>
  </xdr:twoCellAnchor>
  <xdr:twoCellAnchor>
    <xdr:from>
      <xdr:col>4</xdr:col>
      <xdr:colOff>266700</xdr:colOff>
      <xdr:row>14</xdr:row>
      <xdr:rowOff>123825</xdr:rowOff>
    </xdr:from>
    <xdr:to>
      <xdr:col>12</xdr:col>
      <xdr:colOff>238125</xdr:colOff>
      <xdr:row>32</xdr:row>
      <xdr:rowOff>104775</xdr:rowOff>
    </xdr:to>
    <xdr:graphicFrame>
      <xdr:nvGraphicFramePr>
        <xdr:cNvPr id="2" name="Chart 2"/>
        <xdr:cNvGraphicFramePr/>
      </xdr:nvGraphicFramePr>
      <xdr:xfrm>
        <a:off x="3286125" y="3590925"/>
        <a:ext cx="3343275" cy="3248025"/>
      </xdr:xfrm>
      <a:graphic>
        <a:graphicData uri="http://schemas.openxmlformats.org/drawingml/2006/chart">
          <c:chart xmlns:c="http://schemas.openxmlformats.org/drawingml/2006/chart" r:id="rId2"/>
        </a:graphicData>
      </a:graphic>
    </xdr:graphicFrame>
    <xdr:clientData/>
  </xdr:twoCellAnchor>
  <xdr:twoCellAnchor>
    <xdr:from>
      <xdr:col>12</xdr:col>
      <xdr:colOff>295275</xdr:colOff>
      <xdr:row>14</xdr:row>
      <xdr:rowOff>123825</xdr:rowOff>
    </xdr:from>
    <xdr:to>
      <xdr:col>20</xdr:col>
      <xdr:colOff>476250</xdr:colOff>
      <xdr:row>32</xdr:row>
      <xdr:rowOff>104775</xdr:rowOff>
    </xdr:to>
    <xdr:graphicFrame>
      <xdr:nvGraphicFramePr>
        <xdr:cNvPr id="3" name="Chart 3"/>
        <xdr:cNvGraphicFramePr/>
      </xdr:nvGraphicFramePr>
      <xdr:xfrm>
        <a:off x="6686550" y="3590925"/>
        <a:ext cx="3552825" cy="32480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4"/>
  <sheetViews>
    <sheetView view="pageBreakPreview" zoomScaleSheetLayoutView="100" workbookViewId="0" topLeftCell="A22">
      <selection activeCell="G4" sqref="G4"/>
    </sheetView>
  </sheetViews>
  <sheetFormatPr defaultColWidth="9.00390625" defaultRowHeight="13.5"/>
  <cols>
    <col min="1" max="1" width="3.625" style="6" customWidth="1"/>
    <col min="2" max="7" width="11.125" style="6" customWidth="1"/>
    <col min="8" max="8" width="13.00390625" style="6" customWidth="1"/>
    <col min="9" max="9" width="10.25390625" style="6" customWidth="1"/>
    <col min="10" max="10" width="3.625" style="6" customWidth="1"/>
    <col min="11" max="16384" width="9.00390625" style="6" customWidth="1"/>
  </cols>
  <sheetData>
    <row r="1" spans="1:10" ht="17.25" customHeight="1">
      <c r="A1" s="1413" t="s">
        <v>821</v>
      </c>
      <c r="B1" s="1414"/>
      <c r="C1" s="1414"/>
      <c r="D1" s="1414"/>
      <c r="E1" s="1414"/>
      <c r="F1" s="1414"/>
      <c r="G1" s="1414"/>
      <c r="H1" s="1414"/>
      <c r="I1" s="1414"/>
      <c r="J1" s="1414"/>
    </row>
    <row r="2" spans="1:10" ht="16.5" customHeight="1">
      <c r="A2" s="1415"/>
      <c r="B2" s="1416"/>
      <c r="C2" s="1416"/>
      <c r="D2" s="1416"/>
      <c r="E2" s="1416"/>
      <c r="F2" s="1416"/>
      <c r="G2" s="1416"/>
      <c r="H2" s="1416"/>
      <c r="I2" s="1416"/>
      <c r="J2" s="1416"/>
    </row>
    <row r="3" spans="1:10" ht="16.5" customHeight="1">
      <c r="A3" s="1415"/>
      <c r="B3" s="1416"/>
      <c r="C3" s="1416"/>
      <c r="D3" s="1416"/>
      <c r="E3" s="1416"/>
      <c r="F3" s="1416"/>
      <c r="G3" s="1416"/>
      <c r="H3" s="1416"/>
      <c r="I3" s="1416"/>
      <c r="J3" s="1416"/>
    </row>
    <row r="4" spans="5:9" ht="41.25" customHeight="1">
      <c r="E4" s="1374"/>
      <c r="I4" s="1375"/>
    </row>
    <row r="5" spans="1:10" ht="37.5">
      <c r="A5" s="1376"/>
      <c r="B5" s="1418" t="s">
        <v>819</v>
      </c>
      <c r="C5" s="1418"/>
      <c r="D5" s="1418"/>
      <c r="E5" s="1418"/>
      <c r="F5" s="1418"/>
      <c r="G5" s="1418"/>
      <c r="H5" s="1418"/>
      <c r="I5" s="1418"/>
      <c r="J5" s="1376"/>
    </row>
    <row r="6" spans="1:10" ht="18.75" customHeight="1">
      <c r="A6" s="1377"/>
      <c r="B6" s="1377"/>
      <c r="C6" s="1377"/>
      <c r="D6" s="1377"/>
      <c r="E6" s="1377"/>
      <c r="F6" s="1377"/>
      <c r="G6" s="1377"/>
      <c r="H6" s="1377"/>
      <c r="I6" s="1377"/>
      <c r="J6" s="1377"/>
    </row>
    <row r="7" spans="1:10" ht="18.75" customHeight="1">
      <c r="A7" s="1378"/>
      <c r="B7" s="1377"/>
      <c r="C7" s="1377"/>
      <c r="D7" s="1377"/>
      <c r="E7" s="1377"/>
      <c r="F7" s="1377"/>
      <c r="G7" s="1377"/>
      <c r="H7" s="1377"/>
      <c r="I7" s="1377"/>
      <c r="J7" s="1377"/>
    </row>
    <row r="8" spans="1:10" ht="39.75">
      <c r="A8" s="1419" t="s">
        <v>808</v>
      </c>
      <c r="B8" s="1419"/>
      <c r="C8" s="1419"/>
      <c r="D8" s="1419"/>
      <c r="E8" s="1419"/>
      <c r="F8" s="1419"/>
      <c r="G8" s="1419"/>
      <c r="H8" s="1419"/>
      <c r="I8" s="1419"/>
      <c r="J8" s="1419"/>
    </row>
    <row r="9" spans="1:10" ht="18.75" customHeight="1">
      <c r="A9" s="1377"/>
      <c r="B9" s="1377"/>
      <c r="C9" s="1377"/>
      <c r="D9" s="1377"/>
      <c r="E9" s="1377"/>
      <c r="F9" s="1377"/>
      <c r="G9" s="1377"/>
      <c r="H9" s="1377"/>
      <c r="I9" s="1377"/>
      <c r="J9" s="1377"/>
    </row>
    <row r="10" spans="1:10" ht="18.75" customHeight="1">
      <c r="A10" s="1377"/>
      <c r="B10" s="1377"/>
      <c r="C10" s="1377"/>
      <c r="D10" s="1377"/>
      <c r="E10" s="1377"/>
      <c r="F10" s="1377"/>
      <c r="G10" s="1377"/>
      <c r="H10" s="1377"/>
      <c r="I10" s="1377"/>
      <c r="J10" s="1377"/>
    </row>
    <row r="11" spans="1:10" ht="18.75" customHeight="1">
      <c r="A11" s="1377"/>
      <c r="B11" s="1377"/>
      <c r="C11" s="1377"/>
      <c r="D11" s="1377"/>
      <c r="E11" s="1377"/>
      <c r="F11" s="1377"/>
      <c r="G11" s="1377"/>
      <c r="H11" s="1377"/>
      <c r="I11" s="1377"/>
      <c r="J11" s="1377"/>
    </row>
    <row r="12" spans="1:10" ht="18.75" customHeight="1">
      <c r="A12" s="1377"/>
      <c r="B12" s="1377"/>
      <c r="C12" s="1377"/>
      <c r="D12" s="1377"/>
      <c r="E12" s="1377"/>
      <c r="F12" s="1377"/>
      <c r="G12" s="1377"/>
      <c r="H12" s="1377"/>
      <c r="I12" s="1377"/>
      <c r="J12" s="1377"/>
    </row>
    <row r="13" spans="1:10" ht="18.75" customHeight="1">
      <c r="A13" s="1377"/>
      <c r="B13" s="1377"/>
      <c r="C13" s="1377"/>
      <c r="D13" s="1377"/>
      <c r="E13" s="1377"/>
      <c r="F13" s="1377"/>
      <c r="G13" s="1377"/>
      <c r="H13" s="1377"/>
      <c r="I13" s="1377"/>
      <c r="J13" s="1377"/>
    </row>
    <row r="14" spans="1:10" ht="18.75" customHeight="1">
      <c r="A14" s="1377"/>
      <c r="B14" s="1377"/>
      <c r="C14" s="1377"/>
      <c r="D14" s="1377"/>
      <c r="E14" s="1377"/>
      <c r="F14" s="1377"/>
      <c r="G14" s="1377"/>
      <c r="H14" s="1377"/>
      <c r="I14" s="1377"/>
      <c r="J14" s="1377"/>
    </row>
    <row r="15" spans="1:10" ht="18.75" customHeight="1">
      <c r="A15" s="1377"/>
      <c r="B15" s="1377"/>
      <c r="C15" s="1377"/>
      <c r="D15" s="1377"/>
      <c r="E15" s="1377"/>
      <c r="F15" s="1377"/>
      <c r="G15" s="1377"/>
      <c r="H15" s="1377"/>
      <c r="I15" s="1377"/>
      <c r="J15" s="1377"/>
    </row>
    <row r="16" spans="1:10" ht="18.75" customHeight="1">
      <c r="A16" s="1377" t="s">
        <v>809</v>
      </c>
      <c r="B16" s="1377"/>
      <c r="C16" s="1377"/>
      <c r="D16" s="1377"/>
      <c r="E16" s="1377"/>
      <c r="F16" s="1377"/>
      <c r="G16" s="1377"/>
      <c r="H16" s="1377"/>
      <c r="I16" s="1377"/>
      <c r="J16" s="1377"/>
    </row>
    <row r="17" spans="1:10" ht="24" customHeight="1">
      <c r="A17" s="1377"/>
      <c r="B17" s="1377" t="s">
        <v>810</v>
      </c>
      <c r="C17" s="1377"/>
      <c r="D17" s="1377"/>
      <c r="E17" s="1377"/>
      <c r="F17" s="1377"/>
      <c r="G17" s="1377"/>
      <c r="H17" s="1377"/>
      <c r="I17" s="1377"/>
      <c r="J17" s="1377"/>
    </row>
    <row r="18" spans="1:10" ht="24" customHeight="1">
      <c r="A18" s="1377"/>
      <c r="B18" s="1377"/>
      <c r="C18" s="1377"/>
      <c r="D18" s="1377"/>
      <c r="E18" s="1377"/>
      <c r="F18" s="1377"/>
      <c r="G18" s="1377"/>
      <c r="H18" s="1377"/>
      <c r="I18" s="1377"/>
      <c r="J18" s="1377"/>
    </row>
    <row r="19" spans="1:10" ht="18.75" customHeight="1">
      <c r="A19" s="1377"/>
      <c r="B19" s="1377"/>
      <c r="C19" s="1379"/>
      <c r="D19" s="1379"/>
      <c r="E19" s="1379"/>
      <c r="F19" s="1379"/>
      <c r="G19" s="1379"/>
      <c r="H19" s="1377"/>
      <c r="I19" s="1377"/>
      <c r="J19" s="1377"/>
    </row>
    <row r="20" spans="1:10" ht="18.75" customHeight="1">
      <c r="A20" s="1379" t="s">
        <v>811</v>
      </c>
      <c r="B20" s="1379"/>
      <c r="C20" s="1379"/>
      <c r="D20" s="1379"/>
      <c r="E20" s="1379"/>
      <c r="F20" s="1379"/>
      <c r="G20" s="1379"/>
      <c r="H20" s="1379"/>
      <c r="I20" s="1379"/>
      <c r="J20" s="1379"/>
    </row>
    <row r="21" spans="1:10" ht="18.75" customHeight="1">
      <c r="A21" s="1379"/>
      <c r="B21" s="1379"/>
      <c r="C21" s="1379" t="s">
        <v>812</v>
      </c>
      <c r="D21" s="1379"/>
      <c r="E21" s="1379"/>
      <c r="F21" s="1379"/>
      <c r="G21" s="1379"/>
      <c r="H21" s="1379"/>
      <c r="I21" s="1380" t="s">
        <v>813</v>
      </c>
      <c r="J21" s="1379"/>
    </row>
    <row r="22" spans="1:10" ht="18.75" customHeight="1">
      <c r="A22" s="1379"/>
      <c r="B22" s="1379"/>
      <c r="C22" s="1379"/>
      <c r="D22" s="1379"/>
      <c r="E22" s="1379"/>
      <c r="F22" s="1379"/>
      <c r="G22" s="1379"/>
      <c r="H22" s="1379"/>
      <c r="I22" s="1380"/>
      <c r="J22" s="1379"/>
    </row>
    <row r="23" spans="1:10" ht="18.75" customHeight="1">
      <c r="A23" s="1381"/>
      <c r="B23" s="1379" t="s">
        <v>814</v>
      </c>
      <c r="C23" s="1379"/>
      <c r="D23" s="1382"/>
      <c r="E23" s="1379"/>
      <c r="F23" s="1379"/>
      <c r="G23" s="1379"/>
      <c r="H23" s="1379"/>
      <c r="I23" s="1380">
        <v>1</v>
      </c>
      <c r="J23" s="1379"/>
    </row>
    <row r="24" spans="1:10" ht="18.75" customHeight="1">
      <c r="A24" s="1379"/>
      <c r="B24" s="1379"/>
      <c r="C24" s="1379"/>
      <c r="D24" s="1383"/>
      <c r="E24" s="1384"/>
      <c r="F24" s="1384"/>
      <c r="G24" s="1384"/>
      <c r="H24" s="1379"/>
      <c r="I24" s="1380"/>
      <c r="J24" s="1379"/>
    </row>
    <row r="25" spans="1:10" ht="18.75" customHeight="1">
      <c r="A25" s="1379"/>
      <c r="B25" s="1379" t="s">
        <v>820</v>
      </c>
      <c r="C25" s="1379"/>
      <c r="D25" s="1382"/>
      <c r="E25" s="1379"/>
      <c r="F25" s="1379"/>
      <c r="G25" s="1379"/>
      <c r="H25" s="1379"/>
      <c r="I25" s="1380">
        <v>7</v>
      </c>
      <c r="J25" s="1379"/>
    </row>
    <row r="26" spans="1:10" ht="18.75" customHeight="1">
      <c r="A26" s="1379"/>
      <c r="B26" s="1379"/>
      <c r="C26" s="1379"/>
      <c r="D26" s="1382"/>
      <c r="E26" s="1379"/>
      <c r="F26" s="1379"/>
      <c r="G26" s="1379"/>
      <c r="H26" s="1379"/>
      <c r="I26" s="1380"/>
      <c r="J26" s="1379"/>
    </row>
    <row r="27" spans="1:10" ht="18.75" customHeight="1">
      <c r="A27" s="1379"/>
      <c r="B27" s="1379" t="s">
        <v>815</v>
      </c>
      <c r="C27" s="1379"/>
      <c r="D27" s="1382"/>
      <c r="E27" s="1379"/>
      <c r="F27" s="1379"/>
      <c r="G27" s="1379"/>
      <c r="H27" s="1379"/>
      <c r="I27" s="1380">
        <v>8</v>
      </c>
      <c r="J27" s="1379"/>
    </row>
    <row r="28" spans="1:10" ht="18.75" customHeight="1">
      <c r="A28" s="1379"/>
      <c r="B28" s="1379"/>
      <c r="C28" s="1379"/>
      <c r="D28" s="1382"/>
      <c r="E28" s="1379"/>
      <c r="F28" s="1379"/>
      <c r="G28" s="1379"/>
      <c r="H28" s="1379"/>
      <c r="I28" s="1380"/>
      <c r="J28" s="1379"/>
    </row>
    <row r="29" spans="1:10" ht="18.75" customHeight="1">
      <c r="A29" s="1379"/>
      <c r="B29" s="1384" t="s">
        <v>414</v>
      </c>
      <c r="C29" s="1379"/>
      <c r="D29" s="1382"/>
      <c r="E29" s="1379"/>
      <c r="F29" s="1379"/>
      <c r="G29" s="1379"/>
      <c r="H29" s="1379"/>
      <c r="I29" s="1380">
        <v>10</v>
      </c>
      <c r="J29" s="1379"/>
    </row>
    <row r="30" spans="1:10" ht="18.75" customHeight="1">
      <c r="A30" s="1379"/>
      <c r="B30" s="1382"/>
      <c r="C30" s="1382"/>
      <c r="D30" s="1379"/>
      <c r="E30" s="1379"/>
      <c r="F30" s="1379"/>
      <c r="G30" s="1379"/>
      <c r="H30" s="1379"/>
      <c r="I30" s="1380"/>
      <c r="J30" s="1379"/>
    </row>
    <row r="31" spans="1:10" ht="18.75" customHeight="1">
      <c r="A31" s="1379"/>
      <c r="B31" s="1382" t="s">
        <v>816</v>
      </c>
      <c r="C31" s="1379"/>
      <c r="D31" s="1379"/>
      <c r="E31" s="1379"/>
      <c r="F31" s="1379"/>
      <c r="G31" s="1379"/>
      <c r="H31" s="1379"/>
      <c r="I31" s="1380">
        <v>12</v>
      </c>
      <c r="J31" s="1379"/>
    </row>
    <row r="32" spans="1:10" ht="18.75" customHeight="1">
      <c r="A32" s="1379"/>
      <c r="B32" s="1379"/>
      <c r="C32" s="1379"/>
      <c r="D32" s="1379"/>
      <c r="E32" s="1379"/>
      <c r="F32" s="1379"/>
      <c r="G32" s="1379"/>
      <c r="H32" s="1379"/>
      <c r="I32" s="1380"/>
      <c r="J32" s="1379"/>
    </row>
    <row r="33" spans="1:10" ht="18.75" customHeight="1">
      <c r="A33" s="1379"/>
      <c r="B33" s="1379" t="s">
        <v>817</v>
      </c>
      <c r="C33" s="1379"/>
      <c r="D33" s="1379"/>
      <c r="E33" s="1379"/>
      <c r="F33" s="1379"/>
      <c r="G33" s="1379"/>
      <c r="H33" s="1379"/>
      <c r="I33" s="1380">
        <v>13</v>
      </c>
      <c r="J33" s="1379"/>
    </row>
    <row r="34" spans="1:10" ht="18.75" customHeight="1">
      <c r="A34" s="1379"/>
      <c r="B34" s="1379"/>
      <c r="C34" s="1379"/>
      <c r="D34" s="1379"/>
      <c r="E34" s="1379"/>
      <c r="F34" s="1379"/>
      <c r="G34" s="1379"/>
      <c r="H34" s="1379"/>
      <c r="I34" s="1379"/>
      <c r="J34" s="1379"/>
    </row>
    <row r="35" spans="1:10" ht="18.75" customHeight="1">
      <c r="A35" s="1377"/>
      <c r="B35" s="1377"/>
      <c r="C35" s="1377"/>
      <c r="D35" s="1377"/>
      <c r="E35" s="1377"/>
      <c r="F35" s="1377"/>
      <c r="G35" s="1377"/>
      <c r="H35" s="1377"/>
      <c r="I35" s="1377"/>
      <c r="J35" s="1377"/>
    </row>
    <row r="36" spans="1:10" ht="30">
      <c r="A36" s="1377"/>
      <c r="B36" s="1420" t="s">
        <v>818</v>
      </c>
      <c r="C36" s="1420"/>
      <c r="D36" s="1420"/>
      <c r="E36" s="1420"/>
      <c r="F36" s="1420"/>
      <c r="G36" s="1420"/>
      <c r="H36" s="1420"/>
      <c r="I36" s="1420"/>
      <c r="J36" s="1377"/>
    </row>
    <row r="37" spans="1:10" ht="18.75" customHeight="1">
      <c r="A37" s="1377"/>
      <c r="B37" s="1377"/>
      <c r="C37" s="1377"/>
      <c r="D37" s="1377"/>
      <c r="E37" s="1377"/>
      <c r="F37" s="1377"/>
      <c r="G37" s="1377"/>
      <c r="H37" s="1377"/>
      <c r="I37" s="1377"/>
      <c r="J37" s="1377"/>
    </row>
    <row r="38" spans="1:10" ht="18.75" customHeight="1">
      <c r="A38" s="1377"/>
      <c r="B38" s="1377"/>
      <c r="C38" s="1377"/>
      <c r="D38" s="1377"/>
      <c r="E38" s="1377"/>
      <c r="F38" s="1377"/>
      <c r="G38" s="1377"/>
      <c r="H38" s="1377"/>
      <c r="I38" s="1377"/>
      <c r="J38" s="1377"/>
    </row>
    <row r="39" spans="1:10" ht="18.75" customHeight="1">
      <c r="A39" s="1417"/>
      <c r="B39" s="1417"/>
      <c r="C39" s="1417"/>
      <c r="D39" s="1417"/>
      <c r="E39" s="1417"/>
      <c r="F39" s="1417"/>
      <c r="G39" s="1417"/>
      <c r="H39" s="1417"/>
      <c r="I39" s="1417"/>
      <c r="J39" s="1417"/>
    </row>
    <row r="40" ht="18.75" customHeight="1"/>
    <row r="41" ht="18.75" customHeight="1"/>
    <row r="42" ht="18.75" customHeight="1"/>
    <row r="43" ht="18.75" customHeight="1"/>
    <row r="44" ht="18.75" customHeight="1">
      <c r="J44" s="1385"/>
    </row>
    <row r="45" ht="17.25" customHeight="1"/>
    <row r="46" ht="17.25" customHeight="1"/>
    <row r="47" ht="17.25" customHeight="1"/>
    <row r="48" ht="17.25" customHeight="1"/>
    <row r="49" ht="17.25" customHeight="1"/>
    <row r="50" ht="17.25" customHeight="1"/>
    <row r="51" ht="17.25" customHeight="1"/>
  </sheetData>
  <sheetProtection/>
  <mergeCells count="7">
    <mergeCell ref="A1:J1"/>
    <mergeCell ref="A3:J3"/>
    <mergeCell ref="A2:J2"/>
    <mergeCell ref="A39:J39"/>
    <mergeCell ref="B5:I5"/>
    <mergeCell ref="A8:J8"/>
    <mergeCell ref="B36:I36"/>
  </mergeCells>
  <printOptions horizontalCentered="1" verticalCentered="1"/>
  <pageMargins left="0.3937007874015748" right="0.3937007874015748" top="0.5905511811023623" bottom="0.5905511811023623" header="0.5118110236220472"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3"/>
  </sheetPr>
  <dimension ref="A1:W47"/>
  <sheetViews>
    <sheetView view="pageBreakPreview" zoomScale="90" zoomScaleNormal="75" zoomScaleSheetLayoutView="90" workbookViewId="0" topLeftCell="A1">
      <pane xSplit="3" ySplit="3" topLeftCell="D4" activePane="bottomRight" state="frozen"/>
      <selection pane="topLeft" activeCell="AA6" sqref="AA6"/>
      <selection pane="topRight" activeCell="AA6" sqref="AA6"/>
      <selection pane="bottomLeft" activeCell="AA6" sqref="AA6"/>
      <selection pane="bottomRight" activeCell="X41" sqref="X41"/>
    </sheetView>
  </sheetViews>
  <sheetFormatPr defaultColWidth="9.00390625" defaultRowHeight="13.5"/>
  <cols>
    <col min="1" max="1" width="0.74609375" style="1221" customWidth="1"/>
    <col min="2" max="2" width="1.12109375" style="1221" customWidth="1"/>
    <col min="3" max="3" width="7.50390625" style="1217" customWidth="1"/>
    <col min="4" max="9" width="6.75390625" style="1257" customWidth="1"/>
    <col min="10" max="10" width="1.12109375" style="1257" customWidth="1"/>
    <col min="11" max="16" width="6.75390625" style="1258" customWidth="1"/>
    <col min="17" max="17" width="1.12109375" style="1258" customWidth="1"/>
    <col min="18" max="22" width="6.75390625" style="1257" customWidth="1"/>
    <col min="23" max="23" width="6.125" style="1257" customWidth="1"/>
    <col min="24" max="16384" width="9.00390625" style="1221" customWidth="1"/>
  </cols>
  <sheetData>
    <row r="1" spans="1:23" s="1216" customFormat="1" ht="18.75" customHeight="1" thickBot="1">
      <c r="A1" s="1211" t="s">
        <v>710</v>
      </c>
      <c r="B1" s="1212"/>
      <c r="C1" s="1212"/>
      <c r="D1" s="1213"/>
      <c r="E1" s="1213"/>
      <c r="F1" s="1213"/>
      <c r="G1" s="1213"/>
      <c r="H1" s="1213"/>
      <c r="I1" s="1213"/>
      <c r="J1" s="1213"/>
      <c r="K1" s="1214"/>
      <c r="L1" s="1214"/>
      <c r="M1" s="1214"/>
      <c r="N1" s="1214"/>
      <c r="O1" s="1214"/>
      <c r="P1" s="1214"/>
      <c r="Q1" s="1214"/>
      <c r="R1" s="1213"/>
      <c r="S1" s="1213"/>
      <c r="T1" s="1213"/>
      <c r="U1" s="1213"/>
      <c r="V1" s="1213"/>
      <c r="W1" s="1215" t="s">
        <v>737</v>
      </c>
    </row>
    <row r="2" spans="1:23" ht="15.75" customHeight="1">
      <c r="A2" s="1217"/>
      <c r="B2" s="1218"/>
      <c r="D2" s="1349"/>
      <c r="E2" s="1349"/>
      <c r="F2" s="1349" t="s">
        <v>700</v>
      </c>
      <c r="G2" s="1349"/>
      <c r="H2" s="1349"/>
      <c r="I2" s="1349"/>
      <c r="J2" s="1219"/>
      <c r="K2" s="1350"/>
      <c r="L2" s="1350"/>
      <c r="M2" s="1350" t="s">
        <v>692</v>
      </c>
      <c r="N2" s="1350"/>
      <c r="O2" s="1350"/>
      <c r="P2" s="1350"/>
      <c r="Q2" s="1220"/>
      <c r="R2" s="1351"/>
      <c r="S2" s="1351"/>
      <c r="T2" s="1351" t="s">
        <v>693</v>
      </c>
      <c r="U2" s="1351"/>
      <c r="V2" s="1351"/>
      <c r="W2" s="1351"/>
    </row>
    <row r="3" spans="1:23" s="1226" customFormat="1" ht="17.25" customHeight="1">
      <c r="A3" s="1222"/>
      <c r="B3" s="1223"/>
      <c r="C3" s="1224" t="s">
        <v>212</v>
      </c>
      <c r="D3" s="1352" t="s">
        <v>695</v>
      </c>
      <c r="E3" s="1352" t="s">
        <v>696</v>
      </c>
      <c r="F3" s="1352" t="s">
        <v>697</v>
      </c>
      <c r="G3" s="1352" t="s">
        <v>698</v>
      </c>
      <c r="H3" s="1352" t="s">
        <v>699</v>
      </c>
      <c r="I3" s="1352" t="s">
        <v>770</v>
      </c>
      <c r="J3" s="1225"/>
      <c r="K3" s="1353" t="s">
        <v>695</v>
      </c>
      <c r="L3" s="1353" t="s">
        <v>696</v>
      </c>
      <c r="M3" s="1353" t="s">
        <v>697</v>
      </c>
      <c r="N3" s="1353" t="s">
        <v>698</v>
      </c>
      <c r="O3" s="1353" t="s">
        <v>699</v>
      </c>
      <c r="P3" s="1353" t="s">
        <v>770</v>
      </c>
      <c r="Q3" s="1225"/>
      <c r="R3" s="1354" t="s">
        <v>695</v>
      </c>
      <c r="S3" s="1354" t="s">
        <v>696</v>
      </c>
      <c r="T3" s="1354" t="s">
        <v>697</v>
      </c>
      <c r="U3" s="1354" t="s">
        <v>698</v>
      </c>
      <c r="V3" s="1354" t="s">
        <v>699</v>
      </c>
      <c r="W3" s="1354" t="s">
        <v>770</v>
      </c>
    </row>
    <row r="4" spans="1:23" s="1238" customFormat="1" ht="12" customHeight="1">
      <c r="A4" s="1227"/>
      <c r="B4" s="1228">
        <v>1</v>
      </c>
      <c r="C4" s="1229" t="s">
        <v>771</v>
      </c>
      <c r="D4" s="1230">
        <v>5</v>
      </c>
      <c r="E4" s="1231">
        <v>9</v>
      </c>
      <c r="F4" s="1231">
        <v>6</v>
      </c>
      <c r="G4" s="1231">
        <v>13</v>
      </c>
      <c r="H4" s="1231">
        <v>33</v>
      </c>
      <c r="I4" s="1231" t="s">
        <v>825</v>
      </c>
      <c r="J4" s="1231"/>
      <c r="K4" s="1231">
        <v>4</v>
      </c>
      <c r="L4" s="1231">
        <v>1</v>
      </c>
      <c r="M4" s="1231">
        <v>4</v>
      </c>
      <c r="N4" s="1231">
        <v>5</v>
      </c>
      <c r="O4" s="1231">
        <v>14</v>
      </c>
      <c r="P4" s="1231" t="s">
        <v>825</v>
      </c>
      <c r="Q4" s="1231"/>
      <c r="R4" s="1231">
        <v>1</v>
      </c>
      <c r="S4" s="1231">
        <v>8</v>
      </c>
      <c r="T4" s="1231">
        <v>2</v>
      </c>
      <c r="U4" s="1231">
        <v>8</v>
      </c>
      <c r="V4" s="1231">
        <v>19</v>
      </c>
      <c r="W4" s="1231" t="s">
        <v>825</v>
      </c>
    </row>
    <row r="5" spans="1:23" s="1238" customFormat="1" ht="12" customHeight="1">
      <c r="A5" s="1233"/>
      <c r="B5" s="1234">
        <v>2</v>
      </c>
      <c r="C5" s="1235" t="s">
        <v>772</v>
      </c>
      <c r="D5" s="1231" t="s">
        <v>826</v>
      </c>
      <c r="E5" s="1231" t="s">
        <v>826</v>
      </c>
      <c r="F5" s="1231" t="s">
        <v>826</v>
      </c>
      <c r="G5" s="1231" t="s">
        <v>826</v>
      </c>
      <c r="H5" s="1231" t="s">
        <v>826</v>
      </c>
      <c r="I5" s="1231" t="s">
        <v>825</v>
      </c>
      <c r="J5" s="1231"/>
      <c r="K5" s="1231" t="s">
        <v>826</v>
      </c>
      <c r="L5" s="1231" t="s">
        <v>826</v>
      </c>
      <c r="M5" s="1231" t="s">
        <v>826</v>
      </c>
      <c r="N5" s="1231" t="s">
        <v>826</v>
      </c>
      <c r="O5" s="1231" t="s">
        <v>826</v>
      </c>
      <c r="P5" s="1231" t="s">
        <v>825</v>
      </c>
      <c r="Q5" s="1231"/>
      <c r="R5" s="1231" t="s">
        <v>826</v>
      </c>
      <c r="S5" s="1231" t="s">
        <v>826</v>
      </c>
      <c r="T5" s="1231" t="s">
        <v>826</v>
      </c>
      <c r="U5" s="1231" t="s">
        <v>826</v>
      </c>
      <c r="V5" s="1231" t="s">
        <v>826</v>
      </c>
      <c r="W5" s="1231" t="s">
        <v>825</v>
      </c>
    </row>
    <row r="6" spans="1:23" s="1238" customFormat="1" ht="12" customHeight="1">
      <c r="A6" s="1233"/>
      <c r="B6" s="1234">
        <v>3</v>
      </c>
      <c r="C6" s="1235" t="s">
        <v>773</v>
      </c>
      <c r="D6" s="1231">
        <v>3</v>
      </c>
      <c r="E6" s="1231">
        <v>1</v>
      </c>
      <c r="F6" s="1231">
        <v>3</v>
      </c>
      <c r="G6" s="1231">
        <v>4</v>
      </c>
      <c r="H6" s="1231">
        <v>11</v>
      </c>
      <c r="I6" s="1231" t="s">
        <v>825</v>
      </c>
      <c r="J6" s="1231"/>
      <c r="K6" s="1231">
        <v>3</v>
      </c>
      <c r="L6" s="1231">
        <v>0</v>
      </c>
      <c r="M6" s="1231">
        <v>1</v>
      </c>
      <c r="N6" s="1231">
        <v>3</v>
      </c>
      <c r="O6" s="1231">
        <v>7</v>
      </c>
      <c r="P6" s="1231" t="s">
        <v>825</v>
      </c>
      <c r="Q6" s="1231"/>
      <c r="R6" s="1231">
        <v>0</v>
      </c>
      <c r="S6" s="1231">
        <v>1</v>
      </c>
      <c r="T6" s="1231">
        <v>2</v>
      </c>
      <c r="U6" s="1231">
        <v>1</v>
      </c>
      <c r="V6" s="1231">
        <v>4</v>
      </c>
      <c r="W6" s="1231" t="s">
        <v>825</v>
      </c>
    </row>
    <row r="7" spans="1:23" s="1232" customFormat="1" ht="12" customHeight="1">
      <c r="A7" s="1233"/>
      <c r="B7" s="1234">
        <v>4</v>
      </c>
      <c r="C7" s="1235" t="s">
        <v>774</v>
      </c>
      <c r="D7" s="1231">
        <v>0</v>
      </c>
      <c r="E7" s="1231">
        <v>1</v>
      </c>
      <c r="F7" s="1231">
        <v>0</v>
      </c>
      <c r="G7" s="1231">
        <v>9</v>
      </c>
      <c r="H7" s="1231">
        <v>10</v>
      </c>
      <c r="I7" s="1231" t="s">
        <v>825</v>
      </c>
      <c r="J7" s="1231"/>
      <c r="K7" s="1231">
        <v>0</v>
      </c>
      <c r="L7" s="1231">
        <v>1</v>
      </c>
      <c r="M7" s="1231">
        <v>0</v>
      </c>
      <c r="N7" s="1231">
        <v>6</v>
      </c>
      <c r="O7" s="1231">
        <v>7</v>
      </c>
      <c r="P7" s="1231" t="s">
        <v>825</v>
      </c>
      <c r="Q7" s="1231"/>
      <c r="R7" s="1231">
        <v>0</v>
      </c>
      <c r="S7" s="1231">
        <v>0</v>
      </c>
      <c r="T7" s="1231">
        <v>0</v>
      </c>
      <c r="U7" s="1231">
        <v>3</v>
      </c>
      <c r="V7" s="1231">
        <v>3</v>
      </c>
      <c r="W7" s="1231" t="s">
        <v>825</v>
      </c>
    </row>
    <row r="8" spans="1:23" s="1232" customFormat="1" ht="12" customHeight="1">
      <c r="A8" s="1233"/>
      <c r="B8" s="1234">
        <v>5</v>
      </c>
      <c r="C8" s="1235" t="s">
        <v>775</v>
      </c>
      <c r="D8" s="1231">
        <v>1</v>
      </c>
      <c r="E8" s="1231">
        <v>2</v>
      </c>
      <c r="F8" s="1231">
        <v>0</v>
      </c>
      <c r="G8" s="1231">
        <v>1</v>
      </c>
      <c r="H8" s="1231">
        <v>4</v>
      </c>
      <c r="I8" s="1231" t="s">
        <v>825</v>
      </c>
      <c r="J8" s="1231"/>
      <c r="K8" s="1231">
        <v>0</v>
      </c>
      <c r="L8" s="1231">
        <v>2</v>
      </c>
      <c r="M8" s="1231">
        <v>0</v>
      </c>
      <c r="N8" s="1231">
        <v>1</v>
      </c>
      <c r="O8" s="1231">
        <v>3</v>
      </c>
      <c r="P8" s="1231" t="s">
        <v>825</v>
      </c>
      <c r="Q8" s="1231"/>
      <c r="R8" s="1231">
        <v>1</v>
      </c>
      <c r="S8" s="1231">
        <v>0</v>
      </c>
      <c r="T8" s="1231">
        <v>0</v>
      </c>
      <c r="U8" s="1231">
        <v>0</v>
      </c>
      <c r="V8" s="1231">
        <v>1</v>
      </c>
      <c r="W8" s="1231" t="s">
        <v>825</v>
      </c>
    </row>
    <row r="9" spans="1:23" s="1232" customFormat="1" ht="12" customHeight="1">
      <c r="A9" s="1233"/>
      <c r="B9" s="1234">
        <v>6</v>
      </c>
      <c r="C9" s="1235" t="s">
        <v>776</v>
      </c>
      <c r="D9" s="1231">
        <v>4</v>
      </c>
      <c r="E9" s="1231">
        <v>3</v>
      </c>
      <c r="F9" s="1231">
        <v>7</v>
      </c>
      <c r="G9" s="1231">
        <v>9</v>
      </c>
      <c r="H9" s="1231">
        <v>23</v>
      </c>
      <c r="I9" s="1231" t="s">
        <v>825</v>
      </c>
      <c r="J9" s="1231"/>
      <c r="K9" s="1231">
        <v>0</v>
      </c>
      <c r="L9" s="1231">
        <v>0</v>
      </c>
      <c r="M9" s="1231">
        <v>1</v>
      </c>
      <c r="N9" s="1231">
        <v>4</v>
      </c>
      <c r="O9" s="1231">
        <v>5</v>
      </c>
      <c r="P9" s="1231" t="s">
        <v>825</v>
      </c>
      <c r="Q9" s="1231"/>
      <c r="R9" s="1231">
        <v>4</v>
      </c>
      <c r="S9" s="1231">
        <v>3</v>
      </c>
      <c r="T9" s="1231">
        <v>6</v>
      </c>
      <c r="U9" s="1231">
        <v>5</v>
      </c>
      <c r="V9" s="1231">
        <v>18</v>
      </c>
      <c r="W9" s="1231" t="s">
        <v>825</v>
      </c>
    </row>
    <row r="10" spans="1:23" s="1232" customFormat="1" ht="12" customHeight="1">
      <c r="A10" s="1233"/>
      <c r="B10" s="1234">
        <v>7</v>
      </c>
      <c r="C10" s="1235" t="s">
        <v>777</v>
      </c>
      <c r="D10" s="1231">
        <v>6</v>
      </c>
      <c r="E10" s="1231">
        <v>9</v>
      </c>
      <c r="F10" s="1231">
        <v>11</v>
      </c>
      <c r="G10" s="1231">
        <v>27</v>
      </c>
      <c r="H10" s="1231">
        <v>53</v>
      </c>
      <c r="I10" s="1231">
        <v>18</v>
      </c>
      <c r="J10" s="1231"/>
      <c r="K10" s="1231">
        <v>4</v>
      </c>
      <c r="L10" s="1231">
        <v>4</v>
      </c>
      <c r="M10" s="1231">
        <v>2</v>
      </c>
      <c r="N10" s="1231">
        <v>9</v>
      </c>
      <c r="O10" s="1231">
        <v>19</v>
      </c>
      <c r="P10" s="1231">
        <v>9</v>
      </c>
      <c r="Q10" s="1231"/>
      <c r="R10" s="1231">
        <v>2</v>
      </c>
      <c r="S10" s="1231">
        <v>5</v>
      </c>
      <c r="T10" s="1231">
        <v>9</v>
      </c>
      <c r="U10" s="1231">
        <v>18</v>
      </c>
      <c r="V10" s="1231">
        <v>34</v>
      </c>
      <c r="W10" s="1231">
        <v>9</v>
      </c>
    </row>
    <row r="11" spans="1:23" s="1232" customFormat="1" ht="12" customHeight="1">
      <c r="A11" s="1233"/>
      <c r="B11" s="1234">
        <v>8</v>
      </c>
      <c r="C11" s="1235" t="s">
        <v>778</v>
      </c>
      <c r="D11" s="1231">
        <v>20</v>
      </c>
      <c r="E11" s="1231">
        <v>24</v>
      </c>
      <c r="F11" s="1231">
        <v>19</v>
      </c>
      <c r="G11" s="1231">
        <v>84</v>
      </c>
      <c r="H11" s="1231">
        <v>147</v>
      </c>
      <c r="I11" s="1231">
        <v>66</v>
      </c>
      <c r="J11" s="1231"/>
      <c r="K11" s="1231">
        <v>4</v>
      </c>
      <c r="L11" s="1231">
        <v>9</v>
      </c>
      <c r="M11" s="1231">
        <v>6</v>
      </c>
      <c r="N11" s="1231">
        <v>35</v>
      </c>
      <c r="O11" s="1231">
        <v>54</v>
      </c>
      <c r="P11" s="1231">
        <v>27</v>
      </c>
      <c r="Q11" s="1231"/>
      <c r="R11" s="1231">
        <v>16</v>
      </c>
      <c r="S11" s="1231">
        <v>15</v>
      </c>
      <c r="T11" s="1231">
        <v>13</v>
      </c>
      <c r="U11" s="1231">
        <v>49</v>
      </c>
      <c r="V11" s="1231">
        <v>93</v>
      </c>
      <c r="W11" s="1231">
        <v>39</v>
      </c>
    </row>
    <row r="12" spans="1:23" s="1232" customFormat="1" ht="12" customHeight="1">
      <c r="A12" s="1233"/>
      <c r="B12" s="1234">
        <v>9</v>
      </c>
      <c r="C12" s="1235" t="s">
        <v>779</v>
      </c>
      <c r="D12" s="1231">
        <v>14</v>
      </c>
      <c r="E12" s="1231">
        <v>1</v>
      </c>
      <c r="F12" s="1231">
        <v>4</v>
      </c>
      <c r="G12" s="1231">
        <v>4</v>
      </c>
      <c r="H12" s="1231">
        <v>23</v>
      </c>
      <c r="I12" s="1231">
        <v>292</v>
      </c>
      <c r="J12" s="1231"/>
      <c r="K12" s="1231">
        <v>8</v>
      </c>
      <c r="L12" s="1231">
        <v>0</v>
      </c>
      <c r="M12" s="1231">
        <v>1</v>
      </c>
      <c r="N12" s="1231">
        <v>3</v>
      </c>
      <c r="O12" s="1231">
        <v>12</v>
      </c>
      <c r="P12" s="1231">
        <v>76</v>
      </c>
      <c r="Q12" s="1231"/>
      <c r="R12" s="1231">
        <v>6</v>
      </c>
      <c r="S12" s="1231">
        <v>1</v>
      </c>
      <c r="T12" s="1231">
        <v>3</v>
      </c>
      <c r="U12" s="1231">
        <v>1</v>
      </c>
      <c r="V12" s="1231">
        <v>11</v>
      </c>
      <c r="W12" s="1231">
        <v>216</v>
      </c>
    </row>
    <row r="13" spans="1:23" s="1232" customFormat="1" ht="12" customHeight="1">
      <c r="A13" s="1233"/>
      <c r="B13" s="1234">
        <v>10</v>
      </c>
      <c r="C13" s="1235" t="s">
        <v>780</v>
      </c>
      <c r="D13" s="1231">
        <v>27</v>
      </c>
      <c r="E13" s="1231">
        <v>25</v>
      </c>
      <c r="F13" s="1231">
        <v>33</v>
      </c>
      <c r="G13" s="1231">
        <v>57</v>
      </c>
      <c r="H13" s="1231">
        <v>142</v>
      </c>
      <c r="I13" s="1231">
        <v>181</v>
      </c>
      <c r="J13" s="1231"/>
      <c r="K13" s="1231">
        <v>11</v>
      </c>
      <c r="L13" s="1231">
        <v>10</v>
      </c>
      <c r="M13" s="1231">
        <v>10</v>
      </c>
      <c r="N13" s="1231">
        <v>23</v>
      </c>
      <c r="O13" s="1231">
        <v>54</v>
      </c>
      <c r="P13" s="1231">
        <v>66</v>
      </c>
      <c r="Q13" s="1231"/>
      <c r="R13" s="1231">
        <v>16</v>
      </c>
      <c r="S13" s="1231">
        <v>15</v>
      </c>
      <c r="T13" s="1231">
        <v>23</v>
      </c>
      <c r="U13" s="1231">
        <v>34</v>
      </c>
      <c r="V13" s="1231">
        <v>88</v>
      </c>
      <c r="W13" s="1231">
        <v>115</v>
      </c>
    </row>
    <row r="14" spans="1:23" s="1232" customFormat="1" ht="12" customHeight="1">
      <c r="A14" s="1233"/>
      <c r="B14" s="1234">
        <v>11</v>
      </c>
      <c r="C14" s="1235" t="s">
        <v>781</v>
      </c>
      <c r="D14" s="1231">
        <v>21</v>
      </c>
      <c r="E14" s="1231">
        <v>20</v>
      </c>
      <c r="F14" s="1231">
        <v>25</v>
      </c>
      <c r="G14" s="1231">
        <v>45</v>
      </c>
      <c r="H14" s="1231">
        <v>111</v>
      </c>
      <c r="I14" s="1231">
        <v>197</v>
      </c>
      <c r="J14" s="1231"/>
      <c r="K14" s="1231">
        <v>6</v>
      </c>
      <c r="L14" s="1231">
        <v>1</v>
      </c>
      <c r="M14" s="1231">
        <v>8</v>
      </c>
      <c r="N14" s="1231">
        <v>19</v>
      </c>
      <c r="O14" s="1231">
        <v>34</v>
      </c>
      <c r="P14" s="1231">
        <v>56</v>
      </c>
      <c r="Q14" s="1231"/>
      <c r="R14" s="1231">
        <v>15</v>
      </c>
      <c r="S14" s="1231">
        <v>19</v>
      </c>
      <c r="T14" s="1231">
        <v>17</v>
      </c>
      <c r="U14" s="1231">
        <v>26</v>
      </c>
      <c r="V14" s="1231">
        <v>77</v>
      </c>
      <c r="W14" s="1231">
        <v>141</v>
      </c>
    </row>
    <row r="15" spans="1:23" s="1232" customFormat="1" ht="12" customHeight="1">
      <c r="A15" s="1233"/>
      <c r="B15" s="1234">
        <v>12</v>
      </c>
      <c r="C15" s="1235" t="s">
        <v>782</v>
      </c>
      <c r="D15" s="1231">
        <v>10</v>
      </c>
      <c r="E15" s="1231">
        <v>5</v>
      </c>
      <c r="F15" s="1231">
        <v>6</v>
      </c>
      <c r="G15" s="1231">
        <v>22</v>
      </c>
      <c r="H15" s="1231">
        <v>43</v>
      </c>
      <c r="I15" s="1231">
        <v>374</v>
      </c>
      <c r="J15" s="1231"/>
      <c r="K15" s="1231">
        <v>4</v>
      </c>
      <c r="L15" s="1231">
        <v>4</v>
      </c>
      <c r="M15" s="1231">
        <v>1</v>
      </c>
      <c r="N15" s="1231">
        <v>10</v>
      </c>
      <c r="O15" s="1231">
        <v>19</v>
      </c>
      <c r="P15" s="1231">
        <v>131</v>
      </c>
      <c r="Q15" s="1231"/>
      <c r="R15" s="1231">
        <v>6</v>
      </c>
      <c r="S15" s="1231">
        <v>1</v>
      </c>
      <c r="T15" s="1231">
        <v>5</v>
      </c>
      <c r="U15" s="1231">
        <v>12</v>
      </c>
      <c r="V15" s="1231">
        <v>24</v>
      </c>
      <c r="W15" s="1231">
        <v>243</v>
      </c>
    </row>
    <row r="16" spans="1:23" s="1232" customFormat="1" ht="12" customHeight="1">
      <c r="A16" s="1233"/>
      <c r="B16" s="1234">
        <v>13</v>
      </c>
      <c r="C16" s="1235" t="s">
        <v>783</v>
      </c>
      <c r="D16" s="1231">
        <v>7</v>
      </c>
      <c r="E16" s="1231">
        <v>6</v>
      </c>
      <c r="F16" s="1231">
        <v>5</v>
      </c>
      <c r="G16" s="1231">
        <v>7</v>
      </c>
      <c r="H16" s="1231">
        <v>25</v>
      </c>
      <c r="I16" s="1231">
        <v>265</v>
      </c>
      <c r="J16" s="1231"/>
      <c r="K16" s="1231">
        <v>1</v>
      </c>
      <c r="L16" s="1231">
        <v>2</v>
      </c>
      <c r="M16" s="1231">
        <v>2</v>
      </c>
      <c r="N16" s="1231">
        <v>2</v>
      </c>
      <c r="O16" s="1231">
        <v>7</v>
      </c>
      <c r="P16" s="1231">
        <v>86</v>
      </c>
      <c r="Q16" s="1231"/>
      <c r="R16" s="1231">
        <v>6</v>
      </c>
      <c r="S16" s="1231">
        <v>4</v>
      </c>
      <c r="T16" s="1231">
        <v>3</v>
      </c>
      <c r="U16" s="1231">
        <v>5</v>
      </c>
      <c r="V16" s="1231">
        <v>18</v>
      </c>
      <c r="W16" s="1231">
        <v>179</v>
      </c>
    </row>
    <row r="17" spans="1:23" s="1232" customFormat="1" ht="12" customHeight="1">
      <c r="A17" s="1233"/>
      <c r="B17" s="1234">
        <v>14</v>
      </c>
      <c r="C17" s="1235" t="s">
        <v>784</v>
      </c>
      <c r="D17" s="1231">
        <v>12</v>
      </c>
      <c r="E17" s="1231">
        <v>17</v>
      </c>
      <c r="F17" s="1231">
        <v>14</v>
      </c>
      <c r="G17" s="1231">
        <v>34</v>
      </c>
      <c r="H17" s="1231">
        <v>77</v>
      </c>
      <c r="I17" s="1231">
        <v>42</v>
      </c>
      <c r="J17" s="1231"/>
      <c r="K17" s="1231">
        <v>2</v>
      </c>
      <c r="L17" s="1231">
        <v>6</v>
      </c>
      <c r="M17" s="1231">
        <v>3</v>
      </c>
      <c r="N17" s="1231">
        <v>12</v>
      </c>
      <c r="O17" s="1231">
        <v>23</v>
      </c>
      <c r="P17" s="1231">
        <v>25</v>
      </c>
      <c r="Q17" s="1231"/>
      <c r="R17" s="1231">
        <v>10</v>
      </c>
      <c r="S17" s="1231">
        <v>11</v>
      </c>
      <c r="T17" s="1231">
        <v>11</v>
      </c>
      <c r="U17" s="1231">
        <v>22</v>
      </c>
      <c r="V17" s="1231">
        <v>54</v>
      </c>
      <c r="W17" s="1231">
        <v>17</v>
      </c>
    </row>
    <row r="18" spans="1:23" s="1232" customFormat="1" ht="12" customHeight="1">
      <c r="A18" s="1233"/>
      <c r="B18" s="1234">
        <v>15</v>
      </c>
      <c r="C18" s="1235" t="s">
        <v>785</v>
      </c>
      <c r="D18" s="1231">
        <v>4</v>
      </c>
      <c r="E18" s="1231">
        <v>1</v>
      </c>
      <c r="F18" s="1231">
        <v>5</v>
      </c>
      <c r="G18" s="1231">
        <v>5</v>
      </c>
      <c r="H18" s="1231">
        <v>15</v>
      </c>
      <c r="I18" s="1231">
        <v>240</v>
      </c>
      <c r="J18" s="1231"/>
      <c r="K18" s="1231">
        <v>0</v>
      </c>
      <c r="L18" s="1231">
        <v>0</v>
      </c>
      <c r="M18" s="1231">
        <v>2</v>
      </c>
      <c r="N18" s="1231">
        <v>1</v>
      </c>
      <c r="O18" s="1231">
        <v>3</v>
      </c>
      <c r="P18" s="1231">
        <v>97</v>
      </c>
      <c r="Q18" s="1231"/>
      <c r="R18" s="1231">
        <v>4</v>
      </c>
      <c r="S18" s="1231">
        <v>1</v>
      </c>
      <c r="T18" s="1231">
        <v>3</v>
      </c>
      <c r="U18" s="1231">
        <v>4</v>
      </c>
      <c r="V18" s="1231">
        <v>12</v>
      </c>
      <c r="W18" s="1231">
        <v>143</v>
      </c>
    </row>
    <row r="19" spans="1:23" s="1232" customFormat="1" ht="12" customHeight="1">
      <c r="A19" s="1233"/>
      <c r="B19" s="1234">
        <v>16</v>
      </c>
      <c r="C19" s="1235" t="s">
        <v>786</v>
      </c>
      <c r="D19" s="1231">
        <v>9</v>
      </c>
      <c r="E19" s="1231">
        <v>6</v>
      </c>
      <c r="F19" s="1231">
        <v>3</v>
      </c>
      <c r="G19" s="1231">
        <v>8</v>
      </c>
      <c r="H19" s="1231">
        <v>26</v>
      </c>
      <c r="I19" s="1231">
        <v>245</v>
      </c>
      <c r="J19" s="1231"/>
      <c r="K19" s="1231">
        <v>2</v>
      </c>
      <c r="L19" s="1231">
        <v>0</v>
      </c>
      <c r="M19" s="1231">
        <v>2</v>
      </c>
      <c r="N19" s="1231">
        <v>4</v>
      </c>
      <c r="O19" s="1231">
        <v>8</v>
      </c>
      <c r="P19" s="1231">
        <v>94</v>
      </c>
      <c r="Q19" s="1231"/>
      <c r="R19" s="1231">
        <v>7</v>
      </c>
      <c r="S19" s="1231">
        <v>6</v>
      </c>
      <c r="T19" s="1231">
        <v>1</v>
      </c>
      <c r="U19" s="1231">
        <v>4</v>
      </c>
      <c r="V19" s="1231">
        <v>18</v>
      </c>
      <c r="W19" s="1231">
        <v>151</v>
      </c>
    </row>
    <row r="20" spans="1:23" s="1232" customFormat="1" ht="12" customHeight="1">
      <c r="A20" s="1233"/>
      <c r="B20" s="1234">
        <v>17</v>
      </c>
      <c r="C20" s="1235" t="s">
        <v>787</v>
      </c>
      <c r="D20" s="1324" t="s">
        <v>826</v>
      </c>
      <c r="E20" s="1324" t="s">
        <v>826</v>
      </c>
      <c r="F20" s="1324" t="s">
        <v>826</v>
      </c>
      <c r="G20" s="1324" t="s">
        <v>826</v>
      </c>
      <c r="H20" s="1324" t="s">
        <v>826</v>
      </c>
      <c r="I20" s="1324" t="s">
        <v>826</v>
      </c>
      <c r="J20" s="1324"/>
      <c r="K20" s="1324" t="s">
        <v>826</v>
      </c>
      <c r="L20" s="1324" t="s">
        <v>826</v>
      </c>
      <c r="M20" s="1324" t="s">
        <v>826</v>
      </c>
      <c r="N20" s="1324" t="s">
        <v>826</v>
      </c>
      <c r="O20" s="1324" t="s">
        <v>826</v>
      </c>
      <c r="P20" s="1324" t="s">
        <v>826</v>
      </c>
      <c r="Q20" s="1324"/>
      <c r="R20" s="1324" t="s">
        <v>826</v>
      </c>
      <c r="S20" s="1324" t="s">
        <v>826</v>
      </c>
      <c r="T20" s="1324" t="s">
        <v>826</v>
      </c>
      <c r="U20" s="1324" t="s">
        <v>826</v>
      </c>
      <c r="V20" s="1324" t="s">
        <v>826</v>
      </c>
      <c r="W20" s="1324" t="s">
        <v>826</v>
      </c>
    </row>
    <row r="21" spans="1:23" s="1232" customFormat="1" ht="12" customHeight="1">
      <c r="A21" s="1233"/>
      <c r="B21" s="1234">
        <v>18</v>
      </c>
      <c r="C21" s="1235" t="s">
        <v>788</v>
      </c>
      <c r="D21" s="1231">
        <v>2</v>
      </c>
      <c r="E21" s="1231">
        <v>3</v>
      </c>
      <c r="F21" s="1231">
        <v>5</v>
      </c>
      <c r="G21" s="1231">
        <v>4</v>
      </c>
      <c r="H21" s="1231">
        <v>14</v>
      </c>
      <c r="I21" s="1231">
        <v>13</v>
      </c>
      <c r="J21" s="1231"/>
      <c r="K21" s="1231">
        <v>0</v>
      </c>
      <c r="L21" s="1231">
        <v>1</v>
      </c>
      <c r="M21" s="1231">
        <v>3</v>
      </c>
      <c r="N21" s="1231">
        <v>1</v>
      </c>
      <c r="O21" s="1231">
        <v>5</v>
      </c>
      <c r="P21" s="1231">
        <v>5</v>
      </c>
      <c r="Q21" s="1231"/>
      <c r="R21" s="1231">
        <v>2</v>
      </c>
      <c r="S21" s="1231">
        <v>2</v>
      </c>
      <c r="T21" s="1231">
        <v>2</v>
      </c>
      <c r="U21" s="1231">
        <v>3</v>
      </c>
      <c r="V21" s="1231">
        <v>9</v>
      </c>
      <c r="W21" s="1231">
        <v>8</v>
      </c>
    </row>
    <row r="22" spans="1:23" s="1232" customFormat="1" ht="12" customHeight="1">
      <c r="A22" s="1233"/>
      <c r="B22" s="1234">
        <v>19</v>
      </c>
      <c r="C22" s="1235" t="s">
        <v>789</v>
      </c>
      <c r="D22" s="1231">
        <v>14</v>
      </c>
      <c r="E22" s="1231">
        <v>25</v>
      </c>
      <c r="F22" s="1231">
        <v>30</v>
      </c>
      <c r="G22" s="1231">
        <v>64</v>
      </c>
      <c r="H22" s="1231">
        <v>133</v>
      </c>
      <c r="I22" s="1231">
        <v>36</v>
      </c>
      <c r="J22" s="1231"/>
      <c r="K22" s="1231">
        <v>4</v>
      </c>
      <c r="L22" s="1231">
        <v>5</v>
      </c>
      <c r="M22" s="1231">
        <v>10</v>
      </c>
      <c r="N22" s="1231">
        <v>36</v>
      </c>
      <c r="O22" s="1231">
        <v>55</v>
      </c>
      <c r="P22" s="1231">
        <v>16</v>
      </c>
      <c r="Q22" s="1231"/>
      <c r="R22" s="1231">
        <v>10</v>
      </c>
      <c r="S22" s="1231">
        <v>20</v>
      </c>
      <c r="T22" s="1231">
        <v>20</v>
      </c>
      <c r="U22" s="1231">
        <v>28</v>
      </c>
      <c r="V22" s="1231">
        <v>78</v>
      </c>
      <c r="W22" s="1231">
        <v>20</v>
      </c>
    </row>
    <row r="23" spans="1:23" s="1232" customFormat="1" ht="12" customHeight="1">
      <c r="A23" s="1233"/>
      <c r="B23" s="1234">
        <v>20</v>
      </c>
      <c r="C23" s="1235" t="s">
        <v>790</v>
      </c>
      <c r="D23" s="1231">
        <v>4</v>
      </c>
      <c r="E23" s="1231">
        <v>9</v>
      </c>
      <c r="F23" s="1231">
        <v>9</v>
      </c>
      <c r="G23" s="1231">
        <v>0</v>
      </c>
      <c r="H23" s="1231">
        <v>22</v>
      </c>
      <c r="I23" s="1231">
        <v>45</v>
      </c>
      <c r="J23" s="1231"/>
      <c r="K23" s="1231">
        <v>0</v>
      </c>
      <c r="L23" s="1231">
        <v>0</v>
      </c>
      <c r="M23" s="1231">
        <v>0</v>
      </c>
      <c r="N23" s="1231">
        <v>0</v>
      </c>
      <c r="O23" s="1231">
        <v>0</v>
      </c>
      <c r="P23" s="1231">
        <v>14</v>
      </c>
      <c r="Q23" s="1231"/>
      <c r="R23" s="1231">
        <v>4</v>
      </c>
      <c r="S23" s="1231">
        <v>9</v>
      </c>
      <c r="T23" s="1231">
        <v>9</v>
      </c>
      <c r="U23" s="1231">
        <v>0</v>
      </c>
      <c r="V23" s="1231">
        <v>22</v>
      </c>
      <c r="W23" s="1231">
        <v>31</v>
      </c>
    </row>
    <row r="24" spans="1:23" s="1232" customFormat="1" ht="12" customHeight="1">
      <c r="A24" s="1233"/>
      <c r="B24" s="1234">
        <v>21</v>
      </c>
      <c r="C24" s="1235" t="s">
        <v>791</v>
      </c>
      <c r="D24" s="1231">
        <v>75</v>
      </c>
      <c r="E24" s="1231">
        <v>11</v>
      </c>
      <c r="F24" s="1231">
        <v>8</v>
      </c>
      <c r="G24" s="1231">
        <v>8</v>
      </c>
      <c r="H24" s="1231">
        <v>102</v>
      </c>
      <c r="I24" s="1231" t="s">
        <v>825</v>
      </c>
      <c r="J24" s="1231"/>
      <c r="K24" s="1231">
        <v>30</v>
      </c>
      <c r="L24" s="1231">
        <v>2</v>
      </c>
      <c r="M24" s="1231">
        <v>4</v>
      </c>
      <c r="N24" s="1231">
        <v>2</v>
      </c>
      <c r="O24" s="1231">
        <v>38</v>
      </c>
      <c r="P24" s="1231" t="s">
        <v>825</v>
      </c>
      <c r="Q24" s="1231"/>
      <c r="R24" s="1231">
        <v>45</v>
      </c>
      <c r="S24" s="1231">
        <v>9</v>
      </c>
      <c r="T24" s="1231">
        <v>4</v>
      </c>
      <c r="U24" s="1231">
        <v>6</v>
      </c>
      <c r="V24" s="1231">
        <v>64</v>
      </c>
      <c r="W24" s="1231" t="s">
        <v>825</v>
      </c>
    </row>
    <row r="25" spans="1:23" s="1232" customFormat="1" ht="12" customHeight="1">
      <c r="A25" s="1233"/>
      <c r="B25" s="1234">
        <v>22</v>
      </c>
      <c r="C25" s="1235" t="s">
        <v>792</v>
      </c>
      <c r="D25" s="1231">
        <v>82</v>
      </c>
      <c r="E25" s="1231">
        <v>48</v>
      </c>
      <c r="F25" s="1231">
        <v>50</v>
      </c>
      <c r="G25" s="1231">
        <v>104</v>
      </c>
      <c r="H25" s="1231">
        <v>284</v>
      </c>
      <c r="I25" s="1231">
        <v>280</v>
      </c>
      <c r="J25" s="1231"/>
      <c r="K25" s="1231">
        <v>33</v>
      </c>
      <c r="L25" s="1231">
        <v>11</v>
      </c>
      <c r="M25" s="1231">
        <v>20</v>
      </c>
      <c r="N25" s="1231">
        <v>45</v>
      </c>
      <c r="O25" s="1231">
        <v>109</v>
      </c>
      <c r="P25" s="1231">
        <v>96</v>
      </c>
      <c r="Q25" s="1231"/>
      <c r="R25" s="1231">
        <v>49</v>
      </c>
      <c r="S25" s="1231">
        <v>37</v>
      </c>
      <c r="T25" s="1231">
        <v>30</v>
      </c>
      <c r="U25" s="1231">
        <v>59</v>
      </c>
      <c r="V25" s="1231">
        <v>175</v>
      </c>
      <c r="W25" s="1231">
        <v>184</v>
      </c>
    </row>
    <row r="26" spans="1:23" s="1232" customFormat="1" ht="12" customHeight="1">
      <c r="A26" s="1233"/>
      <c r="B26" s="1234">
        <v>23</v>
      </c>
      <c r="C26" s="1235" t="s">
        <v>793</v>
      </c>
      <c r="D26" s="1231">
        <v>93</v>
      </c>
      <c r="E26" s="1231">
        <v>61</v>
      </c>
      <c r="F26" s="1231">
        <v>65</v>
      </c>
      <c r="G26" s="1231">
        <v>170</v>
      </c>
      <c r="H26" s="1231">
        <v>389</v>
      </c>
      <c r="I26" s="1231">
        <v>228</v>
      </c>
      <c r="J26" s="1231"/>
      <c r="K26" s="1231">
        <v>37</v>
      </c>
      <c r="L26" s="1231">
        <v>26</v>
      </c>
      <c r="M26" s="1231">
        <v>19</v>
      </c>
      <c r="N26" s="1231">
        <v>75</v>
      </c>
      <c r="O26" s="1231">
        <v>157</v>
      </c>
      <c r="P26" s="1231">
        <v>80</v>
      </c>
      <c r="Q26" s="1231"/>
      <c r="R26" s="1231">
        <v>56</v>
      </c>
      <c r="S26" s="1231">
        <v>35</v>
      </c>
      <c r="T26" s="1231">
        <v>46</v>
      </c>
      <c r="U26" s="1231">
        <v>95</v>
      </c>
      <c r="V26" s="1231">
        <v>232</v>
      </c>
      <c r="W26" s="1231">
        <v>148</v>
      </c>
    </row>
    <row r="27" spans="1:23" s="1232" customFormat="1" ht="12" customHeight="1">
      <c r="A27" s="1233"/>
      <c r="B27" s="1234">
        <v>24</v>
      </c>
      <c r="C27" s="1235" t="s">
        <v>794</v>
      </c>
      <c r="D27" s="1231">
        <v>16</v>
      </c>
      <c r="E27" s="1231">
        <v>4</v>
      </c>
      <c r="F27" s="1231">
        <v>21</v>
      </c>
      <c r="G27" s="1231">
        <v>12</v>
      </c>
      <c r="H27" s="1231">
        <v>53</v>
      </c>
      <c r="I27" s="1231" t="s">
        <v>825</v>
      </c>
      <c r="J27" s="1231"/>
      <c r="K27" s="1231">
        <v>4</v>
      </c>
      <c r="L27" s="1231">
        <v>0</v>
      </c>
      <c r="M27" s="1231">
        <v>3</v>
      </c>
      <c r="N27" s="1231">
        <v>5</v>
      </c>
      <c r="O27" s="1231">
        <v>12</v>
      </c>
      <c r="P27" s="1231" t="s">
        <v>825</v>
      </c>
      <c r="Q27" s="1231"/>
      <c r="R27" s="1231">
        <v>12</v>
      </c>
      <c r="S27" s="1231">
        <v>4</v>
      </c>
      <c r="T27" s="1231">
        <v>18</v>
      </c>
      <c r="U27" s="1231">
        <v>7</v>
      </c>
      <c r="V27" s="1231">
        <v>41</v>
      </c>
      <c r="W27" s="1231" t="s">
        <v>825</v>
      </c>
    </row>
    <row r="28" spans="1:23" s="1232" customFormat="1" ht="12" customHeight="1">
      <c r="A28" s="1233"/>
      <c r="B28" s="1234">
        <v>25</v>
      </c>
      <c r="C28" s="1235" t="s">
        <v>795</v>
      </c>
      <c r="D28" s="1231">
        <v>13</v>
      </c>
      <c r="E28" s="1231">
        <v>11</v>
      </c>
      <c r="F28" s="1231">
        <v>20</v>
      </c>
      <c r="G28" s="1231">
        <v>38</v>
      </c>
      <c r="H28" s="1231">
        <v>82</v>
      </c>
      <c r="I28" s="1231">
        <v>29</v>
      </c>
      <c r="J28" s="1231"/>
      <c r="K28" s="1231">
        <v>8</v>
      </c>
      <c r="L28" s="1231">
        <v>1</v>
      </c>
      <c r="M28" s="1231">
        <v>4</v>
      </c>
      <c r="N28" s="1231">
        <v>24</v>
      </c>
      <c r="O28" s="1231">
        <v>37</v>
      </c>
      <c r="P28" s="1231">
        <v>11</v>
      </c>
      <c r="Q28" s="1231"/>
      <c r="R28" s="1231">
        <v>5</v>
      </c>
      <c r="S28" s="1231">
        <v>10</v>
      </c>
      <c r="T28" s="1231">
        <v>16</v>
      </c>
      <c r="U28" s="1231">
        <v>14</v>
      </c>
      <c r="V28" s="1231">
        <v>45</v>
      </c>
      <c r="W28" s="1231">
        <v>18</v>
      </c>
    </row>
    <row r="29" spans="1:23" s="1232" customFormat="1" ht="12" customHeight="1">
      <c r="A29" s="1233"/>
      <c r="B29" s="1234">
        <v>26</v>
      </c>
      <c r="C29" s="1235" t="s">
        <v>796</v>
      </c>
      <c r="D29" s="1231">
        <v>0</v>
      </c>
      <c r="E29" s="1231">
        <v>3</v>
      </c>
      <c r="F29" s="1231">
        <v>7</v>
      </c>
      <c r="G29" s="1231">
        <v>9</v>
      </c>
      <c r="H29" s="1231">
        <v>19</v>
      </c>
      <c r="I29" s="1231" t="s">
        <v>825</v>
      </c>
      <c r="J29" s="1231"/>
      <c r="K29" s="1231">
        <v>0</v>
      </c>
      <c r="L29" s="1231">
        <v>3</v>
      </c>
      <c r="M29" s="1231">
        <v>4</v>
      </c>
      <c r="N29" s="1231">
        <v>6</v>
      </c>
      <c r="O29" s="1231">
        <v>13</v>
      </c>
      <c r="P29" s="1231" t="s">
        <v>825</v>
      </c>
      <c r="Q29" s="1231"/>
      <c r="R29" s="1231">
        <v>0</v>
      </c>
      <c r="S29" s="1231">
        <v>0</v>
      </c>
      <c r="T29" s="1231">
        <v>3</v>
      </c>
      <c r="U29" s="1231">
        <v>3</v>
      </c>
      <c r="V29" s="1231">
        <v>6</v>
      </c>
      <c r="W29" s="1231" t="s">
        <v>825</v>
      </c>
    </row>
    <row r="30" spans="1:23" s="1232" customFormat="1" ht="12" customHeight="1">
      <c r="A30" s="1233"/>
      <c r="B30" s="1234">
        <v>27</v>
      </c>
      <c r="C30" s="1235" t="s">
        <v>797</v>
      </c>
      <c r="D30" s="1231">
        <v>82</v>
      </c>
      <c r="E30" s="1231">
        <v>10</v>
      </c>
      <c r="F30" s="1231">
        <v>7</v>
      </c>
      <c r="G30" s="1231">
        <v>19</v>
      </c>
      <c r="H30" s="1231">
        <v>118</v>
      </c>
      <c r="I30" s="1231" t="s">
        <v>825</v>
      </c>
      <c r="J30" s="1231"/>
      <c r="K30" s="1231">
        <v>34</v>
      </c>
      <c r="L30" s="1231">
        <v>1</v>
      </c>
      <c r="M30" s="1231">
        <v>3</v>
      </c>
      <c r="N30" s="1231">
        <v>9</v>
      </c>
      <c r="O30" s="1231">
        <v>47</v>
      </c>
      <c r="P30" s="1231" t="s">
        <v>825</v>
      </c>
      <c r="Q30" s="1231"/>
      <c r="R30" s="1231">
        <v>48</v>
      </c>
      <c r="S30" s="1231">
        <v>9</v>
      </c>
      <c r="T30" s="1231">
        <v>4</v>
      </c>
      <c r="U30" s="1231">
        <v>10</v>
      </c>
      <c r="V30" s="1231">
        <v>71</v>
      </c>
      <c r="W30" s="1231" t="s">
        <v>825</v>
      </c>
    </row>
    <row r="31" spans="1:23" s="1232" customFormat="1" ht="12" customHeight="1">
      <c r="A31" s="1233"/>
      <c r="B31" s="1234">
        <v>28</v>
      </c>
      <c r="C31" s="1235" t="s">
        <v>798</v>
      </c>
      <c r="D31" s="1231">
        <v>40</v>
      </c>
      <c r="E31" s="1231">
        <v>7</v>
      </c>
      <c r="F31" s="1231">
        <v>6</v>
      </c>
      <c r="G31" s="1231">
        <v>0</v>
      </c>
      <c r="H31" s="1231">
        <v>53</v>
      </c>
      <c r="I31" s="1231" t="s">
        <v>825</v>
      </c>
      <c r="J31" s="1231"/>
      <c r="K31" s="1231">
        <v>13</v>
      </c>
      <c r="L31" s="1231">
        <v>0</v>
      </c>
      <c r="M31" s="1231">
        <v>1</v>
      </c>
      <c r="N31" s="1231">
        <v>0</v>
      </c>
      <c r="O31" s="1231">
        <v>14</v>
      </c>
      <c r="P31" s="1231" t="s">
        <v>825</v>
      </c>
      <c r="Q31" s="1231"/>
      <c r="R31" s="1231">
        <v>27</v>
      </c>
      <c r="S31" s="1231">
        <v>7</v>
      </c>
      <c r="T31" s="1231">
        <v>5</v>
      </c>
      <c r="U31" s="1231">
        <v>0</v>
      </c>
      <c r="V31" s="1231">
        <v>39</v>
      </c>
      <c r="W31" s="1231" t="s">
        <v>825</v>
      </c>
    </row>
    <row r="32" spans="1:23" s="1232" customFormat="1" ht="12" customHeight="1">
      <c r="A32" s="1233"/>
      <c r="B32" s="1234">
        <v>29</v>
      </c>
      <c r="C32" s="1235" t="s">
        <v>799</v>
      </c>
      <c r="D32" s="1231">
        <v>45</v>
      </c>
      <c r="E32" s="1231">
        <v>36</v>
      </c>
      <c r="F32" s="1231">
        <v>40</v>
      </c>
      <c r="G32" s="1231">
        <v>54</v>
      </c>
      <c r="H32" s="1231">
        <v>175</v>
      </c>
      <c r="I32" s="1231" t="s">
        <v>825</v>
      </c>
      <c r="J32" s="1231"/>
      <c r="K32" s="1231">
        <v>19</v>
      </c>
      <c r="L32" s="1231">
        <v>9</v>
      </c>
      <c r="M32" s="1231">
        <v>14</v>
      </c>
      <c r="N32" s="1231">
        <v>31</v>
      </c>
      <c r="O32" s="1231">
        <v>73</v>
      </c>
      <c r="P32" s="1231" t="s">
        <v>825</v>
      </c>
      <c r="Q32" s="1231"/>
      <c r="R32" s="1231">
        <v>26</v>
      </c>
      <c r="S32" s="1231">
        <v>27</v>
      </c>
      <c r="T32" s="1231">
        <v>26</v>
      </c>
      <c r="U32" s="1231">
        <v>23</v>
      </c>
      <c r="V32" s="1231">
        <v>102</v>
      </c>
      <c r="W32" s="1231" t="s">
        <v>825</v>
      </c>
    </row>
    <row r="33" spans="1:23" s="1232" customFormat="1" ht="12" customHeight="1">
      <c r="A33" s="1233"/>
      <c r="B33" s="1234">
        <v>30</v>
      </c>
      <c r="C33" s="1235" t="s">
        <v>800</v>
      </c>
      <c r="D33" s="1231">
        <v>20</v>
      </c>
      <c r="E33" s="1231">
        <v>21</v>
      </c>
      <c r="F33" s="1231">
        <v>34</v>
      </c>
      <c r="G33" s="1231">
        <v>31</v>
      </c>
      <c r="H33" s="1231">
        <v>106</v>
      </c>
      <c r="I33" s="1231" t="s">
        <v>825</v>
      </c>
      <c r="J33" s="1231"/>
      <c r="K33" s="1231">
        <v>4</v>
      </c>
      <c r="L33" s="1231">
        <v>10</v>
      </c>
      <c r="M33" s="1231">
        <v>14</v>
      </c>
      <c r="N33" s="1231">
        <v>14</v>
      </c>
      <c r="O33" s="1231">
        <v>42</v>
      </c>
      <c r="P33" s="1231" t="s">
        <v>825</v>
      </c>
      <c r="Q33" s="1231"/>
      <c r="R33" s="1231">
        <v>16</v>
      </c>
      <c r="S33" s="1231">
        <v>11</v>
      </c>
      <c r="T33" s="1231">
        <v>20</v>
      </c>
      <c r="U33" s="1231">
        <v>17</v>
      </c>
      <c r="V33" s="1231">
        <v>64</v>
      </c>
      <c r="W33" s="1231" t="s">
        <v>825</v>
      </c>
    </row>
    <row r="34" spans="1:23" s="1232" customFormat="1" ht="12" customHeight="1">
      <c r="A34" s="1233"/>
      <c r="B34" s="1234">
        <v>31</v>
      </c>
      <c r="C34" s="1235" t="s">
        <v>801</v>
      </c>
      <c r="D34" s="1231">
        <v>9</v>
      </c>
      <c r="E34" s="1231">
        <v>7</v>
      </c>
      <c r="F34" s="1231">
        <v>16</v>
      </c>
      <c r="G34" s="1231">
        <v>14</v>
      </c>
      <c r="H34" s="1231">
        <v>46</v>
      </c>
      <c r="I34" s="1231">
        <v>16</v>
      </c>
      <c r="J34" s="1231"/>
      <c r="K34" s="1231">
        <v>3</v>
      </c>
      <c r="L34" s="1231">
        <v>4</v>
      </c>
      <c r="M34" s="1231">
        <v>7</v>
      </c>
      <c r="N34" s="1231">
        <v>5</v>
      </c>
      <c r="O34" s="1231">
        <v>19</v>
      </c>
      <c r="P34" s="1231" t="s">
        <v>825</v>
      </c>
      <c r="Q34" s="1231"/>
      <c r="R34" s="1231">
        <v>6</v>
      </c>
      <c r="S34" s="1231">
        <v>3</v>
      </c>
      <c r="T34" s="1231">
        <v>9</v>
      </c>
      <c r="U34" s="1231">
        <v>9</v>
      </c>
      <c r="V34" s="1231">
        <v>27</v>
      </c>
      <c r="W34" s="1231">
        <v>11</v>
      </c>
    </row>
    <row r="35" spans="1:23" s="1232" customFormat="1" ht="12" customHeight="1">
      <c r="A35" s="1233"/>
      <c r="B35" s="1234">
        <v>32</v>
      </c>
      <c r="C35" s="1235" t="s">
        <v>802</v>
      </c>
      <c r="D35" s="1231">
        <v>9</v>
      </c>
      <c r="E35" s="1231">
        <v>4</v>
      </c>
      <c r="F35" s="1231">
        <v>8</v>
      </c>
      <c r="G35" s="1231">
        <v>11</v>
      </c>
      <c r="H35" s="1231">
        <v>32</v>
      </c>
      <c r="I35" s="1231" t="s">
        <v>825</v>
      </c>
      <c r="J35" s="1231"/>
      <c r="K35" s="1231">
        <v>2</v>
      </c>
      <c r="L35" s="1231">
        <v>1</v>
      </c>
      <c r="M35" s="1231">
        <v>1</v>
      </c>
      <c r="N35" s="1231">
        <v>9</v>
      </c>
      <c r="O35" s="1231">
        <v>13</v>
      </c>
      <c r="P35" s="1231" t="s">
        <v>825</v>
      </c>
      <c r="Q35" s="1231"/>
      <c r="R35" s="1231">
        <v>7</v>
      </c>
      <c r="S35" s="1231">
        <v>3</v>
      </c>
      <c r="T35" s="1231">
        <v>7</v>
      </c>
      <c r="U35" s="1231">
        <v>2</v>
      </c>
      <c r="V35" s="1231">
        <v>19</v>
      </c>
      <c r="W35" s="1231" t="s">
        <v>825</v>
      </c>
    </row>
    <row r="36" spans="1:23" s="1232" customFormat="1" ht="13.5" customHeight="1" thickBot="1">
      <c r="A36" s="1233"/>
      <c r="B36" s="1239">
        <v>33</v>
      </c>
      <c r="C36" s="1240" t="s">
        <v>803</v>
      </c>
      <c r="D36" s="1241">
        <v>0</v>
      </c>
      <c r="E36" s="1241">
        <v>0</v>
      </c>
      <c r="F36" s="1241">
        <v>0</v>
      </c>
      <c r="G36" s="1241">
        <v>1</v>
      </c>
      <c r="H36" s="1241">
        <v>1</v>
      </c>
      <c r="I36" s="1241">
        <v>4</v>
      </c>
      <c r="J36" s="1241"/>
      <c r="K36" s="1241">
        <v>0</v>
      </c>
      <c r="L36" s="1241">
        <v>0</v>
      </c>
      <c r="M36" s="1241">
        <v>0</v>
      </c>
      <c r="N36" s="1241">
        <v>0</v>
      </c>
      <c r="O36" s="1241">
        <v>0</v>
      </c>
      <c r="P36" s="1241">
        <v>3</v>
      </c>
      <c r="Q36" s="1241"/>
      <c r="R36" s="1241">
        <v>0</v>
      </c>
      <c r="S36" s="1241">
        <v>0</v>
      </c>
      <c r="T36" s="1241">
        <v>0</v>
      </c>
      <c r="U36" s="1241">
        <v>1</v>
      </c>
      <c r="V36" s="1241">
        <v>1</v>
      </c>
      <c r="W36" s="1241">
        <v>1</v>
      </c>
    </row>
    <row r="37" spans="1:23" s="1238" customFormat="1" ht="15.75" customHeight="1" thickBot="1">
      <c r="A37" s="1233"/>
      <c r="B37" s="1242"/>
      <c r="C37" s="1243" t="s">
        <v>804</v>
      </c>
      <c r="D37" s="1244">
        <f>SUM(D4:D36)</f>
        <v>647</v>
      </c>
      <c r="E37" s="1244">
        <f aca="true" t="shared" si="0" ref="E37:V37">SUM(E4:E36)</f>
        <v>390</v>
      </c>
      <c r="F37" s="1244">
        <f t="shared" si="0"/>
        <v>467</v>
      </c>
      <c r="G37" s="1244">
        <f t="shared" si="0"/>
        <v>868</v>
      </c>
      <c r="H37" s="1244">
        <f t="shared" si="0"/>
        <v>2372</v>
      </c>
      <c r="I37" s="1244" t="s">
        <v>825</v>
      </c>
      <c r="J37" s="1244"/>
      <c r="K37" s="1244">
        <f t="shared" si="0"/>
        <v>240</v>
      </c>
      <c r="L37" s="1244">
        <f t="shared" si="0"/>
        <v>114</v>
      </c>
      <c r="M37" s="1244">
        <f t="shared" si="0"/>
        <v>150</v>
      </c>
      <c r="N37" s="1244">
        <f t="shared" si="0"/>
        <v>399</v>
      </c>
      <c r="O37" s="1244">
        <f t="shared" si="0"/>
        <v>903</v>
      </c>
      <c r="P37" s="1244" t="s">
        <v>825</v>
      </c>
      <c r="Q37" s="1244"/>
      <c r="R37" s="1244">
        <f t="shared" si="0"/>
        <v>407</v>
      </c>
      <c r="S37" s="1244">
        <f t="shared" si="0"/>
        <v>276</v>
      </c>
      <c r="T37" s="1244">
        <f t="shared" si="0"/>
        <v>317</v>
      </c>
      <c r="U37" s="1244">
        <f t="shared" si="0"/>
        <v>469</v>
      </c>
      <c r="V37" s="1244">
        <f t="shared" si="0"/>
        <v>1469</v>
      </c>
      <c r="W37" s="1244" t="s">
        <v>825</v>
      </c>
    </row>
    <row r="38" spans="1:23" s="1238" customFormat="1" ht="12" customHeight="1">
      <c r="A38" s="1233"/>
      <c r="B38" s="1245">
        <v>34</v>
      </c>
      <c r="C38" s="1246" t="s">
        <v>740</v>
      </c>
      <c r="D38" s="1247">
        <v>175</v>
      </c>
      <c r="E38" s="1247">
        <v>7</v>
      </c>
      <c r="F38" s="1247">
        <v>10</v>
      </c>
      <c r="G38" s="1247">
        <v>16</v>
      </c>
      <c r="H38" s="1247">
        <v>208</v>
      </c>
      <c r="I38" s="1247">
        <v>368</v>
      </c>
      <c r="J38" s="1247"/>
      <c r="K38" s="1247">
        <v>57</v>
      </c>
      <c r="L38" s="1247">
        <v>2</v>
      </c>
      <c r="M38" s="1247">
        <v>3</v>
      </c>
      <c r="N38" s="1247">
        <v>4</v>
      </c>
      <c r="O38" s="1247">
        <v>66</v>
      </c>
      <c r="P38" s="1247">
        <v>167</v>
      </c>
      <c r="Q38" s="1247"/>
      <c r="R38" s="1247">
        <v>118</v>
      </c>
      <c r="S38" s="1247">
        <v>5</v>
      </c>
      <c r="T38" s="1247">
        <v>7</v>
      </c>
      <c r="U38" s="1247">
        <v>12</v>
      </c>
      <c r="V38" s="1247">
        <v>142</v>
      </c>
      <c r="W38" s="1247">
        <v>201</v>
      </c>
    </row>
    <row r="39" spans="1:23" s="1238" customFormat="1" ht="12" customHeight="1" thickBot="1">
      <c r="A39" s="1233"/>
      <c r="B39" s="1248">
        <v>35</v>
      </c>
      <c r="C39" s="1249" t="s">
        <v>741</v>
      </c>
      <c r="D39" s="1250">
        <v>196</v>
      </c>
      <c r="E39" s="1250">
        <v>172</v>
      </c>
      <c r="F39" s="1250">
        <v>159</v>
      </c>
      <c r="G39" s="1250">
        <v>241</v>
      </c>
      <c r="H39" s="1250">
        <v>768</v>
      </c>
      <c r="I39" s="1250">
        <v>906</v>
      </c>
      <c r="J39" s="1250"/>
      <c r="K39" s="1250">
        <v>72</v>
      </c>
      <c r="L39" s="1250">
        <v>57</v>
      </c>
      <c r="M39" s="1250">
        <v>62</v>
      </c>
      <c r="N39" s="1250">
        <v>100</v>
      </c>
      <c r="O39" s="1250">
        <v>291</v>
      </c>
      <c r="P39" s="1250">
        <v>376</v>
      </c>
      <c r="Q39" s="1250"/>
      <c r="R39" s="1250">
        <v>124</v>
      </c>
      <c r="S39" s="1250">
        <v>115</v>
      </c>
      <c r="T39" s="1250">
        <v>97</v>
      </c>
      <c r="U39" s="1250">
        <v>141</v>
      </c>
      <c r="V39" s="1250">
        <v>477</v>
      </c>
      <c r="W39" s="1250">
        <v>530</v>
      </c>
    </row>
    <row r="40" spans="1:23" s="1238" customFormat="1" ht="20.25" customHeight="1" thickBot="1" thickTop="1">
      <c r="A40" s="1233"/>
      <c r="B40" s="1251"/>
      <c r="C40" s="1251" t="s">
        <v>805</v>
      </c>
      <c r="D40" s="1252">
        <f>SUM(D37:D39)</f>
        <v>1018</v>
      </c>
      <c r="E40" s="1252">
        <f aca="true" t="shared" si="1" ref="E40:V40">SUM(E37:E39)</f>
        <v>569</v>
      </c>
      <c r="F40" s="1252">
        <f t="shared" si="1"/>
        <v>636</v>
      </c>
      <c r="G40" s="1252">
        <f t="shared" si="1"/>
        <v>1125</v>
      </c>
      <c r="H40" s="1252">
        <f t="shared" si="1"/>
        <v>3348</v>
      </c>
      <c r="I40" s="1252" t="s">
        <v>825</v>
      </c>
      <c r="J40" s="1252"/>
      <c r="K40" s="1252">
        <f t="shared" si="1"/>
        <v>369</v>
      </c>
      <c r="L40" s="1252">
        <f t="shared" si="1"/>
        <v>173</v>
      </c>
      <c r="M40" s="1252">
        <f t="shared" si="1"/>
        <v>215</v>
      </c>
      <c r="N40" s="1252">
        <f t="shared" si="1"/>
        <v>503</v>
      </c>
      <c r="O40" s="1252">
        <f t="shared" si="1"/>
        <v>1260</v>
      </c>
      <c r="P40" s="1252" t="s">
        <v>825</v>
      </c>
      <c r="Q40" s="1252"/>
      <c r="R40" s="1252">
        <f t="shared" si="1"/>
        <v>649</v>
      </c>
      <c r="S40" s="1252">
        <f t="shared" si="1"/>
        <v>396</v>
      </c>
      <c r="T40" s="1252">
        <f t="shared" si="1"/>
        <v>421</v>
      </c>
      <c r="U40" s="1252">
        <f t="shared" si="1"/>
        <v>622</v>
      </c>
      <c r="V40" s="1252">
        <f t="shared" si="1"/>
        <v>2088</v>
      </c>
      <c r="W40" s="1252" t="s">
        <v>825</v>
      </c>
    </row>
    <row r="41" spans="2:23" ht="11.25">
      <c r="B41" s="1253" t="s">
        <v>743</v>
      </c>
      <c r="D41" s="1265"/>
      <c r="E41" s="1265"/>
      <c r="F41" s="1265"/>
      <c r="G41" s="1265"/>
      <c r="H41" s="1265"/>
      <c r="I41" s="1265"/>
      <c r="J41" s="1265"/>
      <c r="K41" s="1325"/>
      <c r="L41" s="1325"/>
      <c r="M41" s="1325"/>
      <c r="N41" s="1325"/>
      <c r="O41" s="1325"/>
      <c r="P41" s="1325"/>
      <c r="Q41" s="1325"/>
      <c r="R41" s="1265"/>
      <c r="S41" s="1265"/>
      <c r="T41" s="1265"/>
      <c r="U41" s="1265"/>
      <c r="V41" s="1265"/>
      <c r="W41" s="1265"/>
    </row>
    <row r="42" spans="2:23" s="1253" customFormat="1" ht="11.25">
      <c r="B42" s="1253" t="s">
        <v>752</v>
      </c>
      <c r="C42" s="1326"/>
      <c r="D42" s="1256"/>
      <c r="E42" s="1256"/>
      <c r="F42" s="1256"/>
      <c r="G42" s="1256"/>
      <c r="H42" s="1256"/>
      <c r="I42" s="1256"/>
      <c r="J42" s="1256"/>
      <c r="K42" s="1255"/>
      <c r="L42" s="1255"/>
      <c r="M42" s="1255"/>
      <c r="N42" s="1255"/>
      <c r="O42" s="1255"/>
      <c r="P42" s="1255"/>
      <c r="Q42" s="1255"/>
      <c r="R42" s="1256"/>
      <c r="S42" s="1256"/>
      <c r="T42" s="1256"/>
      <c r="U42" s="1256"/>
      <c r="V42" s="1256"/>
      <c r="W42" s="1256"/>
    </row>
    <row r="43" spans="4:23" s="1217" customFormat="1" ht="11.25">
      <c r="D43" s="1327"/>
      <c r="E43" s="1327"/>
      <c r="F43" s="1327"/>
      <c r="G43" s="1327"/>
      <c r="H43" s="1327"/>
      <c r="I43" s="1327"/>
      <c r="J43" s="1327"/>
      <c r="K43" s="1328"/>
      <c r="L43" s="1328"/>
      <c r="M43" s="1328"/>
      <c r="N43" s="1328"/>
      <c r="O43" s="1328"/>
      <c r="P43" s="1328"/>
      <c r="Q43" s="1328"/>
      <c r="R43" s="1327"/>
      <c r="S43" s="1327"/>
      <c r="T43" s="1327"/>
      <c r="U43" s="1327"/>
      <c r="V43" s="1327"/>
      <c r="W43" s="1327"/>
    </row>
    <row r="44" spans="3:23" ht="11.25">
      <c r="C44" s="1267" t="s">
        <v>753</v>
      </c>
      <c r="D44" s="1268">
        <v>2572</v>
      </c>
      <c r="E44" s="1268">
        <v>1608</v>
      </c>
      <c r="F44" s="1268">
        <v>1798</v>
      </c>
      <c r="G44" s="1268">
        <v>3340</v>
      </c>
      <c r="H44" s="1268">
        <v>9318</v>
      </c>
      <c r="I44" s="1268">
        <v>10874</v>
      </c>
      <c r="J44" s="1268"/>
      <c r="K44" s="1268">
        <v>797</v>
      </c>
      <c r="L44" s="1268">
        <v>442</v>
      </c>
      <c r="M44" s="1268">
        <v>569</v>
      </c>
      <c r="N44" s="1268">
        <v>1334</v>
      </c>
      <c r="O44" s="1268">
        <v>3142</v>
      </c>
      <c r="P44" s="1268">
        <v>3656</v>
      </c>
      <c r="Q44" s="1268"/>
      <c r="R44" s="1268">
        <v>1775</v>
      </c>
      <c r="S44" s="1268">
        <v>1166</v>
      </c>
      <c r="T44" s="1268">
        <v>1229</v>
      </c>
      <c r="U44" s="1268">
        <v>2006</v>
      </c>
      <c r="V44" s="1268">
        <v>6176</v>
      </c>
      <c r="W44" s="1268">
        <v>7256</v>
      </c>
    </row>
    <row r="45" spans="3:23" ht="11.25">
      <c r="C45" s="1267"/>
      <c r="D45" s="1329">
        <f>D40/D44*100</f>
        <v>39.58009331259721</v>
      </c>
      <c r="E45" s="1329">
        <f aca="true" t="shared" si="2" ref="E45:V45">E40/E44*100</f>
        <v>35.385572139303484</v>
      </c>
      <c r="F45" s="1329">
        <f t="shared" si="2"/>
        <v>35.37263626251391</v>
      </c>
      <c r="G45" s="1329">
        <f t="shared" si="2"/>
        <v>33.68263473053892</v>
      </c>
      <c r="H45" s="1329">
        <f t="shared" si="2"/>
        <v>35.93045717965229</v>
      </c>
      <c r="I45" s="1330"/>
      <c r="J45" s="1329"/>
      <c r="K45" s="1329">
        <f t="shared" si="2"/>
        <v>46.29861982434128</v>
      </c>
      <c r="L45" s="1329">
        <f t="shared" si="2"/>
        <v>39.14027149321267</v>
      </c>
      <c r="M45" s="1329">
        <f t="shared" si="2"/>
        <v>37.78558875219684</v>
      </c>
      <c r="N45" s="1329">
        <f t="shared" si="2"/>
        <v>37.70614692653673</v>
      </c>
      <c r="O45" s="1329">
        <f t="shared" si="2"/>
        <v>40.101845957988544</v>
      </c>
      <c r="P45" s="1330"/>
      <c r="Q45" s="1329"/>
      <c r="R45" s="1329">
        <f t="shared" si="2"/>
        <v>36.56338028169014</v>
      </c>
      <c r="S45" s="1329">
        <f t="shared" si="2"/>
        <v>33.9622641509434</v>
      </c>
      <c r="T45" s="1329">
        <f t="shared" si="2"/>
        <v>34.25549227013832</v>
      </c>
      <c r="U45" s="1329">
        <f t="shared" si="2"/>
        <v>31.006979062811563</v>
      </c>
      <c r="V45" s="1329">
        <f t="shared" si="2"/>
        <v>33.80829015544041</v>
      </c>
      <c r="W45" s="1330"/>
    </row>
    <row r="46" spans="3:23" ht="11.25">
      <c r="C46" s="1267" t="s">
        <v>754</v>
      </c>
      <c r="D46" s="1269">
        <v>1592</v>
      </c>
      <c r="E46" s="1269">
        <v>1134</v>
      </c>
      <c r="F46" s="1269">
        <v>1361</v>
      </c>
      <c r="G46" s="1269">
        <v>2594</v>
      </c>
      <c r="H46" s="1269">
        <v>6681</v>
      </c>
      <c r="I46" s="1269">
        <v>7464</v>
      </c>
      <c r="J46" s="1269"/>
      <c r="K46" s="1270">
        <v>510</v>
      </c>
      <c r="L46" s="1270">
        <v>298</v>
      </c>
      <c r="M46" s="1270">
        <v>425</v>
      </c>
      <c r="N46" s="1270">
        <v>1042</v>
      </c>
      <c r="O46" s="1270">
        <v>2275</v>
      </c>
      <c r="P46" s="1270">
        <v>2367</v>
      </c>
      <c r="Q46" s="1270"/>
      <c r="R46" s="1269">
        <v>1082</v>
      </c>
      <c r="S46" s="1269">
        <v>836</v>
      </c>
      <c r="T46" s="1269">
        <v>936</v>
      </c>
      <c r="U46" s="1269">
        <v>1552</v>
      </c>
      <c r="V46" s="1269">
        <v>4406</v>
      </c>
      <c r="W46" s="1269">
        <v>5135</v>
      </c>
    </row>
    <row r="47" spans="3:23" ht="11.25">
      <c r="C47" s="1331"/>
      <c r="D47" s="1332">
        <f>D37/D46*100</f>
        <v>40.64070351758794</v>
      </c>
      <c r="E47" s="1332">
        <f>E37/E46*100</f>
        <v>34.39153439153439</v>
      </c>
      <c r="F47" s="1332">
        <f>F37/F46*100</f>
        <v>34.313005143277</v>
      </c>
      <c r="G47" s="1332">
        <f>G37/G46*100</f>
        <v>33.46183500385505</v>
      </c>
      <c r="H47" s="1332">
        <f>H37/H46*100</f>
        <v>35.50366711570124</v>
      </c>
      <c r="I47" s="1333"/>
      <c r="J47" s="1332"/>
      <c r="K47" s="1334">
        <f>K37/K46*100</f>
        <v>47.05882352941176</v>
      </c>
      <c r="L47" s="1334">
        <f>L37/L46*100</f>
        <v>38.25503355704698</v>
      </c>
      <c r="M47" s="1334">
        <f>M37/M46*100</f>
        <v>35.294117647058826</v>
      </c>
      <c r="N47" s="1334">
        <f>N37/N46*100</f>
        <v>38.29174664107486</v>
      </c>
      <c r="O47" s="1334">
        <f>O37/O46*100</f>
        <v>39.69230769230769</v>
      </c>
      <c r="P47" s="1335"/>
      <c r="Q47" s="1334"/>
      <c r="R47" s="1332">
        <f>R37/R46*100</f>
        <v>37.61552680221811</v>
      </c>
      <c r="S47" s="1332">
        <f>S37/S46*100</f>
        <v>33.014354066985646</v>
      </c>
      <c r="T47" s="1332">
        <f>T37/T46*100</f>
        <v>33.86752136752137</v>
      </c>
      <c r="U47" s="1332">
        <f>U37/U46*100</f>
        <v>30.21907216494845</v>
      </c>
      <c r="V47" s="1332">
        <f>V37/V46*100</f>
        <v>33.340898774398546</v>
      </c>
      <c r="W47" s="1333"/>
    </row>
  </sheetData>
  <sheetProtection selectLockedCells="1"/>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&amp;C-16-</oddFooter>
  </headerFooter>
</worksheet>
</file>

<file path=xl/worksheets/sheet11.xml><?xml version="1.0" encoding="utf-8"?>
<worksheet xmlns="http://schemas.openxmlformats.org/spreadsheetml/2006/main" xmlns:r="http://schemas.openxmlformats.org/officeDocument/2006/relationships">
  <dimension ref="A1:W43"/>
  <sheetViews>
    <sheetView view="pageBreakPreview" zoomScaleNormal="90" zoomScaleSheetLayoutView="100" workbookViewId="0" topLeftCell="A1">
      <pane xSplit="3" ySplit="3" topLeftCell="D4" activePane="bottomRight" state="frozen"/>
      <selection pane="topLeft" activeCell="AA6" sqref="AA6"/>
      <selection pane="topRight" activeCell="AA6" sqref="AA6"/>
      <selection pane="bottomLeft" activeCell="AA6" sqref="AA6"/>
      <selection pane="bottomRight" activeCell="H45" sqref="H45"/>
    </sheetView>
  </sheetViews>
  <sheetFormatPr defaultColWidth="9.00390625" defaultRowHeight="13.5"/>
  <cols>
    <col min="1" max="1" width="0.74609375" style="1281" customWidth="1"/>
    <col min="2" max="2" width="1.12109375" style="1281" customWidth="1"/>
    <col min="3" max="3" width="7.50390625" style="1281" customWidth="1"/>
    <col min="4" max="9" width="6.75390625" style="1281" customWidth="1"/>
    <col min="10" max="10" width="1.12109375" style="1281" customWidth="1"/>
    <col min="11" max="16" width="6.75390625" style="1345" customWidth="1"/>
    <col min="17" max="17" width="1.12109375" style="1345" customWidth="1"/>
    <col min="18" max="22" width="6.75390625" style="1281" customWidth="1"/>
    <col min="23" max="23" width="6.125" style="1281" customWidth="1"/>
    <col min="24" max="16384" width="9.00390625" style="1281" customWidth="1"/>
  </cols>
  <sheetData>
    <row r="1" spans="1:23" s="1276" customFormat="1" ht="18.75" customHeight="1" thickBot="1">
      <c r="A1" s="1271" t="s">
        <v>755</v>
      </c>
      <c r="B1" s="1272"/>
      <c r="C1" s="1272"/>
      <c r="D1" s="1272"/>
      <c r="E1" s="1272"/>
      <c r="F1" s="1272"/>
      <c r="G1" s="1272"/>
      <c r="H1" s="1272"/>
      <c r="I1" s="1272"/>
      <c r="J1" s="1272"/>
      <c r="K1" s="1336"/>
      <c r="L1" s="1336"/>
      <c r="M1" s="1336"/>
      <c r="N1" s="1336"/>
      <c r="O1" s="1336"/>
      <c r="P1" s="1336"/>
      <c r="Q1" s="1336"/>
      <c r="R1" s="1272"/>
      <c r="S1" s="1272"/>
      <c r="T1" s="1272"/>
      <c r="U1" s="1272"/>
      <c r="V1" s="1272"/>
      <c r="W1" s="1275" t="s">
        <v>737</v>
      </c>
    </row>
    <row r="2" spans="1:23" ht="15.75" customHeight="1">
      <c r="A2" s="1277"/>
      <c r="B2" s="1278"/>
      <c r="C2" s="1277"/>
      <c r="D2" s="1398"/>
      <c r="E2" s="1398"/>
      <c r="F2" s="1398" t="s">
        <v>700</v>
      </c>
      <c r="G2" s="1398"/>
      <c r="H2" s="1398"/>
      <c r="I2" s="1398"/>
      <c r="J2" s="1337"/>
      <c r="K2" s="1395"/>
      <c r="L2" s="1395"/>
      <c r="M2" s="1395" t="s">
        <v>692</v>
      </c>
      <c r="N2" s="1395"/>
      <c r="O2" s="1395"/>
      <c r="P2" s="1395"/>
      <c r="Q2" s="1338"/>
      <c r="R2" s="1394"/>
      <c r="S2" s="1394"/>
      <c r="T2" s="1394" t="s">
        <v>693</v>
      </c>
      <c r="U2" s="1394"/>
      <c r="V2" s="1394"/>
      <c r="W2" s="1394"/>
    </row>
    <row r="3" spans="1:23" s="1286" customFormat="1" ht="17.25" customHeight="1">
      <c r="A3" s="1282"/>
      <c r="B3" s="1283"/>
      <c r="C3" s="1284" t="s">
        <v>212</v>
      </c>
      <c r="D3" s="1387" t="s">
        <v>695</v>
      </c>
      <c r="E3" s="1399" t="s">
        <v>696</v>
      </c>
      <c r="F3" s="1399" t="s">
        <v>697</v>
      </c>
      <c r="G3" s="1387" t="s">
        <v>698</v>
      </c>
      <c r="H3" s="1387" t="s">
        <v>699</v>
      </c>
      <c r="I3" s="1352" t="s">
        <v>770</v>
      </c>
      <c r="J3" s="1285"/>
      <c r="K3" s="1396" t="s">
        <v>695</v>
      </c>
      <c r="L3" s="1396" t="s">
        <v>696</v>
      </c>
      <c r="M3" s="1396" t="s">
        <v>697</v>
      </c>
      <c r="N3" s="1396" t="s">
        <v>698</v>
      </c>
      <c r="O3" s="1396" t="s">
        <v>699</v>
      </c>
      <c r="P3" s="1397" t="s">
        <v>822</v>
      </c>
      <c r="Q3" s="1285"/>
      <c r="R3" s="1393" t="s">
        <v>695</v>
      </c>
      <c r="S3" s="1393" t="s">
        <v>696</v>
      </c>
      <c r="T3" s="1393" t="s">
        <v>697</v>
      </c>
      <c r="U3" s="1393" t="s">
        <v>698</v>
      </c>
      <c r="V3" s="1393" t="s">
        <v>699</v>
      </c>
      <c r="W3" s="1354" t="s">
        <v>770</v>
      </c>
    </row>
    <row r="4" spans="1:23" s="1298" customFormat="1" ht="12" customHeight="1">
      <c r="A4" s="1287"/>
      <c r="B4" s="1288">
        <v>1</v>
      </c>
      <c r="C4" s="1229" t="s">
        <v>771</v>
      </c>
      <c r="D4" s="1289">
        <f>'未処置歯ありの者の数'!D4/'受診者数'!D4*100</f>
        <v>31.25</v>
      </c>
      <c r="E4" s="1297">
        <f>'未処置歯ありの者の数'!E4/'受診者数'!E4*100</f>
        <v>39.130434782608695</v>
      </c>
      <c r="F4" s="1297">
        <f>'未処置歯ありの者の数'!F4/'受診者数'!F4*100</f>
        <v>21.428571428571427</v>
      </c>
      <c r="G4" s="1289">
        <f>'未処置歯ありの者の数'!G4/'受診者数'!G4*100</f>
        <v>26</v>
      </c>
      <c r="H4" s="1289">
        <f>'未処置歯ありの者の数'!H4/'受診者数'!H4*100</f>
        <v>28.205128205128204</v>
      </c>
      <c r="I4" s="1289" t="s">
        <v>825</v>
      </c>
      <c r="J4" s="1289"/>
      <c r="K4" s="1289">
        <f>'未処置歯ありの者の数'!K4/'受診者数'!K4*100</f>
        <v>44.44444444444444</v>
      </c>
      <c r="L4" s="1289">
        <f>'未処置歯ありの者の数'!L4/'受診者数'!L4*100</f>
        <v>50</v>
      </c>
      <c r="M4" s="1289">
        <f>'未処置歯ありの者の数'!M4/'受診者数'!M4*100</f>
        <v>40</v>
      </c>
      <c r="N4" s="1289">
        <f>'未処置歯ありの者の数'!N4/'受診者数'!N4*100</f>
        <v>33.33333333333333</v>
      </c>
      <c r="O4" s="1289">
        <f>'未処置歯ありの者の数'!O4/'受診者数'!O4*100</f>
        <v>38.88888888888889</v>
      </c>
      <c r="P4" s="1289" t="s">
        <v>825</v>
      </c>
      <c r="Q4" s="1289"/>
      <c r="R4" s="1289">
        <f>'未処置歯ありの者の数'!R4/'受診者数'!R4*100</f>
        <v>14.285714285714285</v>
      </c>
      <c r="S4" s="1289">
        <f>'未処置歯ありの者の数'!S4/'受診者数'!S4*100</f>
        <v>38.095238095238095</v>
      </c>
      <c r="T4" s="1289">
        <f>'未処置歯ありの者の数'!T4/'受診者数'!T4*100</f>
        <v>11.11111111111111</v>
      </c>
      <c r="U4" s="1289">
        <f>'未処置歯ありの者の数'!U4/'受診者数'!U4*100</f>
        <v>22.857142857142858</v>
      </c>
      <c r="V4" s="1289">
        <f>'未処置歯ありの者の数'!V4/'受診者数'!V4*100</f>
        <v>23.456790123456788</v>
      </c>
      <c r="W4" s="1289" t="s">
        <v>825</v>
      </c>
    </row>
    <row r="5" spans="1:23" s="1298" customFormat="1" ht="12" customHeight="1">
      <c r="A5" s="1292"/>
      <c r="B5" s="1293">
        <v>2</v>
      </c>
      <c r="C5" s="1235" t="s">
        <v>772</v>
      </c>
      <c r="D5" s="1294" t="s">
        <v>826</v>
      </c>
      <c r="E5" s="1297" t="s">
        <v>826</v>
      </c>
      <c r="F5" s="1294" t="s">
        <v>826</v>
      </c>
      <c r="G5" s="1294" t="s">
        <v>826</v>
      </c>
      <c r="H5" s="1294" t="s">
        <v>826</v>
      </c>
      <c r="I5" s="1231" t="s">
        <v>825</v>
      </c>
      <c r="J5" s="1294"/>
      <c r="K5" s="1297" t="s">
        <v>826</v>
      </c>
      <c r="L5" s="1297" t="s">
        <v>826</v>
      </c>
      <c r="M5" s="1294" t="s">
        <v>826</v>
      </c>
      <c r="N5" s="1294" t="s">
        <v>826</v>
      </c>
      <c r="O5" s="1294" t="s">
        <v>826</v>
      </c>
      <c r="P5" s="1231" t="s">
        <v>825</v>
      </c>
      <c r="Q5" s="1294"/>
      <c r="R5" s="1294" t="s">
        <v>826</v>
      </c>
      <c r="S5" s="1294" t="s">
        <v>826</v>
      </c>
      <c r="T5" s="1294" t="s">
        <v>826</v>
      </c>
      <c r="U5" s="1294" t="s">
        <v>826</v>
      </c>
      <c r="V5" s="1294" t="s">
        <v>826</v>
      </c>
      <c r="W5" s="1231" t="s">
        <v>825</v>
      </c>
    </row>
    <row r="6" spans="1:23" s="1298" customFormat="1" ht="12" customHeight="1">
      <c r="A6" s="1292"/>
      <c r="B6" s="1293">
        <v>3</v>
      </c>
      <c r="C6" s="1235" t="s">
        <v>773</v>
      </c>
      <c r="D6" s="1294">
        <f>'未処置歯ありの者の数'!D6/'受診者数'!D6*100</f>
        <v>60</v>
      </c>
      <c r="E6" s="1294">
        <f>'未処置歯ありの者の数'!E6/'受診者数'!E6*100</f>
        <v>20</v>
      </c>
      <c r="F6" s="1297">
        <f>'未処置歯ありの者の数'!F6/'受診者数'!F6*100</f>
        <v>50</v>
      </c>
      <c r="G6" s="1294">
        <f>'未処置歯ありの者の数'!G6/'受診者数'!G6*100</f>
        <v>26.666666666666668</v>
      </c>
      <c r="H6" s="1294">
        <f>'未処置歯ありの者の数'!H6/'受診者数'!H6*100</f>
        <v>35.483870967741936</v>
      </c>
      <c r="I6" s="1294" t="s">
        <v>825</v>
      </c>
      <c r="J6" s="1294"/>
      <c r="K6" s="1297">
        <f>'未処置歯ありの者の数'!K6/'受診者数'!K6*100</f>
        <v>75</v>
      </c>
      <c r="L6" s="1294" t="s">
        <v>825</v>
      </c>
      <c r="M6" s="1294">
        <f>'未処置歯ありの者の数'!M6/'受診者数'!M6*100</f>
        <v>33.33333333333333</v>
      </c>
      <c r="N6" s="1294" t="s">
        <v>825</v>
      </c>
      <c r="O6" s="1294">
        <f>'未処置歯ありの者の数'!O6/'受診者数'!O6*100</f>
        <v>46.666666666666664</v>
      </c>
      <c r="P6" s="1294" t="s">
        <v>825</v>
      </c>
      <c r="Q6" s="1294"/>
      <c r="R6" s="1294" t="s">
        <v>825</v>
      </c>
      <c r="S6" s="1294">
        <f>'未処置歯ありの者の数'!S6/'受診者数'!S6*100</f>
        <v>33.33333333333333</v>
      </c>
      <c r="T6" s="1294">
        <f>'未処置歯ありの者の数'!T6/'受診者数'!T6*100</f>
        <v>66.66666666666666</v>
      </c>
      <c r="U6" s="1294">
        <f>'未処置歯ありの者の数'!U6/'受診者数'!U6*100</f>
        <v>11.11111111111111</v>
      </c>
      <c r="V6" s="1294">
        <f>'未処置歯ありの者の数'!V6/'受診者数'!V6*100</f>
        <v>25</v>
      </c>
      <c r="W6" s="1294" t="s">
        <v>825</v>
      </c>
    </row>
    <row r="7" spans="1:23" s="1298" customFormat="1" ht="12" customHeight="1">
      <c r="A7" s="1292"/>
      <c r="B7" s="1293">
        <v>4</v>
      </c>
      <c r="C7" s="1235" t="s">
        <v>774</v>
      </c>
      <c r="D7" s="1294" t="s">
        <v>825</v>
      </c>
      <c r="E7" s="1294">
        <f>'未処置歯ありの者の数'!E7/'受診者数'!E7*100</f>
        <v>14.285714285714285</v>
      </c>
      <c r="F7" s="1294" t="s">
        <v>825</v>
      </c>
      <c r="G7" s="1294">
        <f>'未処置歯ありの者の数'!G7/'受診者数'!G7*100</f>
        <v>31.03448275862069</v>
      </c>
      <c r="H7" s="1294">
        <f>'未処置歯ありの者の数'!H7/'受診者数'!H7*100</f>
        <v>21.73913043478261</v>
      </c>
      <c r="I7" s="1294" t="s">
        <v>825</v>
      </c>
      <c r="J7" s="1294"/>
      <c r="K7" s="1297" t="s">
        <v>825</v>
      </c>
      <c r="L7" s="1297">
        <f>'未処置歯ありの者の数'!L7/'受診者数'!L7*100</f>
        <v>20</v>
      </c>
      <c r="M7" s="1294" t="s">
        <v>825</v>
      </c>
      <c r="N7" s="1294">
        <f>'未処置歯ありの者の数'!N7/'受診者数'!N7*100</f>
        <v>54.54545454545454</v>
      </c>
      <c r="O7" s="1294">
        <f>'未処置歯ありの者の数'!O7/'受診者数'!O7*100</f>
        <v>36.84210526315789</v>
      </c>
      <c r="P7" s="1294" t="s">
        <v>825</v>
      </c>
      <c r="Q7" s="1294"/>
      <c r="R7" s="1294" t="s">
        <v>825</v>
      </c>
      <c r="S7" s="1294" t="s">
        <v>825</v>
      </c>
      <c r="T7" s="1294" t="s">
        <v>825</v>
      </c>
      <c r="U7" s="1294">
        <f>'未処置歯ありの者の数'!U7/'受診者数'!U7*100</f>
        <v>16.666666666666664</v>
      </c>
      <c r="V7" s="1294">
        <f>'未処置歯ありの者の数'!V7/'受診者数'!V7*100</f>
        <v>11.11111111111111</v>
      </c>
      <c r="W7" s="1294" t="s">
        <v>825</v>
      </c>
    </row>
    <row r="8" spans="1:23" s="1298" customFormat="1" ht="12" customHeight="1">
      <c r="A8" s="1292"/>
      <c r="B8" s="1293">
        <v>5</v>
      </c>
      <c r="C8" s="1235" t="s">
        <v>775</v>
      </c>
      <c r="D8" s="1294">
        <f>'未処置歯ありの者の数'!D8/'受診者数'!D8*100</f>
        <v>50</v>
      </c>
      <c r="E8" s="1297">
        <f>'未処置歯ありの者の数'!E8/'受診者数'!E8*100</f>
        <v>50</v>
      </c>
      <c r="F8" s="1294" t="s">
        <v>825</v>
      </c>
      <c r="G8" s="1294">
        <f>'未処置歯ありの者の数'!G8/'受診者数'!G8*100</f>
        <v>16.666666666666664</v>
      </c>
      <c r="H8" s="1294">
        <f>'未処置歯ありの者の数'!H8/'受診者数'!H8*100</f>
        <v>25</v>
      </c>
      <c r="I8" s="1294" t="s">
        <v>825</v>
      </c>
      <c r="J8" s="1294"/>
      <c r="K8" s="1297" t="s">
        <v>825</v>
      </c>
      <c r="L8" s="1294" t="s">
        <v>825</v>
      </c>
      <c r="M8" s="1294" t="s">
        <v>825</v>
      </c>
      <c r="N8" s="1294">
        <f>'未処置歯ありの者の数'!N8/'受診者数'!N8*100</f>
        <v>25</v>
      </c>
      <c r="O8" s="1294">
        <f>'未処置歯ありの者の数'!O8/'受診者数'!O8*100</f>
        <v>33.33333333333333</v>
      </c>
      <c r="P8" s="1294" t="s">
        <v>825</v>
      </c>
      <c r="Q8" s="1294"/>
      <c r="R8" s="1294" t="s">
        <v>825</v>
      </c>
      <c r="S8" s="1294" t="s">
        <v>825</v>
      </c>
      <c r="T8" s="1294" t="s">
        <v>825</v>
      </c>
      <c r="U8" s="1294" t="s">
        <v>825</v>
      </c>
      <c r="V8" s="1294">
        <f>'未処置歯ありの者の数'!V8/'受診者数'!V8*100</f>
        <v>14.285714285714285</v>
      </c>
      <c r="W8" s="1294" t="s">
        <v>825</v>
      </c>
    </row>
    <row r="9" spans="1:23" s="1298" customFormat="1" ht="12" customHeight="1">
      <c r="A9" s="1292"/>
      <c r="B9" s="1293">
        <v>6</v>
      </c>
      <c r="C9" s="1235" t="s">
        <v>776</v>
      </c>
      <c r="D9" s="1294">
        <f>'未処置歯ありの者の数'!D9/'受診者数'!D9*100</f>
        <v>44.44444444444444</v>
      </c>
      <c r="E9" s="1294">
        <f>'未処置歯ありの者の数'!E9/'受診者数'!E9*100</f>
        <v>23.076923076923077</v>
      </c>
      <c r="F9" s="1294">
        <f>'未処置歯ありの者の数'!F9/'受診者数'!F9*100</f>
        <v>28.000000000000004</v>
      </c>
      <c r="G9" s="1294">
        <f>'未処置歯ありの者の数'!G9/'受診者数'!G9*100</f>
        <v>19.148936170212767</v>
      </c>
      <c r="H9" s="1294">
        <f>'未処置歯ありの者の数'!H9/'受診者数'!H9*100</f>
        <v>24.46808510638298</v>
      </c>
      <c r="I9" s="1294" t="s">
        <v>825</v>
      </c>
      <c r="J9" s="1294"/>
      <c r="K9" s="1297" t="s">
        <v>825</v>
      </c>
      <c r="L9" s="1297" t="s">
        <v>825</v>
      </c>
      <c r="M9" s="1294">
        <f>'未処置歯ありの者の数'!M9/'受診者数'!M9*100</f>
        <v>20</v>
      </c>
      <c r="N9" s="1294">
        <f>'未処置歯ありの者の数'!N9/'受診者数'!N9*100</f>
        <v>23.52941176470588</v>
      </c>
      <c r="O9" s="1294">
        <f>'未処置歯ありの者の数'!O9/'受診者数'!O9*100</f>
        <v>20</v>
      </c>
      <c r="P9" s="1294" t="s">
        <v>825</v>
      </c>
      <c r="Q9" s="1294"/>
      <c r="R9" s="1294">
        <f>'未処置歯ありの者の数'!R9/'受診者数'!R9*100</f>
        <v>50</v>
      </c>
      <c r="S9" s="1294">
        <f>'未処置歯ありの者の数'!S9/'受診者数'!S9*100</f>
        <v>27.27272727272727</v>
      </c>
      <c r="T9" s="1294">
        <f>'未処置歯ありの者の数'!T9/'受診者数'!T9*100</f>
        <v>30</v>
      </c>
      <c r="U9" s="1294">
        <f>'未処置歯ありの者の数'!U9/'受診者数'!U9*100</f>
        <v>16.666666666666664</v>
      </c>
      <c r="V9" s="1294">
        <f>'未処置歯ありの者の数'!V9/'受診者数'!V9*100</f>
        <v>26.08695652173913</v>
      </c>
      <c r="W9" s="1294" t="s">
        <v>825</v>
      </c>
    </row>
    <row r="10" spans="1:23" s="1291" customFormat="1" ht="12" customHeight="1">
      <c r="A10" s="1292"/>
      <c r="B10" s="1293">
        <v>7</v>
      </c>
      <c r="C10" s="1235" t="s">
        <v>777</v>
      </c>
      <c r="D10" s="1294">
        <f>'未処置歯ありの者の数'!D10/'受診者数'!D10*100</f>
        <v>54.54545454545454</v>
      </c>
      <c r="E10" s="1294">
        <f>'未処置歯ありの者の数'!E10/'受診者数'!E10*100</f>
        <v>56.25</v>
      </c>
      <c r="F10" s="1294">
        <f>'未処置歯ありの者の数'!F10/'受診者数'!F10*100</f>
        <v>52.38095238095239</v>
      </c>
      <c r="G10" s="1294">
        <f>'未処置歯ありの者の数'!G10/'受診者数'!G10*100</f>
        <v>38.57142857142858</v>
      </c>
      <c r="H10" s="1294">
        <f>'未処置歯ありの者の数'!H10/'受診者数'!H10*100</f>
        <v>44.91525423728814</v>
      </c>
      <c r="I10" s="1294">
        <f>'未処置歯ありの者の数'!I10/'受診者数'!I10*100</f>
        <v>31.03448275862069</v>
      </c>
      <c r="J10" s="1294"/>
      <c r="K10" s="1297">
        <f>'未処置歯ありの者の数'!K10/'受診者数'!K10*100</f>
        <v>66.66666666666666</v>
      </c>
      <c r="L10" s="1294">
        <f>'未処置歯ありの者の数'!L10/'受診者数'!L10*100</f>
        <v>66.66666666666666</v>
      </c>
      <c r="M10" s="1294">
        <f>'未処置歯ありの者の数'!M10/'受診者数'!M10*100</f>
        <v>50</v>
      </c>
      <c r="N10" s="1294">
        <f>'未処置歯ありの者の数'!N10/'受診者数'!N10*100</f>
        <v>36</v>
      </c>
      <c r="O10" s="1294">
        <f>'未処置歯ありの者の数'!O10/'受診者数'!O10*100</f>
        <v>46.34146341463415</v>
      </c>
      <c r="P10" s="1294">
        <f>'未処置歯ありの者の数'!P10/'受診者数'!P10*100</f>
        <v>42.857142857142854</v>
      </c>
      <c r="Q10" s="1294"/>
      <c r="R10" s="1294">
        <f>'未処置歯ありの者の数'!R10/'受診者数'!R10*100</f>
        <v>40</v>
      </c>
      <c r="S10" s="1294">
        <f>'未処置歯ありの者の数'!S10/'受診者数'!S10*100</f>
        <v>50</v>
      </c>
      <c r="T10" s="1294">
        <f>'未処置歯ありの者の数'!T10/'受診者数'!T10*100</f>
        <v>52.94117647058824</v>
      </c>
      <c r="U10" s="1294">
        <f>'未処置歯ありの者の数'!U10/'受診者数'!U10*100</f>
        <v>40</v>
      </c>
      <c r="V10" s="1294">
        <f>'未処置歯ありの者の数'!V10/'受診者数'!V10*100</f>
        <v>44.15584415584416</v>
      </c>
      <c r="W10" s="1294">
        <f>'未処置歯ありの者の数'!W10/'受診者数'!W10*100</f>
        <v>24.324324324324326</v>
      </c>
    </row>
    <row r="11" spans="1:23" s="1298" customFormat="1" ht="12" customHeight="1">
      <c r="A11" s="1292"/>
      <c r="B11" s="1293">
        <v>8</v>
      </c>
      <c r="C11" s="1235" t="s">
        <v>778</v>
      </c>
      <c r="D11" s="1294">
        <f>'未処置歯ありの者の数'!D11/'受診者数'!D11*100</f>
        <v>46.51162790697674</v>
      </c>
      <c r="E11" s="1294">
        <f>'未処置歯ありの者の数'!E11/'受診者数'!E11*100</f>
        <v>42.857142857142854</v>
      </c>
      <c r="F11" s="1294">
        <f>'未処置歯ありの者の数'!F11/'受診者数'!F11*100</f>
        <v>27.941176470588236</v>
      </c>
      <c r="G11" s="1294">
        <f>'未処置歯ありの者の数'!G11/'受診者数'!G11*100</f>
        <v>31.46067415730337</v>
      </c>
      <c r="H11" s="1294">
        <f>'未処置歯ありの者の数'!H11/'受診者数'!H11*100</f>
        <v>33.87096774193548</v>
      </c>
      <c r="I11" s="1294">
        <f>'未処置歯ありの者の数'!I11/'受診者数'!I11*100</f>
        <v>30</v>
      </c>
      <c r="J11" s="1294"/>
      <c r="K11" s="1297">
        <f>'未処置歯ありの者の数'!K11/'受診者数'!K11*100</f>
        <v>36.36363636363637</v>
      </c>
      <c r="L11" s="1297">
        <f>'未処置歯ありの者の数'!L11/'受診者数'!L11*100</f>
        <v>45</v>
      </c>
      <c r="M11" s="1294">
        <f>'未処置歯ありの者の数'!M11/'受診者数'!M11*100</f>
        <v>22.22222222222222</v>
      </c>
      <c r="N11" s="1294">
        <f>'未処置歯ありの者の数'!N11/'受診者数'!N11*100</f>
        <v>32.407407407407405</v>
      </c>
      <c r="O11" s="1294">
        <f>'未処置歯ありの者の数'!O11/'受診者数'!O11*100</f>
        <v>32.53012048192771</v>
      </c>
      <c r="P11" s="1294">
        <f>'未処置歯ありの者の数'!P11/'受診者数'!P11*100</f>
        <v>33.33333333333333</v>
      </c>
      <c r="Q11" s="1294"/>
      <c r="R11" s="1294">
        <f>'未処置歯ありの者の数'!R11/'受診者数'!R11*100</f>
        <v>50</v>
      </c>
      <c r="S11" s="1294">
        <f>'未処置歯ありの者の数'!S11/'受診者数'!S11*100</f>
        <v>41.66666666666667</v>
      </c>
      <c r="T11" s="1294">
        <f>'未処置歯ありの者の数'!T11/'受診者数'!T11*100</f>
        <v>31.70731707317073</v>
      </c>
      <c r="U11" s="1294">
        <f>'未処置歯ありの者の数'!U11/'受診者数'!U11*100</f>
        <v>30.81761006289308</v>
      </c>
      <c r="V11" s="1294">
        <f>'未処置歯ありの者の数'!V11/'受診者数'!V11*100</f>
        <v>34.701492537313435</v>
      </c>
      <c r="W11" s="1294">
        <f>'未処置歯ありの者の数'!W11/'受診者数'!W11*100</f>
        <v>28.05755395683453</v>
      </c>
    </row>
    <row r="12" spans="1:23" s="1298" customFormat="1" ht="12" customHeight="1">
      <c r="A12" s="1292"/>
      <c r="B12" s="1293">
        <v>9</v>
      </c>
      <c r="C12" s="1235" t="s">
        <v>779</v>
      </c>
      <c r="D12" s="1294">
        <f>'未処置歯ありの者の数'!D12/'受診者数'!D12*100</f>
        <v>31.818181818181817</v>
      </c>
      <c r="E12" s="1294">
        <f>'未処置歯ありの者の数'!E12/'受診者数'!E12*100</f>
        <v>11.11111111111111</v>
      </c>
      <c r="F12" s="1294">
        <f>'未処置歯ありの者の数'!F12/'受診者数'!F12*100</f>
        <v>36.36363636363637</v>
      </c>
      <c r="G12" s="1294">
        <f>'未処置歯ありの者の数'!G12/'受診者数'!G12*100</f>
        <v>25</v>
      </c>
      <c r="H12" s="1294">
        <f>'未処置歯ありの者の数'!H12/'受診者数'!H12*100</f>
        <v>28.749999999999996</v>
      </c>
      <c r="I12" s="1294">
        <f>'未処置歯ありの者の数'!I12/'受診者数'!I12*100</f>
        <v>30.22774327122153</v>
      </c>
      <c r="J12" s="1294"/>
      <c r="K12" s="1297">
        <f>'未処置歯ありの者の数'!K12/'受診者数'!K12*100</f>
        <v>40</v>
      </c>
      <c r="L12" s="1294" t="s">
        <v>825</v>
      </c>
      <c r="M12" s="1294">
        <f>'未処置歯ありの者の数'!M12/'受診者数'!M12*100</f>
        <v>50</v>
      </c>
      <c r="N12" s="1294">
        <f>'未処置歯ありの者の数'!N12/'受診者数'!N12*100</f>
        <v>42.857142857142854</v>
      </c>
      <c r="O12" s="1294">
        <f>'未処置歯ありの者の数'!O12/'受診者数'!O12*100</f>
        <v>38.70967741935484</v>
      </c>
      <c r="P12" s="1294">
        <f>'未処置歯ありの者の数'!P12/'受診者数'!P12*100</f>
        <v>30.522088353413658</v>
      </c>
      <c r="Q12" s="1294"/>
      <c r="R12" s="1294">
        <f>'未処置歯ありの者の数'!R12/'受診者数'!R12*100</f>
        <v>25</v>
      </c>
      <c r="S12" s="1294">
        <f>'未処置歯ありの者の数'!S12/'受診者数'!S12*100</f>
        <v>14.285714285714285</v>
      </c>
      <c r="T12" s="1294">
        <f>'未処置歯ありの者の数'!T12/'受診者数'!T12*100</f>
        <v>33.33333333333333</v>
      </c>
      <c r="U12" s="1294">
        <f>'未処置歯ありの者の数'!U12/'受診者数'!U12*100</f>
        <v>11.11111111111111</v>
      </c>
      <c r="V12" s="1294">
        <f>'未処置歯ありの者の数'!V12/'受診者数'!V12*100</f>
        <v>22.448979591836736</v>
      </c>
      <c r="W12" s="1294">
        <f>'未処置歯ありの者の数'!W12/'受診者数'!W12*100</f>
        <v>30.125523012552303</v>
      </c>
    </row>
    <row r="13" spans="1:23" s="1298" customFormat="1" ht="12" customHeight="1">
      <c r="A13" s="1292"/>
      <c r="B13" s="1293">
        <v>10</v>
      </c>
      <c r="C13" s="1235" t="s">
        <v>780</v>
      </c>
      <c r="D13" s="1294">
        <f>'未処置歯ありの者の数'!D13/'受診者数'!D13*100</f>
        <v>34.61538461538461</v>
      </c>
      <c r="E13" s="1294">
        <f>'未処置歯ありの者の数'!E13/'受診者数'!E13*100</f>
        <v>28.735632183908045</v>
      </c>
      <c r="F13" s="1294">
        <f>'未処置歯ありの者の数'!F13/'受診者数'!F13*100</f>
        <v>35.1063829787234</v>
      </c>
      <c r="G13" s="1294">
        <f>'未処置歯ありの者の数'!G13/'受診者数'!G13*100</f>
        <v>34.54545454545455</v>
      </c>
      <c r="H13" s="1294">
        <f>'未処置歯ありの者の数'!H13/'受診者数'!H13*100</f>
        <v>33.490566037735846</v>
      </c>
      <c r="I13" s="1294">
        <f>'未処置歯ありの者の数'!I13/'受診者数'!I13*100</f>
        <v>31.978798586572438</v>
      </c>
      <c r="J13" s="1294"/>
      <c r="K13" s="1297">
        <f>'未処置歯ありの者の数'!K13/'受診者数'!K13*100</f>
        <v>37.93103448275862</v>
      </c>
      <c r="L13" s="1297">
        <f>'未処置歯ありの者の数'!L13/'受診者数'!L13*100</f>
        <v>33.33333333333333</v>
      </c>
      <c r="M13" s="1294">
        <f>'未処置歯ありの者の数'!M13/'受診者数'!M13*100</f>
        <v>30.303030303030305</v>
      </c>
      <c r="N13" s="1294">
        <f>'未処置歯ありの者の数'!N13/'受診者数'!N13*100</f>
        <v>34.84848484848485</v>
      </c>
      <c r="O13" s="1294">
        <f>'未処置歯ありの者の数'!O13/'受診者数'!O13*100</f>
        <v>34.177215189873415</v>
      </c>
      <c r="P13" s="1294">
        <f>'未処置歯ありの者の数'!P13/'受診者数'!P13*100</f>
        <v>33.33333333333333</v>
      </c>
      <c r="Q13" s="1294"/>
      <c r="R13" s="1294">
        <f>'未処置歯ありの者の数'!R13/'受診者数'!R13*100</f>
        <v>32.6530612244898</v>
      </c>
      <c r="S13" s="1294">
        <f>'未処置歯ありの者の数'!S13/'受診者数'!S13*100</f>
        <v>26.31578947368421</v>
      </c>
      <c r="T13" s="1294">
        <f>'未処置歯ありの者の数'!T13/'受診者数'!T13*100</f>
        <v>37.704918032786885</v>
      </c>
      <c r="U13" s="1294">
        <f>'未処置歯ありの者の数'!U13/'受診者数'!U13*100</f>
        <v>34.34343434343434</v>
      </c>
      <c r="V13" s="1294">
        <f>'未処置歯ありの者の数'!V13/'受診者数'!V13*100</f>
        <v>33.08270676691729</v>
      </c>
      <c r="W13" s="1294">
        <f>'未処置歯ありの者の数'!W13/'受診者数'!W13*100</f>
        <v>31.25</v>
      </c>
    </row>
    <row r="14" spans="1:23" s="1298" customFormat="1" ht="12" customHeight="1">
      <c r="A14" s="1292"/>
      <c r="B14" s="1293">
        <v>11</v>
      </c>
      <c r="C14" s="1235" t="s">
        <v>781</v>
      </c>
      <c r="D14" s="1294">
        <f>'未処置歯ありの者の数'!D14/'受診者数'!D14*100</f>
        <v>36.206896551724135</v>
      </c>
      <c r="E14" s="1294">
        <f>'未処置歯ありの者の数'!E14/'受診者数'!E14*100</f>
        <v>34.48275862068966</v>
      </c>
      <c r="F14" s="1294">
        <f>'未処置歯ありの者の数'!F14/'受診者数'!F14*100</f>
        <v>42.3728813559322</v>
      </c>
      <c r="G14" s="1294">
        <f>'未処置歯ありの者の数'!G14/'受診者数'!G14*100</f>
        <v>30</v>
      </c>
      <c r="H14" s="1294">
        <f>'未処置歯ありの者の数'!H14/'受診者数'!H14*100</f>
        <v>34.15384615384615</v>
      </c>
      <c r="I14" s="1294" t="s">
        <v>825</v>
      </c>
      <c r="J14" s="1294"/>
      <c r="K14" s="1297">
        <f>'未処置歯ありの者の数'!K14/'受診者数'!K14*100</f>
        <v>37.5</v>
      </c>
      <c r="L14" s="1294">
        <f>'未処置歯ありの者の数'!L14/'受診者数'!L14*100</f>
        <v>10</v>
      </c>
      <c r="M14" s="1294">
        <f>'未処置歯ありの者の数'!M14/'受診者数'!M14*100</f>
        <v>50</v>
      </c>
      <c r="N14" s="1294">
        <f>'未処置歯ありの者の数'!N14/'受診者数'!N14*100</f>
        <v>29.6875</v>
      </c>
      <c r="O14" s="1294">
        <f>'未処置歯ありの者の数'!O14/'受診者数'!O14*100</f>
        <v>32.075471698113205</v>
      </c>
      <c r="P14" s="1294" t="s">
        <v>825</v>
      </c>
      <c r="Q14" s="1294"/>
      <c r="R14" s="1294">
        <f>'未処置歯ありの者の数'!R14/'受診者数'!R14*100</f>
        <v>35.714285714285715</v>
      </c>
      <c r="S14" s="1294">
        <f>'未処置歯ありの者の数'!S14/'受診者数'!S14*100</f>
        <v>39.58333333333333</v>
      </c>
      <c r="T14" s="1294">
        <f>'未処置歯ありの者の数'!T14/'受診者数'!T14*100</f>
        <v>39.53488372093023</v>
      </c>
      <c r="U14" s="1294">
        <f>'未処置歯ありの者の数'!U14/'受診者数'!U14*100</f>
        <v>30.23255813953488</v>
      </c>
      <c r="V14" s="1294">
        <f>'未処置歯ありの者の数'!V14/'受診者数'!V14*100</f>
        <v>35.15981735159817</v>
      </c>
      <c r="W14" s="1294" t="s">
        <v>825</v>
      </c>
    </row>
    <row r="15" spans="1:23" s="1298" customFormat="1" ht="12" customHeight="1">
      <c r="A15" s="1292"/>
      <c r="B15" s="1293">
        <v>12</v>
      </c>
      <c r="C15" s="1235" t="s">
        <v>782</v>
      </c>
      <c r="D15" s="1294">
        <f>'未処置歯ありの者の数'!D15/'受診者数'!D15*100</f>
        <v>76.92307692307693</v>
      </c>
      <c r="E15" s="1294">
        <f>'未処置歯ありの者の数'!E15/'受診者数'!E15*100</f>
        <v>27.77777777777778</v>
      </c>
      <c r="F15" s="1294">
        <f>'未処置歯ありの者の数'!F15/'受診者数'!F15*100</f>
        <v>35.294117647058826</v>
      </c>
      <c r="G15" s="1294">
        <f>'未処置歯ありの者の数'!G15/'受診者数'!G15*100</f>
        <v>38.59649122807017</v>
      </c>
      <c r="H15" s="1294">
        <f>'未処置歯ありの者の数'!H15/'受診者数'!H15*100</f>
        <v>40.95238095238095</v>
      </c>
      <c r="I15" s="1294">
        <f>'未処置歯ありの者の数'!I15/'受診者数'!I15*100</f>
        <v>37.85425101214575</v>
      </c>
      <c r="J15" s="1294"/>
      <c r="K15" s="1297">
        <f>'未処置歯ありの者の数'!K15/'受診者数'!K15*100</f>
        <v>80</v>
      </c>
      <c r="L15" s="1297">
        <f>'未処置歯ありの者の数'!L15/'受診者数'!L15*100</f>
        <v>57.14285714285714</v>
      </c>
      <c r="M15" s="1294">
        <f>'未処置歯ありの者の数'!M15/'受診者数'!M15*100</f>
        <v>25</v>
      </c>
      <c r="N15" s="1294">
        <f>'未処置歯ありの者の数'!N15/'受診者数'!N15*100</f>
        <v>33.33333333333333</v>
      </c>
      <c r="O15" s="1294">
        <f>'未処置歯ありの者の数'!O15/'受診者数'!O15*100</f>
        <v>41.30434782608695</v>
      </c>
      <c r="P15" s="1294">
        <f>'未処置歯ありの者の数'!P15/'受診者数'!P15*100</f>
        <v>40.1840490797546</v>
      </c>
      <c r="Q15" s="1294"/>
      <c r="R15" s="1294">
        <f>'未処置歯ありの者の数'!R15/'受診者数'!R15*100</f>
        <v>75</v>
      </c>
      <c r="S15" s="1294">
        <f>'未処置歯ありの者の数'!S15/'受診者数'!S15*100</f>
        <v>9.090909090909092</v>
      </c>
      <c r="T15" s="1294">
        <f>'未処置歯ありの者の数'!T15/'受診者数'!T15*100</f>
        <v>38.46153846153847</v>
      </c>
      <c r="U15" s="1294">
        <f>'未処置歯ありの者の数'!U15/'受診者数'!U15*100</f>
        <v>44.44444444444444</v>
      </c>
      <c r="V15" s="1294">
        <f>'未処置歯ありの者の数'!V15/'受診者数'!V15*100</f>
        <v>40.67796610169492</v>
      </c>
      <c r="W15" s="1294">
        <f>'未処置歯ありの者の数'!W15/'受診者数'!W15*100</f>
        <v>36.70694864048338</v>
      </c>
    </row>
    <row r="16" spans="1:23" s="1298" customFormat="1" ht="12" customHeight="1">
      <c r="A16" s="1292"/>
      <c r="B16" s="1293">
        <v>13</v>
      </c>
      <c r="C16" s="1235" t="s">
        <v>783</v>
      </c>
      <c r="D16" s="1294">
        <f>'未処置歯ありの者の数'!D16/'受診者数'!D16*100</f>
        <v>41.17647058823529</v>
      </c>
      <c r="E16" s="1294">
        <f>'未処置歯ありの者の数'!E16/'受診者数'!E16*100</f>
        <v>31.57894736842105</v>
      </c>
      <c r="F16" s="1294">
        <f>'未処置歯ありの者の数'!F16/'受診者数'!F16*100</f>
        <v>17.24137931034483</v>
      </c>
      <c r="G16" s="1294">
        <f>'未処置歯ありの者の数'!G16/'受診者数'!G16*100</f>
        <v>21.875</v>
      </c>
      <c r="H16" s="1294">
        <f>'未処置歯ありの者の数'!H16/'受診者数'!H16*100</f>
        <v>25.773195876288657</v>
      </c>
      <c r="I16" s="1294">
        <f>'未処置歯ありの者の数'!I16/'受診者数'!I16*100</f>
        <v>29.87598647125141</v>
      </c>
      <c r="J16" s="1294"/>
      <c r="K16" s="1297">
        <f>'未処置歯ありの者の数'!K16/'受診者数'!K16*100</f>
        <v>25</v>
      </c>
      <c r="L16" s="1294">
        <f>'未処置歯ありの者の数'!L16/'受診者数'!L16*100</f>
        <v>40</v>
      </c>
      <c r="M16" s="1294">
        <f>'未処置歯ありの者の数'!M16/'受診者数'!M16*100</f>
        <v>28.57142857142857</v>
      </c>
      <c r="N16" s="1294">
        <f>'未処置歯ありの者の数'!N16/'受診者数'!N16*100</f>
        <v>15.384615384615385</v>
      </c>
      <c r="O16" s="1294">
        <f>'未処置歯ありの者の数'!O16/'受診者数'!O16*100</f>
        <v>24.137931034482758</v>
      </c>
      <c r="P16" s="1294">
        <f>'未処置歯ありの者の数'!P16/'受診者数'!P16*100</f>
        <v>32.82442748091603</v>
      </c>
      <c r="Q16" s="1294"/>
      <c r="R16" s="1294">
        <f>'未処置歯ありの者の数'!R16/'受診者数'!R16*100</f>
        <v>46.15384615384615</v>
      </c>
      <c r="S16" s="1294">
        <f>'未処置歯ありの者の数'!S16/'受診者数'!S16*100</f>
        <v>28.57142857142857</v>
      </c>
      <c r="T16" s="1294">
        <f>'未処置歯ありの者の数'!T16/'受診者数'!T16*100</f>
        <v>13.636363636363635</v>
      </c>
      <c r="U16" s="1294">
        <f>'未処置歯ありの者の数'!U16/'受診者数'!U16*100</f>
        <v>26.31578947368421</v>
      </c>
      <c r="V16" s="1294">
        <f>'未処置歯ありの者の数'!V16/'受診者数'!V16*100</f>
        <v>26.47058823529412</v>
      </c>
      <c r="W16" s="1294">
        <f>'未処置歯ありの者の数'!W16/'受診者数'!W16*100</f>
        <v>28.64</v>
      </c>
    </row>
    <row r="17" spans="1:23" s="1298" customFormat="1" ht="12" customHeight="1">
      <c r="A17" s="1292"/>
      <c r="B17" s="1293">
        <v>14</v>
      </c>
      <c r="C17" s="1235" t="s">
        <v>784</v>
      </c>
      <c r="D17" s="1294">
        <f>'未処置歯ありの者の数'!D17/'受診者数'!D17*100</f>
        <v>52.17391304347826</v>
      </c>
      <c r="E17" s="1294">
        <f>'未処置歯ありの者の数'!E17/'受診者数'!E17*100</f>
        <v>43.58974358974359</v>
      </c>
      <c r="F17" s="1294">
        <f>'未処置歯ありの者の数'!F17/'受診者数'!F17*100</f>
        <v>29.78723404255319</v>
      </c>
      <c r="G17" s="1294">
        <f>'未処置歯ありの者の数'!G17/'受診者数'!G17*100</f>
        <v>29.059829059829063</v>
      </c>
      <c r="H17" s="1294">
        <f>'未処置歯ありの者の数'!H17/'受診者数'!H17*100</f>
        <v>34.070796460176986</v>
      </c>
      <c r="I17" s="1294">
        <f>'未処置歯ありの者の数'!I17/'受診者数'!I17*100</f>
        <v>28.187919463087248</v>
      </c>
      <c r="J17" s="1294"/>
      <c r="K17" s="1297">
        <f>'未処置歯ありの者の数'!K17/'受診者数'!K17*100</f>
        <v>66.66666666666666</v>
      </c>
      <c r="L17" s="1297">
        <f>'未処置歯ありの者の数'!L17/'受診者数'!L17*100</f>
        <v>46.15384615384615</v>
      </c>
      <c r="M17" s="1294">
        <f>'未処置歯ありの者の数'!M17/'受診者数'!M17*100</f>
        <v>18.75</v>
      </c>
      <c r="N17" s="1294">
        <f>'未処置歯ありの者の数'!N17/'受診者数'!N17*100</f>
        <v>30</v>
      </c>
      <c r="O17" s="1294">
        <f>'未処置歯ありの者の数'!O17/'受診者数'!O17*100</f>
        <v>31.944444444444443</v>
      </c>
      <c r="P17" s="1294">
        <f>'未処置歯ありの者の数'!P17/'受診者数'!P17*100</f>
        <v>33.33333333333333</v>
      </c>
      <c r="Q17" s="1294"/>
      <c r="R17" s="1294">
        <f>'未処置歯ありの者の数'!R17/'受診者数'!R17*100</f>
        <v>50</v>
      </c>
      <c r="S17" s="1294">
        <f>'未処置歯ありの者の数'!S17/'受診者数'!S17*100</f>
        <v>42.30769230769231</v>
      </c>
      <c r="T17" s="1294">
        <f>'未処置歯ありの者の数'!T17/'受診者数'!T17*100</f>
        <v>35.483870967741936</v>
      </c>
      <c r="U17" s="1294">
        <f>'未処置歯ありの者の数'!U17/'受診者数'!U17*100</f>
        <v>28.57142857142857</v>
      </c>
      <c r="V17" s="1294">
        <f>'未処置歯ありの者の数'!V17/'受診者数'!V17*100</f>
        <v>35.064935064935064</v>
      </c>
      <c r="W17" s="1294">
        <f>'未処置歯ありの者の数'!W17/'受診者数'!W17*100</f>
        <v>22.972972972972975</v>
      </c>
    </row>
    <row r="18" spans="1:23" s="1298" customFormat="1" ht="12" customHeight="1">
      <c r="A18" s="1292"/>
      <c r="B18" s="1293">
        <v>15</v>
      </c>
      <c r="C18" s="1235" t="s">
        <v>785</v>
      </c>
      <c r="D18" s="1294">
        <f>'未処置歯ありの者の数'!D18/'受診者数'!D18*100</f>
        <v>57.14285714285714</v>
      </c>
      <c r="E18" s="1294">
        <f>'未処置歯ありの者の数'!E18/'受診者数'!E18*100</f>
        <v>16.666666666666664</v>
      </c>
      <c r="F18" s="1294">
        <f>'未処置歯ありの者の数'!F18/'受診者数'!F18*100</f>
        <v>33.33333333333333</v>
      </c>
      <c r="G18" s="1294">
        <f>'未処置歯ありの者の数'!G18/'受診者数'!G18*100</f>
        <v>41.66666666666667</v>
      </c>
      <c r="H18" s="1294">
        <f>'未処置歯ありの者の数'!H18/'受診者数'!H18*100</f>
        <v>37.5</v>
      </c>
      <c r="I18" s="1294">
        <f>'未処置歯ありの者の数'!I18/'受診者数'!I18*100</f>
        <v>41.8848167539267</v>
      </c>
      <c r="J18" s="1294"/>
      <c r="K18" s="1297" t="s">
        <v>825</v>
      </c>
      <c r="L18" s="1294">
        <f>'未処置歯ありの者の数'!L18/'受診者数'!L18*100</f>
        <v>0</v>
      </c>
      <c r="M18" s="1294">
        <f>'未処置歯ありの者の数'!M18/'受診者数'!M18*100</f>
        <v>40</v>
      </c>
      <c r="N18" s="1294">
        <f>'未処置歯ありの者の数'!N18/'受診者数'!N18*100</f>
        <v>20</v>
      </c>
      <c r="O18" s="1294">
        <f>'未処置歯ありの者の数'!O18/'受診者数'!O18*100</f>
        <v>23.076923076923077</v>
      </c>
      <c r="P18" s="1294">
        <f>'未処置歯ありの者の数'!P18/'受診者数'!P18*100</f>
        <v>49.743589743589745</v>
      </c>
      <c r="Q18" s="1294"/>
      <c r="R18" s="1294">
        <f>'未処置歯ありの者の数'!R18/'受診者数'!R18*100</f>
        <v>57.14285714285714</v>
      </c>
      <c r="S18" s="1294">
        <f>'未処置歯ありの者の数'!S18/'受診者数'!S18*100</f>
        <v>33.33333333333333</v>
      </c>
      <c r="T18" s="1294">
        <f>'未処置歯ありの者の数'!T18/'受診者数'!T18*100</f>
        <v>30</v>
      </c>
      <c r="U18" s="1294">
        <f>'未処置歯ありの者の数'!U18/'受診者数'!U18*100</f>
        <v>57.14285714285714</v>
      </c>
      <c r="V18" s="1294">
        <f>'未処置歯ありの者の数'!V18/'受診者数'!V18*100</f>
        <v>44.44444444444444</v>
      </c>
      <c r="W18" s="1294">
        <f>'未処置歯ありの者の数'!W18/'受診者数'!W18*100</f>
        <v>37.83068783068783</v>
      </c>
    </row>
    <row r="19" spans="1:23" s="1298" customFormat="1" ht="12" customHeight="1">
      <c r="A19" s="1292"/>
      <c r="B19" s="1293">
        <v>16</v>
      </c>
      <c r="C19" s="1235" t="s">
        <v>786</v>
      </c>
      <c r="D19" s="1294">
        <f>'未処置歯ありの者の数'!D19/'受診者数'!D19*100</f>
        <v>33.33333333333333</v>
      </c>
      <c r="E19" s="1294">
        <f>'未処置歯ありの者の数'!E19/'受診者数'!E19*100</f>
        <v>31.57894736842105</v>
      </c>
      <c r="F19" s="1294">
        <f>'未処置歯ありの者の数'!F19/'受診者数'!F19*100</f>
        <v>23.076923076923077</v>
      </c>
      <c r="G19" s="1294">
        <f>'未処置歯ありの者の数'!G19/'受診者数'!G19*100</f>
        <v>28.57142857142857</v>
      </c>
      <c r="H19" s="1294">
        <f>'未処置歯ありの者の数'!H19/'受診者数'!H19*100</f>
        <v>29.88505747126437</v>
      </c>
      <c r="I19" s="1294">
        <f>'未処置歯ありの者の数'!I19/'受診者数'!I19*100</f>
        <v>30.32178217821782</v>
      </c>
      <c r="J19" s="1294"/>
      <c r="K19" s="1297">
        <f>'未処置歯ありの者の数'!K19/'受診者数'!K19*100</f>
        <v>33.33333333333333</v>
      </c>
      <c r="L19" s="1294" t="s">
        <v>825</v>
      </c>
      <c r="M19" s="1294">
        <f>'未処置歯ありの者の数'!M19/'受診者数'!M19*100</f>
        <v>33.33333333333333</v>
      </c>
      <c r="N19" s="1294">
        <f>'未処置歯ありの者の数'!N19/'受診者数'!N19*100</f>
        <v>40</v>
      </c>
      <c r="O19" s="1294">
        <f>'未処置歯ありの者の数'!O19/'受診者数'!O19*100</f>
        <v>32</v>
      </c>
      <c r="P19" s="1294">
        <f>'未処置歯ありの者の数'!P19/'受診者数'!P19*100</f>
        <v>35.338345864661655</v>
      </c>
      <c r="Q19" s="1294"/>
      <c r="R19" s="1294">
        <f>'未処置歯ありの者の数'!R19/'受診者数'!R19*100</f>
        <v>33.33333333333333</v>
      </c>
      <c r="S19" s="1294">
        <f>'未処置歯ありの者の数'!S19/'受診者数'!S19*100</f>
        <v>37.5</v>
      </c>
      <c r="T19" s="1294">
        <f>'未処置歯ありの者の数'!T19/'受診者数'!T19*100</f>
        <v>14.285714285714285</v>
      </c>
      <c r="U19" s="1294">
        <f>'未処置歯ありの者の数'!U19/'受診者数'!U19*100</f>
        <v>22.22222222222222</v>
      </c>
      <c r="V19" s="1294">
        <f>'未処置歯ありの者の数'!V19/'受診者数'!V19*100</f>
        <v>29.03225806451613</v>
      </c>
      <c r="W19" s="1294">
        <f>'未処置歯ありの者の数'!W19/'受診者数'!W19*100</f>
        <v>27.85977859778598</v>
      </c>
    </row>
    <row r="20" spans="1:23" s="1298" customFormat="1" ht="12" customHeight="1">
      <c r="A20" s="1292"/>
      <c r="B20" s="1293">
        <v>17</v>
      </c>
      <c r="C20" s="1235" t="s">
        <v>787</v>
      </c>
      <c r="D20" s="1294" t="s">
        <v>826</v>
      </c>
      <c r="E20" s="1294" t="s">
        <v>826</v>
      </c>
      <c r="F20" s="1294" t="s">
        <v>826</v>
      </c>
      <c r="G20" s="1294" t="s">
        <v>826</v>
      </c>
      <c r="H20" s="1294" t="s">
        <v>826</v>
      </c>
      <c r="I20" s="1294" t="s">
        <v>826</v>
      </c>
      <c r="J20" s="1294"/>
      <c r="K20" s="1294" t="s">
        <v>826</v>
      </c>
      <c r="L20" s="1294" t="s">
        <v>826</v>
      </c>
      <c r="M20" s="1294" t="s">
        <v>826</v>
      </c>
      <c r="N20" s="1294" t="s">
        <v>826</v>
      </c>
      <c r="O20" s="1294" t="s">
        <v>826</v>
      </c>
      <c r="P20" s="1294" t="s">
        <v>826</v>
      </c>
      <c r="Q20" s="1294"/>
      <c r="R20" s="1294" t="s">
        <v>826</v>
      </c>
      <c r="S20" s="1294" t="s">
        <v>826</v>
      </c>
      <c r="T20" s="1294" t="s">
        <v>826</v>
      </c>
      <c r="U20" s="1294" t="s">
        <v>826</v>
      </c>
      <c r="V20" s="1294" t="s">
        <v>826</v>
      </c>
      <c r="W20" s="1294" t="s">
        <v>826</v>
      </c>
    </row>
    <row r="21" spans="1:23" s="1298" customFormat="1" ht="12" customHeight="1">
      <c r="A21" s="1292"/>
      <c r="B21" s="1293">
        <v>18</v>
      </c>
      <c r="C21" s="1235" t="s">
        <v>788</v>
      </c>
      <c r="D21" s="1294">
        <f>'未処置歯ありの者の数'!D21/'受診者数'!D21*100</f>
        <v>16.666666666666664</v>
      </c>
      <c r="E21" s="1294">
        <f>'未処置歯ありの者の数'!E21/'受診者数'!E21*100</f>
        <v>27.27272727272727</v>
      </c>
      <c r="F21" s="1294">
        <f>'未処置歯ありの者の数'!F21/'受診者数'!F21*100</f>
        <v>38.46153846153847</v>
      </c>
      <c r="G21" s="1294">
        <f>'未処置歯ありの者の数'!G21/'受診者数'!G21*100</f>
        <v>28.57142857142857</v>
      </c>
      <c r="H21" s="1294">
        <f>'未処置歯ありの者の数'!H21/'受診者数'!H21*100</f>
        <v>28.000000000000004</v>
      </c>
      <c r="I21" s="1294">
        <f>'未処置歯ありの者の数'!I21/'受診者数'!I21*100</f>
        <v>26.53061224489796</v>
      </c>
      <c r="J21" s="1294"/>
      <c r="K21" s="1294" t="s">
        <v>825</v>
      </c>
      <c r="L21" s="1294">
        <f>'未処置歯ありの者の数'!L21/'受診者数'!L21*100</f>
        <v>100</v>
      </c>
      <c r="M21" s="1294">
        <f>'未処置歯ありの者の数'!M21/'受診者数'!M21*100</f>
        <v>50</v>
      </c>
      <c r="N21" s="1294">
        <f>'未処置歯ありの者の数'!N21/'受診者数'!N21*100</f>
        <v>14.285714285714285</v>
      </c>
      <c r="O21" s="1294">
        <f>'未処置歯ありの者の数'!O21/'受診者数'!O21*100</f>
        <v>29.411764705882355</v>
      </c>
      <c r="P21" s="1294">
        <f>'未処置歯ありの者の数'!P21/'受診者数'!P21*100</f>
        <v>38.46153846153847</v>
      </c>
      <c r="Q21" s="1294"/>
      <c r="R21" s="1294">
        <f>'未処置歯ありの者の数'!R21/'受診者数'!R21*100</f>
        <v>22.22222222222222</v>
      </c>
      <c r="S21" s="1294">
        <f>'未処置歯ありの者の数'!S21/'受診者数'!S21*100</f>
        <v>20</v>
      </c>
      <c r="T21" s="1294">
        <f>'未処置歯ありの者の数'!T21/'受診者数'!T21*100</f>
        <v>28.57142857142857</v>
      </c>
      <c r="U21" s="1294">
        <f>'未処置歯ありの者の数'!U21/'受診者数'!U21*100</f>
        <v>42.857142857142854</v>
      </c>
      <c r="V21" s="1294">
        <f>'未処置歯ありの者の数'!V21/'受診者数'!V21*100</f>
        <v>27.27272727272727</v>
      </c>
      <c r="W21" s="1294">
        <f>'未処置歯ありの者の数'!W21/'受診者数'!W21*100</f>
        <v>22.22222222222222</v>
      </c>
    </row>
    <row r="22" spans="1:23" s="1298" customFormat="1" ht="12" customHeight="1">
      <c r="A22" s="1292"/>
      <c r="B22" s="1293">
        <v>19</v>
      </c>
      <c r="C22" s="1235" t="s">
        <v>789</v>
      </c>
      <c r="D22" s="1294">
        <f>'未処置歯ありの者の数'!D22/'受診者数'!D22*100</f>
        <v>28.57142857142857</v>
      </c>
      <c r="E22" s="1294">
        <f>'未処置歯ありの者の数'!E22/'受診者数'!E22*100</f>
        <v>28.40909090909091</v>
      </c>
      <c r="F22" s="1294">
        <f>'未処置歯ありの者の数'!F22/'受診者数'!F22*100</f>
        <v>28.30188679245283</v>
      </c>
      <c r="G22" s="1294">
        <f>'未処置歯ありの者の数'!G22/'受診者数'!G22*100</f>
        <v>27.004219409282697</v>
      </c>
      <c r="H22" s="1294">
        <f>'未処置歯ありの者の数'!H22/'受診者数'!H22*100</f>
        <v>27.708333333333336</v>
      </c>
      <c r="I22" s="1294">
        <f>'未処置歯ありの者の数'!I22/'受診者数'!I22*100</f>
        <v>36.734693877551024</v>
      </c>
      <c r="J22" s="1294"/>
      <c r="K22" s="1294">
        <f>'未処置歯ありの者の数'!K22/'受診者数'!K22*100</f>
        <v>25</v>
      </c>
      <c r="L22" s="1294">
        <f>'未処置歯ありの者の数'!L22/'受診者数'!L22*100</f>
        <v>27.77777777777778</v>
      </c>
      <c r="M22" s="1294">
        <f>'未処置歯ありの者の数'!M22/'受診者数'!M22*100</f>
        <v>30.303030303030305</v>
      </c>
      <c r="N22" s="1294">
        <f>'未処置歯ありの者の数'!N22/'受診者数'!N22*100</f>
        <v>36.734693877551024</v>
      </c>
      <c r="O22" s="1294">
        <f>'未処置歯ありの者の数'!O22/'受診者数'!O22*100</f>
        <v>33.33333333333333</v>
      </c>
      <c r="P22" s="1294">
        <f>'未処置歯ありの者の数'!P22/'受診者数'!P22*100</f>
        <v>55.172413793103445</v>
      </c>
      <c r="Q22" s="1294"/>
      <c r="R22" s="1294">
        <f>'未処置歯ありの者の数'!R22/'受診者数'!R22*100</f>
        <v>30.303030303030305</v>
      </c>
      <c r="S22" s="1294">
        <f>'未処置歯ありの者の数'!S22/'受診者数'!S22*100</f>
        <v>28.57142857142857</v>
      </c>
      <c r="T22" s="1294">
        <f>'未処置歯ありの者の数'!T22/'受診者数'!T22*100</f>
        <v>27.397260273972602</v>
      </c>
      <c r="U22" s="1294">
        <f>'未処置歯ありの者の数'!U22/'受診者数'!U22*100</f>
        <v>20.14388489208633</v>
      </c>
      <c r="V22" s="1294">
        <f>'未処置歯ありの者の数'!V22/'受診者数'!V22*100</f>
        <v>24.761904761904763</v>
      </c>
      <c r="W22" s="1294">
        <f>'未処置歯ありの者の数'!W22/'受診者数'!W22*100</f>
        <v>28.985507246376812</v>
      </c>
    </row>
    <row r="23" spans="1:23" s="1298" customFormat="1" ht="12" customHeight="1">
      <c r="A23" s="1292"/>
      <c r="B23" s="1293">
        <v>20</v>
      </c>
      <c r="C23" s="1235" t="s">
        <v>790</v>
      </c>
      <c r="D23" s="1294">
        <f>'未処置歯ありの者の数'!D23/'受診者数'!D23*100</f>
        <v>19.047619047619047</v>
      </c>
      <c r="E23" s="1294">
        <f>'未処置歯ありの者の数'!E23/'受診者数'!E23*100</f>
        <v>26.47058823529412</v>
      </c>
      <c r="F23" s="1294">
        <f>'未処置歯ありの者の数'!F23/'受診者数'!F23*100</f>
        <v>22.5</v>
      </c>
      <c r="G23" s="1294">
        <f>'未処置歯ありの者の数'!G23/'受診者数'!G23*100</f>
        <v>0</v>
      </c>
      <c r="H23" s="1294">
        <f>'未処置歯ありの者の数'!H23/'受診者数'!H23*100</f>
        <v>22.22222222222222</v>
      </c>
      <c r="I23" s="1294">
        <f>'未処置歯ありの者の数'!I23/'受診者数'!I23*100</f>
        <v>32.846715328467155</v>
      </c>
      <c r="J23" s="1294"/>
      <c r="K23" s="1294" t="s">
        <v>825</v>
      </c>
      <c r="L23" s="1294" t="s">
        <v>825</v>
      </c>
      <c r="M23" s="1294" t="s">
        <v>825</v>
      </c>
      <c r="N23" s="1294" t="s">
        <v>825</v>
      </c>
      <c r="O23" s="1294" t="s">
        <v>825</v>
      </c>
      <c r="P23" s="1294">
        <f>'未処置歯ありの者の数'!P23/'受診者数'!P23*100</f>
        <v>36.84210526315789</v>
      </c>
      <c r="Q23" s="1294"/>
      <c r="R23" s="1294">
        <f>'未処置歯ありの者の数'!R23/'受診者数'!R23*100</f>
        <v>19.047619047619047</v>
      </c>
      <c r="S23" s="1294">
        <f>'未処置歯ありの者の数'!S23/'受診者数'!S23*100</f>
        <v>26.47058823529412</v>
      </c>
      <c r="T23" s="1294">
        <f>'未処置歯ありの者の数'!T23/'受診者数'!T23*100</f>
        <v>22.5</v>
      </c>
      <c r="U23" s="1294" t="s">
        <v>825</v>
      </c>
      <c r="V23" s="1294">
        <f>'未処置歯ありの者の数'!V23/'受診者数'!V23*100</f>
        <v>22.448979591836736</v>
      </c>
      <c r="W23" s="1294">
        <f>'未処置歯ありの者の数'!W23/'受診者数'!W23*100</f>
        <v>31.313131313131315</v>
      </c>
    </row>
    <row r="24" spans="1:23" s="1298" customFormat="1" ht="12" customHeight="1">
      <c r="A24" s="1292"/>
      <c r="B24" s="1293">
        <v>21</v>
      </c>
      <c r="C24" s="1235" t="s">
        <v>791</v>
      </c>
      <c r="D24" s="1294">
        <f>'未処置歯ありの者の数'!D24/'受診者数'!D24*100</f>
        <v>51.02040816326531</v>
      </c>
      <c r="E24" s="1294">
        <f>'未処置歯ありの者の数'!E24/'受診者数'!E24*100</f>
        <v>50</v>
      </c>
      <c r="F24" s="1294">
        <f>'未処置歯ありの者の数'!F24/'受診者数'!F24*100</f>
        <v>53.333333333333336</v>
      </c>
      <c r="G24" s="1294">
        <f>'未処置歯ありの者の数'!G24/'受診者数'!G24*100</f>
        <v>36.36363636363637</v>
      </c>
      <c r="H24" s="1294">
        <f>'未処置歯ありの者の数'!H24/'受診者数'!H24*100</f>
        <v>49.51456310679612</v>
      </c>
      <c r="I24" s="1294" t="s">
        <v>825</v>
      </c>
      <c r="J24" s="1294"/>
      <c r="K24" s="1294">
        <f>'未処置歯ありの者の数'!K24/'受診者数'!K24*100</f>
        <v>62.5</v>
      </c>
      <c r="L24" s="1294">
        <f>'未処置歯ありの者の数'!L24/'受診者数'!L24*100</f>
        <v>100</v>
      </c>
      <c r="M24" s="1294">
        <f>'未処置歯ありの者の数'!M24/'受診者数'!M24*100</f>
        <v>57.14285714285714</v>
      </c>
      <c r="N24" s="1294">
        <f>'未処置歯ありの者の数'!N24/'受診者数'!N24*100</f>
        <v>40</v>
      </c>
      <c r="O24" s="1294">
        <f>'未処置歯ありの者の数'!O24/'受診者数'!O24*100</f>
        <v>61.29032258064516</v>
      </c>
      <c r="P24" s="1294" t="s">
        <v>825</v>
      </c>
      <c r="Q24" s="1294"/>
      <c r="R24" s="1294">
        <f>'未処置歯ありの者の数'!R24/'受診者数'!R24*100</f>
        <v>45.45454545454545</v>
      </c>
      <c r="S24" s="1294">
        <f>'未処置歯ありの者の数'!S24/'受診者数'!S24*100</f>
        <v>45</v>
      </c>
      <c r="T24" s="1294">
        <f>'未処置歯ありの者の数'!T24/'受診者数'!T24*100</f>
        <v>50</v>
      </c>
      <c r="U24" s="1294">
        <f>'未処置歯ありの者の数'!U24/'受診者数'!U24*100</f>
        <v>35.294117647058826</v>
      </c>
      <c r="V24" s="1294">
        <f>'未処置歯ありの者の数'!V24/'受診者数'!V24*100</f>
        <v>44.44444444444444</v>
      </c>
      <c r="W24" s="1294" t="s">
        <v>825</v>
      </c>
    </row>
    <row r="25" spans="1:23" s="1298" customFormat="1" ht="12" customHeight="1">
      <c r="A25" s="1292"/>
      <c r="B25" s="1293">
        <v>22</v>
      </c>
      <c r="C25" s="1235" t="s">
        <v>792</v>
      </c>
      <c r="D25" s="1295">
        <f>'未処置歯ありの者の数'!D25/'受診者数'!D25*100</f>
        <v>41.20603015075377</v>
      </c>
      <c r="E25" s="1295">
        <f>'未処置歯ありの者の数'!E25/'受診者数'!E25*100</f>
        <v>33.10344827586207</v>
      </c>
      <c r="F25" s="1295">
        <f>'未処置歯ありの者の数'!F25/'受診者数'!F25*100</f>
        <v>30.864197530864196</v>
      </c>
      <c r="G25" s="1295">
        <f>'未処置歯ありの者の数'!G25/'受診者数'!G25*100</f>
        <v>25.870646766169152</v>
      </c>
      <c r="H25" s="1295">
        <f>'未処置歯ありの者の数'!H25/'受診者数'!H25*100</f>
        <v>31.277533039647576</v>
      </c>
      <c r="I25" s="1294" t="s">
        <v>825</v>
      </c>
      <c r="J25" s="1295"/>
      <c r="K25" s="1294">
        <f>'未処置歯ありの者の数'!K25/'受診者数'!K25*100</f>
        <v>51.5625</v>
      </c>
      <c r="L25" s="1295">
        <f>'未処置歯ありの者の数'!L25/'受診者数'!L25*100</f>
        <v>34.375</v>
      </c>
      <c r="M25" s="1295">
        <f>'未処置歯ありの者の数'!M25/'受診者数'!M25*100</f>
        <v>38.46153846153847</v>
      </c>
      <c r="N25" s="1295">
        <f>'未処置歯ありの者の数'!N25/'受診者数'!N25*100</f>
        <v>30</v>
      </c>
      <c r="O25" s="1295">
        <f>'未処置歯ありの者の数'!O25/'受診者数'!O25*100</f>
        <v>36.577181208053695</v>
      </c>
      <c r="P25" s="1294" t="s">
        <v>825</v>
      </c>
      <c r="Q25" s="1295"/>
      <c r="R25" s="1295">
        <f>'未処置歯ありの者の数'!R25/'受診者数'!R25*100</f>
        <v>36.2962962962963</v>
      </c>
      <c r="S25" s="1295">
        <f>'未処置歯ありの者の数'!S25/'受診者数'!S25*100</f>
        <v>32.743362831858406</v>
      </c>
      <c r="T25" s="1295">
        <f>'未処置歯ありの者の数'!T25/'受診者数'!T25*100</f>
        <v>27.27272727272727</v>
      </c>
      <c r="U25" s="1295">
        <f>'未処置歯ありの者の数'!U25/'受診者数'!U25*100</f>
        <v>23.41269841269841</v>
      </c>
      <c r="V25" s="1295">
        <f>'未処置歯ありの者の数'!V25/'受診者数'!V25*100</f>
        <v>28.688524590163933</v>
      </c>
      <c r="W25" s="1294" t="s">
        <v>825</v>
      </c>
    </row>
    <row r="26" spans="1:23" s="1298" customFormat="1" ht="12" customHeight="1">
      <c r="A26" s="1292"/>
      <c r="B26" s="1293">
        <v>23</v>
      </c>
      <c r="C26" s="1235" t="s">
        <v>793</v>
      </c>
      <c r="D26" s="1294">
        <f>'未処置歯ありの者の数'!D26/'受診者数'!D26*100</f>
        <v>39.57446808510638</v>
      </c>
      <c r="E26" s="1294">
        <f>'未処置歯ありの者の数'!E26/'受診者数'!E26*100</f>
        <v>36.30952380952381</v>
      </c>
      <c r="F26" s="1294">
        <f>'未処置歯ありの者の数'!F26/'受診者数'!F26*100</f>
        <v>35.13513513513514</v>
      </c>
      <c r="G26" s="1294">
        <f>'未処置歯ありの者の数'!G26/'受診者数'!G26*100</f>
        <v>37.8619153674833</v>
      </c>
      <c r="H26" s="1294">
        <f>'未処置歯ありの者の数'!H26/'受診者数'!H26*100</f>
        <v>37.51205400192864</v>
      </c>
      <c r="I26" s="1294">
        <f>'未処置歯ありの者の数'!I26/'受診者数'!I26*100</f>
        <v>40.140845070422536</v>
      </c>
      <c r="J26" s="1294"/>
      <c r="K26" s="1294">
        <f>'未処置歯ありの者の数'!K26/'受診者数'!K26*100</f>
        <v>45.1219512195122</v>
      </c>
      <c r="L26" s="1294">
        <f>'未処置歯ありの者の数'!L26/'受診者数'!L26*100</f>
        <v>41.935483870967744</v>
      </c>
      <c r="M26" s="1294">
        <f>'未処置歯ありの者の数'!M26/'受診者数'!M26*100</f>
        <v>32.20338983050847</v>
      </c>
      <c r="N26" s="1294">
        <f>'未処置歯ありの者の数'!N26/'受診者数'!N26*100</f>
        <v>40.32258064516129</v>
      </c>
      <c r="O26" s="1294">
        <f>'未処置歯ありの者の数'!O26/'受診者数'!O26*100</f>
        <v>40.3598971722365</v>
      </c>
      <c r="P26" s="1294">
        <f>'未処置歯ありの者の数'!P26/'受診者数'!P26*100</f>
        <v>43.956043956043956</v>
      </c>
      <c r="Q26" s="1294"/>
      <c r="R26" s="1294">
        <f>'未処置歯ありの者の数'!R26/'受診者数'!R26*100</f>
        <v>36.60130718954248</v>
      </c>
      <c r="S26" s="1294">
        <f>'未処置歯ありの者の数'!S26/'受診者数'!S26*100</f>
        <v>33.0188679245283</v>
      </c>
      <c r="T26" s="1294">
        <f>'未処置歯ありの者の数'!T26/'受診者数'!T26*100</f>
        <v>36.507936507936506</v>
      </c>
      <c r="U26" s="1294">
        <f>'未処置歯ありの者の数'!U26/'受診者数'!U26*100</f>
        <v>36.12167300380228</v>
      </c>
      <c r="V26" s="1294">
        <f>'未処置歯ありの者の数'!V26/'受診者数'!V26*100</f>
        <v>35.80246913580247</v>
      </c>
      <c r="W26" s="1294">
        <f>'未処置歯ありの者の数'!W26/'受診者数'!W26*100</f>
        <v>38.34196891191709</v>
      </c>
    </row>
    <row r="27" spans="1:23" s="1298" customFormat="1" ht="12" customHeight="1">
      <c r="A27" s="1292"/>
      <c r="B27" s="1293">
        <v>24</v>
      </c>
      <c r="C27" s="1235" t="s">
        <v>794</v>
      </c>
      <c r="D27" s="1294">
        <f>'未処置歯ありの者の数'!D27/'受診者数'!D27*100</f>
        <v>55.172413793103445</v>
      </c>
      <c r="E27" s="1294">
        <f>'未処置歯ありの者の数'!E27/'受診者数'!E27*100</f>
        <v>22.22222222222222</v>
      </c>
      <c r="F27" s="1294">
        <f>'未処置歯ありの者の数'!F27/'受診者数'!F27*100</f>
        <v>53.84615384615385</v>
      </c>
      <c r="G27" s="1294">
        <f>'未処置歯ありの者の数'!G27/'受診者数'!G27*100</f>
        <v>63.1578947368421</v>
      </c>
      <c r="H27" s="1294">
        <f>'未処置歯ありの者の数'!H27/'受診者数'!H27*100</f>
        <v>50.476190476190474</v>
      </c>
      <c r="I27" s="1294" t="s">
        <v>825</v>
      </c>
      <c r="J27" s="1294"/>
      <c r="K27" s="1294">
        <f>'未処置歯ありの者の数'!K27/'受診者数'!K27*100</f>
        <v>44.44444444444444</v>
      </c>
      <c r="L27" s="1294" t="s">
        <v>825</v>
      </c>
      <c r="M27" s="1294">
        <f>'未処置歯ありの者の数'!M27/'受診者数'!M27*100</f>
        <v>37.5</v>
      </c>
      <c r="N27" s="1294">
        <f>'未処置歯ありの者の数'!N27/'受診者数'!N27*100</f>
        <v>62.5</v>
      </c>
      <c r="O27" s="1294">
        <f>'未処置歯ありの者の数'!O27/'受診者数'!O27*100</f>
        <v>44.44444444444444</v>
      </c>
      <c r="P27" s="1294" t="s">
        <v>825</v>
      </c>
      <c r="Q27" s="1294"/>
      <c r="R27" s="1294">
        <f>'未処置歯ありの者の数'!R27/'受診者数'!R27*100</f>
        <v>60</v>
      </c>
      <c r="S27" s="1294">
        <f>'未処置歯ありの者の数'!S27/'受診者数'!S27*100</f>
        <v>25</v>
      </c>
      <c r="T27" s="1294">
        <f>'未処置歯ありの者の数'!T27/'受診者数'!T27*100</f>
        <v>58.06451612903226</v>
      </c>
      <c r="U27" s="1294">
        <f>'未処置歯ありの者の数'!U27/'受診者数'!U27*100</f>
        <v>63.63636363636363</v>
      </c>
      <c r="V27" s="1294">
        <f>'未処置歯ありの者の数'!V27/'受診者数'!V27*100</f>
        <v>52.56410256410257</v>
      </c>
      <c r="W27" s="1294" t="s">
        <v>825</v>
      </c>
    </row>
    <row r="28" spans="1:23" s="1298" customFormat="1" ht="12" customHeight="1">
      <c r="A28" s="1292"/>
      <c r="B28" s="1293">
        <v>25</v>
      </c>
      <c r="C28" s="1235" t="s">
        <v>795</v>
      </c>
      <c r="D28" s="1294">
        <f>'未処置歯ありの者の数'!D28/'受診者数'!D28*100</f>
        <v>30.952380952380953</v>
      </c>
      <c r="E28" s="1294">
        <f>'未処置歯ありの者の数'!E28/'受診者数'!E28*100</f>
        <v>35.483870967741936</v>
      </c>
      <c r="F28" s="1294">
        <f>'未処置歯ありの者の数'!F28/'受診者数'!F28*100</f>
        <v>50</v>
      </c>
      <c r="G28" s="1294">
        <f>'未処置歯ありの者の数'!G28/'受診者数'!G28*100</f>
        <v>63.33333333333333</v>
      </c>
      <c r="H28" s="1294">
        <f>'未処置歯ありの者の数'!H28/'受診者数'!H28*100</f>
        <v>47.398843930635834</v>
      </c>
      <c r="I28" s="1294">
        <f>'未処置歯ありの者の数'!I28/'受診者数'!I28*100</f>
        <v>38.666666666666664</v>
      </c>
      <c r="J28" s="1294"/>
      <c r="K28" s="1294">
        <f>'未処置歯ありの者の数'!K28/'受診者数'!K28*100</f>
        <v>50</v>
      </c>
      <c r="L28" s="1294">
        <f>'未処置歯ありの者の数'!L28/'受診者数'!L28*100</f>
        <v>14.285714285714285</v>
      </c>
      <c r="M28" s="1294">
        <f>'未処置歯ありの者の数'!M28/'受診者数'!M28*100</f>
        <v>57.14285714285714</v>
      </c>
      <c r="N28" s="1294">
        <f>'未処置歯ありの者の数'!N28/'受診者数'!N28*100</f>
        <v>100</v>
      </c>
      <c r="O28" s="1294">
        <f>'未処置歯ありの者の数'!O28/'受診者数'!O28*100</f>
        <v>68.51851851851852</v>
      </c>
      <c r="P28" s="1294">
        <f>'未処置歯ありの者の数'!P28/'受診者数'!P28*100</f>
        <v>40.74074074074074</v>
      </c>
      <c r="Q28" s="1294"/>
      <c r="R28" s="1294">
        <f>'未処置歯ありの者の数'!R28/'受診者数'!R28*100</f>
        <v>19.230769230769234</v>
      </c>
      <c r="S28" s="1294">
        <f>'未処置歯ありの者の数'!S28/'受診者数'!S28*100</f>
        <v>41.66666666666667</v>
      </c>
      <c r="T28" s="1294">
        <f>'未処置歯ありの者の数'!T28/'受診者数'!T28*100</f>
        <v>48.484848484848484</v>
      </c>
      <c r="U28" s="1294">
        <f>'未処置歯ありの者の数'!U28/'受診者数'!U28*100</f>
        <v>38.88888888888889</v>
      </c>
      <c r="V28" s="1294">
        <f>'未処置歯ありの者の数'!V28/'受診者数'!V28*100</f>
        <v>37.81512605042017</v>
      </c>
      <c r="W28" s="1294">
        <f>'未処置歯ありの者の数'!W28/'受診者数'!W28*100</f>
        <v>37.5</v>
      </c>
    </row>
    <row r="29" spans="1:23" s="1298" customFormat="1" ht="12" customHeight="1">
      <c r="A29" s="1292"/>
      <c r="B29" s="1293">
        <v>26</v>
      </c>
      <c r="C29" s="1235" t="s">
        <v>796</v>
      </c>
      <c r="D29" s="1294">
        <f>'未処置歯ありの者の数'!D29/'受診者数'!D29*100</f>
        <v>0</v>
      </c>
      <c r="E29" s="1294">
        <f>'未処置歯ありの者の数'!E29/'受診者数'!E29*100</f>
        <v>18.75</v>
      </c>
      <c r="F29" s="1294">
        <f>'未処置歯ありの者の数'!F29/'受診者数'!F29*100</f>
        <v>33.33333333333333</v>
      </c>
      <c r="G29" s="1294">
        <f>'未処置歯ありの者の数'!G29/'受診者数'!G29*100</f>
        <v>28.125</v>
      </c>
      <c r="H29" s="1294">
        <f>'未処置歯ありの者の数'!H29/'受診者数'!H29*100</f>
        <v>25</v>
      </c>
      <c r="I29" s="1294" t="s">
        <v>825</v>
      </c>
      <c r="J29" s="1294"/>
      <c r="K29" s="1294" t="s">
        <v>825</v>
      </c>
      <c r="L29" s="1294">
        <f>'未処置歯ありの者の数'!L29/'受診者数'!L29*100</f>
        <v>33.33333333333333</v>
      </c>
      <c r="M29" s="1294">
        <f>'未処置歯ありの者の数'!M29/'受診者数'!M29*100</f>
        <v>44.44444444444444</v>
      </c>
      <c r="N29" s="1294">
        <f>'未処置歯ありの者の数'!N29/'受診者数'!N29*100</f>
        <v>50</v>
      </c>
      <c r="O29" s="1294">
        <f>'未処置歯ありの者の数'!O29/'受診者数'!O29*100</f>
        <v>40.625</v>
      </c>
      <c r="P29" s="1294" t="s">
        <v>825</v>
      </c>
      <c r="Q29" s="1294"/>
      <c r="R29" s="1294" t="s">
        <v>825</v>
      </c>
      <c r="S29" s="1294" t="s">
        <v>825</v>
      </c>
      <c r="T29" s="1294">
        <f>'未処置歯ありの者の数'!T29/'受診者数'!T29*100</f>
        <v>25</v>
      </c>
      <c r="U29" s="1294">
        <f>'未処置歯ありの者の数'!U29/'受診者数'!U29*100</f>
        <v>15</v>
      </c>
      <c r="V29" s="1294">
        <f>'未処置歯ありの者の数'!V29/'受診者数'!V29*100</f>
        <v>13.636363636363635</v>
      </c>
      <c r="W29" s="1294" t="s">
        <v>825</v>
      </c>
    </row>
    <row r="30" spans="1:23" s="1298" customFormat="1" ht="12" customHeight="1">
      <c r="A30" s="1292"/>
      <c r="B30" s="1293">
        <v>27</v>
      </c>
      <c r="C30" s="1235" t="s">
        <v>797</v>
      </c>
      <c r="D30" s="1294">
        <f>'未処置歯ありの者の数'!D30/'受診者数'!D30*100</f>
        <v>44.086021505376344</v>
      </c>
      <c r="E30" s="1294">
        <f>'未処置歯ありの者の数'!E30/'受診者数'!E30*100</f>
        <v>43.47826086956522</v>
      </c>
      <c r="F30" s="1294">
        <f>'未処置歯ありの者の数'!F30/'受診者数'!F30*100</f>
        <v>30.434782608695656</v>
      </c>
      <c r="G30" s="1294">
        <f>'未処置歯ありの者の数'!G30/'受診者数'!G30*100</f>
        <v>57.57575757575758</v>
      </c>
      <c r="H30" s="1294">
        <f>'未処置歯ありの者の数'!H30/'受診者数'!H30*100</f>
        <v>44.528301886792455</v>
      </c>
      <c r="I30" s="1294" t="s">
        <v>825</v>
      </c>
      <c r="J30" s="1294"/>
      <c r="K30" s="1294">
        <f>'未処置歯ありの者の数'!K30/'受診者数'!K30*100</f>
        <v>54.83870967741935</v>
      </c>
      <c r="L30" s="1295" t="s">
        <v>825</v>
      </c>
      <c r="M30" s="1295">
        <f>'未処置歯ありの者の数'!M30/'受診者数'!M30*100</f>
        <v>42.857142857142854</v>
      </c>
      <c r="N30" s="1295">
        <f>'未処置歯ありの者の数'!N30/'受診者数'!N30*100</f>
        <v>69.23076923076923</v>
      </c>
      <c r="O30" s="1294">
        <f>'未処置歯ありの者の数'!O30/'受診者数'!O30*100</f>
        <v>54.02298850574713</v>
      </c>
      <c r="P30" s="1294" t="s">
        <v>825</v>
      </c>
      <c r="Q30" s="1295"/>
      <c r="R30" s="1295">
        <f>'未処置歯ありの者の数'!R30/'受診者数'!R30*100</f>
        <v>38.70967741935484</v>
      </c>
      <c r="S30" s="1295">
        <f>'未処置歯ありの者の数'!S30/'受診者数'!S30*100</f>
        <v>50</v>
      </c>
      <c r="T30" s="1295">
        <f>'未処置歯ありの者の数'!T30/'受診者数'!T30*100</f>
        <v>25</v>
      </c>
      <c r="U30" s="1294">
        <f>'未処置歯ありの者の数'!U30/'受診者数'!U30*100</f>
        <v>50</v>
      </c>
      <c r="V30" s="1294">
        <f>'未処置歯ありの者の数'!V30/'受診者数'!V30*100</f>
        <v>39.8876404494382</v>
      </c>
      <c r="W30" s="1294" t="s">
        <v>825</v>
      </c>
    </row>
    <row r="31" spans="1:23" s="1298" customFormat="1" ht="12" customHeight="1">
      <c r="A31" s="1292"/>
      <c r="B31" s="1293">
        <v>28</v>
      </c>
      <c r="C31" s="1235" t="s">
        <v>798</v>
      </c>
      <c r="D31" s="1294">
        <f>'未処置歯ありの者の数'!D31/'受診者数'!D31*100</f>
        <v>41.23711340206185</v>
      </c>
      <c r="E31" s="1294">
        <f>'未処置歯ありの者の数'!E31/'受診者数'!E31*100</f>
        <v>58.333333333333336</v>
      </c>
      <c r="F31" s="1294">
        <f>'未処置歯ありの者の数'!F31/'受診者数'!F31*100</f>
        <v>40</v>
      </c>
      <c r="G31" s="1294" t="s">
        <v>825</v>
      </c>
      <c r="H31" s="1294">
        <f>'未処置歯ありの者の数'!H31/'受診者数'!H31*100</f>
        <v>42.4</v>
      </c>
      <c r="I31" s="1294" t="s">
        <v>825</v>
      </c>
      <c r="J31" s="1294"/>
      <c r="K31" s="1294">
        <f>'未処置歯ありの者の数'!K31/'受診者数'!K31*100</f>
        <v>41.935483870967744</v>
      </c>
      <c r="L31" s="1295" t="s">
        <v>825</v>
      </c>
      <c r="M31" s="1295">
        <f>'未処置歯ありの者の数'!M31/'受診者数'!M31*100</f>
        <v>33.33333333333333</v>
      </c>
      <c r="N31" s="1295" t="s">
        <v>825</v>
      </c>
      <c r="O31" s="1294">
        <f>'未処置歯ありの者の数'!O31/'受診者数'!O31*100</f>
        <v>40</v>
      </c>
      <c r="P31" s="1294" t="s">
        <v>825</v>
      </c>
      <c r="Q31" s="1295"/>
      <c r="R31" s="1295">
        <f>'未処置歯ありの者の数'!R31/'受診者数'!R31*100</f>
        <v>40.909090909090914</v>
      </c>
      <c r="S31" s="1295">
        <f>'未処置歯ありの者の数'!S31/'受診者数'!S31*100</f>
        <v>63.63636363636363</v>
      </c>
      <c r="T31" s="1295">
        <f>'未処置歯ありの者の数'!T31/'受診者数'!T31*100</f>
        <v>41.66666666666667</v>
      </c>
      <c r="U31" s="1294" t="s">
        <v>825</v>
      </c>
      <c r="V31" s="1294">
        <f>'未処置歯ありの者の数'!V31/'受診者数'!V31*100</f>
        <v>43.333333333333336</v>
      </c>
      <c r="W31" s="1294" t="s">
        <v>825</v>
      </c>
    </row>
    <row r="32" spans="1:23" s="1298" customFormat="1" ht="12" customHeight="1">
      <c r="A32" s="1292"/>
      <c r="B32" s="1293">
        <v>29</v>
      </c>
      <c r="C32" s="1235" t="s">
        <v>799</v>
      </c>
      <c r="D32" s="1294">
        <f>'未処置歯ありの者の数'!D32/'受診者数'!D32*100</f>
        <v>46.391752577319586</v>
      </c>
      <c r="E32" s="1294">
        <f>'未処置歯ありの者の数'!E32/'受診者数'!E32*100</f>
        <v>38.297872340425535</v>
      </c>
      <c r="F32" s="1294">
        <f>'未処置歯ありの者の数'!F32/'受診者数'!F32*100</f>
        <v>44.44444444444444</v>
      </c>
      <c r="G32" s="1294">
        <f>'未処置歯ありの者の数'!G32/'受診者数'!G32*100</f>
        <v>51.42857142857142</v>
      </c>
      <c r="H32" s="1294">
        <f>'未処置歯ありの者の数'!H32/'受診者数'!H32*100</f>
        <v>45.33678756476684</v>
      </c>
      <c r="I32" s="1294" t="s">
        <v>825</v>
      </c>
      <c r="J32" s="1294"/>
      <c r="K32" s="1295">
        <f>'未処置歯ありの者の数'!K32/'受診者数'!K32*100</f>
        <v>57.57575757575758</v>
      </c>
      <c r="L32" s="1295">
        <f>'未処置歯ありの者の数'!L32/'受診者数'!L32*100</f>
        <v>42.857142857142854</v>
      </c>
      <c r="M32" s="1295">
        <f>'未処置歯ありの者の数'!M32/'受診者数'!M32*100</f>
        <v>43.75</v>
      </c>
      <c r="N32" s="1295">
        <f>'未処置歯ありの者の数'!N32/'受診者数'!N32*100</f>
        <v>56.36363636363636</v>
      </c>
      <c r="O32" s="1294">
        <f>'未処置歯ありの者の数'!O32/'受診者数'!O32*100</f>
        <v>51.77304964539007</v>
      </c>
      <c r="P32" s="1294" t="s">
        <v>825</v>
      </c>
      <c r="Q32" s="1295"/>
      <c r="R32" s="1295">
        <f>'未処置歯ありの者の数'!R32/'受診者数'!R32*100</f>
        <v>40.625</v>
      </c>
      <c r="S32" s="1295">
        <f>'未処置歯ありの者の数'!S32/'受診者数'!S32*100</f>
        <v>36.986301369863014</v>
      </c>
      <c r="T32" s="1295">
        <f>'未処置歯ありの者の数'!T32/'受診者数'!T32*100</f>
        <v>44.827586206896555</v>
      </c>
      <c r="U32" s="1294">
        <f>'未処置歯ありの者の数'!U32/'受診者数'!U32*100</f>
        <v>46</v>
      </c>
      <c r="V32" s="1294">
        <f>'未処置歯ありの者の数'!V32/'受診者数'!V32*100</f>
        <v>41.63265306122449</v>
      </c>
      <c r="W32" s="1294" t="s">
        <v>825</v>
      </c>
    </row>
    <row r="33" spans="1:23" s="1298" customFormat="1" ht="12" customHeight="1">
      <c r="A33" s="1292"/>
      <c r="B33" s="1293">
        <v>30</v>
      </c>
      <c r="C33" s="1235" t="s">
        <v>800</v>
      </c>
      <c r="D33" s="1294">
        <f>'未処置歯ありの者の数'!D33/'受診者数'!D33*100</f>
        <v>41.66666666666667</v>
      </c>
      <c r="E33" s="1294">
        <f>'未処置歯ありの者の数'!E33/'受診者数'!E33*100</f>
        <v>40.38461538461539</v>
      </c>
      <c r="F33" s="1294">
        <f>'未処置歯ありの者の数'!F33/'受診者数'!F33*100</f>
        <v>38.63636363636363</v>
      </c>
      <c r="G33" s="1294">
        <f>'未処置歯ありの者の数'!G33/'受診者数'!G33*100</f>
        <v>42.465753424657535</v>
      </c>
      <c r="H33" s="1294">
        <f>'未処置歯ありの者の数'!H33/'受診者数'!H33*100</f>
        <v>40.61302681992337</v>
      </c>
      <c r="I33" s="1294" t="s">
        <v>825</v>
      </c>
      <c r="J33" s="1294"/>
      <c r="K33" s="1295">
        <f>'未処置歯ありの者の数'!K33/'受診者数'!K33*100</f>
        <v>28.57142857142857</v>
      </c>
      <c r="L33" s="1295">
        <f>'未処置歯ありの者の数'!L33/'受診者数'!L33*100</f>
        <v>66.66666666666666</v>
      </c>
      <c r="M33" s="1295">
        <f>'未処置歯ありの者の数'!M33/'受診者数'!M33*100</f>
        <v>40</v>
      </c>
      <c r="N33" s="1295">
        <f>'未処置歯ありの者の数'!N33/'受診者数'!N33*100</f>
        <v>51.85185185185185</v>
      </c>
      <c r="O33" s="1294">
        <f>'未処置歯ありの者の数'!O33/'受診者数'!O33*100</f>
        <v>46.15384615384615</v>
      </c>
      <c r="P33" s="1294" t="s">
        <v>825</v>
      </c>
      <c r="Q33" s="1295"/>
      <c r="R33" s="1295">
        <f>'未処置歯ありの者の数'!R33/'受診者数'!R33*100</f>
        <v>47.05882352941176</v>
      </c>
      <c r="S33" s="1295">
        <f>'未処置歯ありの者の数'!S33/'受診者数'!S33*100</f>
        <v>29.72972972972973</v>
      </c>
      <c r="T33" s="1295">
        <f>'未処置歯ありの者の数'!T33/'受診者数'!T33*100</f>
        <v>37.735849056603776</v>
      </c>
      <c r="U33" s="1294">
        <f>'未処置歯ありの者の数'!U33/'受診者数'!U33*100</f>
        <v>36.95652173913043</v>
      </c>
      <c r="V33" s="1294">
        <f>'未処置歯ありの者の数'!V33/'受診者数'!V33*100</f>
        <v>37.64705882352941</v>
      </c>
      <c r="W33" s="1294" t="s">
        <v>825</v>
      </c>
    </row>
    <row r="34" spans="1:23" s="1298" customFormat="1" ht="12" customHeight="1">
      <c r="A34" s="1292"/>
      <c r="B34" s="1293">
        <v>31</v>
      </c>
      <c r="C34" s="1235" t="s">
        <v>801</v>
      </c>
      <c r="D34" s="1294">
        <f>'未処置歯ありの者の数'!D34/'受診者数'!D34*100</f>
        <v>37.5</v>
      </c>
      <c r="E34" s="1294">
        <f>'未処置歯ありの者の数'!E34/'受診者数'!E34*100</f>
        <v>36.84210526315789</v>
      </c>
      <c r="F34" s="1294">
        <f>'未処置歯ありの者の数'!F34/'受診者数'!F34*100</f>
        <v>39.02439024390244</v>
      </c>
      <c r="G34" s="1294">
        <f>'未処置歯ありの者の数'!G34/'受診者数'!G34*100</f>
        <v>45.16129032258064</v>
      </c>
      <c r="H34" s="1294">
        <f>'未処置歯ありの者の数'!H34/'受診者数'!H34*100</f>
        <v>40</v>
      </c>
      <c r="I34" s="1294" t="s">
        <v>825</v>
      </c>
      <c r="J34" s="1294"/>
      <c r="K34" s="1295">
        <f>'未処置歯ありの者の数'!K34/'受診者数'!K34*100</f>
        <v>60</v>
      </c>
      <c r="L34" s="1295">
        <f>'未処置歯ありの者の数'!L34/'受診者数'!L34*100</f>
        <v>66.66666666666666</v>
      </c>
      <c r="M34" s="1295">
        <f>'未処置歯ありの者の数'!M34/'受診者数'!M34*100</f>
        <v>46.666666666666664</v>
      </c>
      <c r="N34" s="1295">
        <f>'未処置歯ありの者の数'!N34/'受診者数'!N34*100</f>
        <v>62.5</v>
      </c>
      <c r="O34" s="1294">
        <f>'未処置歯ありの者の数'!O34/'受診者数'!O34*100</f>
        <v>55.88235294117647</v>
      </c>
      <c r="P34" s="1294" t="s">
        <v>825</v>
      </c>
      <c r="Q34" s="1295"/>
      <c r="R34" s="1295">
        <f>'未処置歯ありの者の数'!R34/'受診者数'!R34*100</f>
        <v>31.57894736842105</v>
      </c>
      <c r="S34" s="1295">
        <f>'未処置歯ありの者の数'!S34/'受診者数'!S34*100</f>
        <v>23.076923076923077</v>
      </c>
      <c r="T34" s="1295">
        <f>'未処置歯ありの者の数'!T34/'受診者数'!T34*100</f>
        <v>34.61538461538461</v>
      </c>
      <c r="U34" s="1295">
        <f>'未処置歯ありの者の数'!U34/'受診者数'!U34*100</f>
        <v>39.130434782608695</v>
      </c>
      <c r="V34" s="1294">
        <f>'未処置歯ありの者の数'!V34/'受診者数'!V34*100</f>
        <v>33.33333333333333</v>
      </c>
      <c r="W34" s="1294" t="s">
        <v>825</v>
      </c>
    </row>
    <row r="35" spans="1:23" s="1291" customFormat="1" ht="12" customHeight="1">
      <c r="A35" s="1292"/>
      <c r="B35" s="1293">
        <v>32</v>
      </c>
      <c r="C35" s="1235" t="s">
        <v>802</v>
      </c>
      <c r="D35" s="1294">
        <f>'未処置歯ありの者の数'!D35/'受診者数'!D35*100</f>
        <v>20.930232558139537</v>
      </c>
      <c r="E35" s="1294">
        <f>'未処置歯ありの者の数'!E35/'受診者数'!E35*100</f>
        <v>18.181818181818183</v>
      </c>
      <c r="F35" s="1294">
        <f>'未処置歯ありの者の数'!F35/'受診者数'!F35*100</f>
        <v>21.62162162162162</v>
      </c>
      <c r="G35" s="1294">
        <f>'未処置歯ありの者の数'!G35/'受診者数'!G35*100</f>
        <v>22</v>
      </c>
      <c r="H35" s="1294">
        <f>'未処置歯ありの者の数'!H35/'受診者数'!H35*100</f>
        <v>21.052631578947366</v>
      </c>
      <c r="I35" s="1294" t="s">
        <v>825</v>
      </c>
      <c r="J35" s="1294"/>
      <c r="K35" s="1295">
        <f>'未処置歯ありの者の数'!K35/'受診者数'!K35*100</f>
        <v>18.181818181818183</v>
      </c>
      <c r="L35" s="1295">
        <f>'未処置歯ありの者の数'!L35/'受診者数'!L35*100</f>
        <v>25</v>
      </c>
      <c r="M35" s="1295">
        <f>'未処置歯ありの者の数'!M35/'受診者数'!M35*100</f>
        <v>11.11111111111111</v>
      </c>
      <c r="N35" s="1295">
        <f>'未処置歯ありの者の数'!N35/'受診者数'!N35*100</f>
        <v>33.33333333333333</v>
      </c>
      <c r="O35" s="1294">
        <f>'未処置歯ありの者の数'!O35/'受診者数'!O35*100</f>
        <v>25.49019607843137</v>
      </c>
      <c r="P35" s="1294" t="s">
        <v>825</v>
      </c>
      <c r="Q35" s="1295"/>
      <c r="R35" s="1295">
        <f>'未処置歯ありの者の数'!R35/'受診者数'!R35*100</f>
        <v>21.875</v>
      </c>
      <c r="S35" s="1295">
        <f>'未処置歯ありの者の数'!S35/'受診者数'!S35*100</f>
        <v>16.666666666666664</v>
      </c>
      <c r="T35" s="1295">
        <f>'未処置歯ありの者の数'!T35/'受診者数'!T35*100</f>
        <v>25</v>
      </c>
      <c r="U35" s="1295">
        <f>'未処置歯ありの者の数'!U35/'受診者数'!U35*100</f>
        <v>8.695652173913043</v>
      </c>
      <c r="V35" s="1294">
        <f>'未処置歯ありの者の数'!V35/'受診者数'!V35*100</f>
        <v>18.81188118811881</v>
      </c>
      <c r="W35" s="1294" t="s">
        <v>825</v>
      </c>
    </row>
    <row r="36" spans="1:23" s="1291" customFormat="1" ht="13.5" customHeight="1" thickBot="1">
      <c r="A36" s="1292"/>
      <c r="B36" s="1299">
        <v>33</v>
      </c>
      <c r="C36" s="1240" t="s">
        <v>803</v>
      </c>
      <c r="D36" s="1294" t="s">
        <v>825</v>
      </c>
      <c r="E36" s="1294" t="s">
        <v>825</v>
      </c>
      <c r="F36" s="1300" t="s">
        <v>825</v>
      </c>
      <c r="G36" s="1300" t="s">
        <v>825</v>
      </c>
      <c r="H36" s="1300">
        <f>'未処置歯ありの者の数'!H36/'受診者数'!H36*100</f>
        <v>33.33333333333333</v>
      </c>
      <c r="I36" s="1300">
        <f>'未処置歯ありの者の数'!I36/'受診者数'!I36*100</f>
        <v>25</v>
      </c>
      <c r="J36" s="1300"/>
      <c r="K36" s="1295" t="s">
        <v>825</v>
      </c>
      <c r="L36" s="1295" t="s">
        <v>825</v>
      </c>
      <c r="M36" s="1295" t="s">
        <v>825</v>
      </c>
      <c r="N36" s="1295" t="s">
        <v>825</v>
      </c>
      <c r="O36" s="1294" t="s">
        <v>825</v>
      </c>
      <c r="P36" s="1294">
        <f>'未処置歯ありの者の数'!P36/'受診者数'!P36*100</f>
        <v>42.857142857142854</v>
      </c>
      <c r="Q36" s="1301"/>
      <c r="R36" s="1295" t="s">
        <v>825</v>
      </c>
      <c r="S36" s="1295" t="s">
        <v>825</v>
      </c>
      <c r="T36" s="1295" t="s">
        <v>825</v>
      </c>
      <c r="U36" s="1295" t="s">
        <v>825</v>
      </c>
      <c r="V36" s="1300">
        <f>'未処置歯ありの者の数'!V36/'受診者数'!V36*100</f>
        <v>33.33333333333333</v>
      </c>
      <c r="W36" s="1301">
        <f>'未処置歯ありの者の数'!W36/'受診者数'!W36*100</f>
        <v>11.11111111111111</v>
      </c>
    </row>
    <row r="37" spans="1:23" s="1298" customFormat="1" ht="15.75" customHeight="1" thickBot="1">
      <c r="A37" s="1292"/>
      <c r="B37" s="1302"/>
      <c r="C37" s="1339" t="s">
        <v>804</v>
      </c>
      <c r="D37" s="1303">
        <f>'未処置歯ありの者の数'!D37/('受診者数'!D37-'受診者数'!D5-'受診者数'!D20)*100</f>
        <v>40.64070351758794</v>
      </c>
      <c r="E37" s="1303">
        <f>'未処置歯ありの者の数'!E37/('受診者数'!E37-'受診者数'!E5-'受診者数'!E20)*100</f>
        <v>34.39153439153439</v>
      </c>
      <c r="F37" s="1303">
        <f>'未処置歯ありの者の数'!F37/('受診者数'!F37-'受診者数'!F5-'受診者数'!F20)*100</f>
        <v>34.313005143277</v>
      </c>
      <c r="G37" s="1303">
        <f>'未処置歯ありの者の数'!G37/('受診者数'!G37-'受診者数'!G5-'受診者数'!G20)*100</f>
        <v>33.46183500385505</v>
      </c>
      <c r="H37" s="1303">
        <f>'未処置歯ありの者の数'!H37/('受診者数'!H37-'受診者数'!H5-'受診者数'!H20)*100</f>
        <v>35.50366711570124</v>
      </c>
      <c r="I37" s="1303" t="s">
        <v>825</v>
      </c>
      <c r="J37" s="1303"/>
      <c r="K37" s="1303">
        <f>'未処置歯ありの者の数'!K37/('受診者数'!K37-'受診者数'!K5-'受診者数'!K20)*100</f>
        <v>47.05882352941176</v>
      </c>
      <c r="L37" s="1303">
        <f>'未処置歯ありの者の数'!L37/('受診者数'!L37-'受診者数'!L5-'受診者数'!L20)*100</f>
        <v>38.25503355704698</v>
      </c>
      <c r="M37" s="1303">
        <f>'未処置歯ありの者の数'!M37/('受診者数'!M37-'受診者数'!M5-'受診者数'!M20)*100</f>
        <v>35.294117647058826</v>
      </c>
      <c r="N37" s="1303">
        <f>'未処置歯ありの者の数'!N37/('受診者数'!N37-'受診者数'!N5-'受診者数'!N20)*100</f>
        <v>38.29174664107486</v>
      </c>
      <c r="O37" s="1303">
        <f>'未処置歯ありの者の数'!O37/('受診者数'!O37-'受診者数'!O5-'受診者数'!O20)*100</f>
        <v>39.69230769230769</v>
      </c>
      <c r="P37" s="1303" t="s">
        <v>825</v>
      </c>
      <c r="Q37" s="1303"/>
      <c r="R37" s="1303">
        <f>'未処置歯ありの者の数'!R37/('受診者数'!R37-'受診者数'!R5-'受診者数'!R20)*100</f>
        <v>37.61552680221811</v>
      </c>
      <c r="S37" s="1303">
        <f>'未処置歯ありの者の数'!S37/('受診者数'!S37-'受診者数'!S5-'受診者数'!S20)*100</f>
        <v>33.014354066985646</v>
      </c>
      <c r="T37" s="1303">
        <f>'未処置歯ありの者の数'!T37/('受診者数'!T37-'受診者数'!T5-'受診者数'!T20)*100</f>
        <v>33.86752136752137</v>
      </c>
      <c r="U37" s="1303">
        <f>'未処置歯ありの者の数'!U37/('受診者数'!U37-'受診者数'!U5-'受診者数'!U20)*100</f>
        <v>30.21907216494845</v>
      </c>
      <c r="V37" s="1303">
        <f>'未処置歯ありの者の数'!V37/('受診者数'!V37-'受診者数'!V5-'受診者数'!V20)*100</f>
        <v>33.340898774398546</v>
      </c>
      <c r="W37" s="1303" t="s">
        <v>825</v>
      </c>
    </row>
    <row r="38" spans="1:23" s="1298" customFormat="1" ht="12" customHeight="1">
      <c r="A38" s="1292"/>
      <c r="B38" s="1304">
        <v>34</v>
      </c>
      <c r="C38" s="1340" t="s">
        <v>740</v>
      </c>
      <c r="D38" s="1305">
        <f>'未処置歯ありの者の数'!D38/'受診者数'!D38*100</f>
        <v>36.76470588235294</v>
      </c>
      <c r="E38" s="1305">
        <f>'未処置歯ありの者の数'!E38/'受診者数'!E38*100</f>
        <v>63.63636363636363</v>
      </c>
      <c r="F38" s="1305">
        <f>'未処置歯ありの者の数'!F38/'受診者数'!F38*100</f>
        <v>50</v>
      </c>
      <c r="G38" s="1305">
        <f>'未処置歯ありの者の数'!G38/'受診者数'!G38*100</f>
        <v>41.02564102564102</v>
      </c>
      <c r="H38" s="1305">
        <f>'未処置歯ありの者の数'!H38/'受診者数'!H38*100</f>
        <v>38.095238095238095</v>
      </c>
      <c r="I38" s="1305">
        <f>'未処置歯ありの者の数'!I38/'受診者数'!I38*100</f>
        <v>42.64194669756663</v>
      </c>
      <c r="J38" s="1305"/>
      <c r="K38" s="1306">
        <f>'未処置歯ありの者の数'!K38/'受診者数'!K38*100</f>
        <v>44.881889763779526</v>
      </c>
      <c r="L38" s="1306">
        <f>'未処置歯ありの者の数'!L38/'受診者数'!L38*100</f>
        <v>66.66666666666666</v>
      </c>
      <c r="M38" s="1306">
        <f>'未処置歯ありの者の数'!M38/'受診者数'!M38*100</f>
        <v>60</v>
      </c>
      <c r="N38" s="1306">
        <f>'未処置歯ありの者の数'!N38/'受診者数'!N38*100</f>
        <v>33.33333333333333</v>
      </c>
      <c r="O38" s="1305" t="s">
        <v>825</v>
      </c>
      <c r="P38" s="1306">
        <f>'未処置歯ありの者の数'!P38/'受診者数'!P38*100</f>
        <v>45.01347708894879</v>
      </c>
      <c r="Q38" s="1306"/>
      <c r="R38" s="1306">
        <f>'未処置歯ありの者の数'!R38/'受診者数'!R38*100</f>
        <v>33.810888252149</v>
      </c>
      <c r="S38" s="1306">
        <f>'未処置歯ありの者の数'!S38/'受診者数'!S38*100</f>
        <v>62.5</v>
      </c>
      <c r="T38" s="1306">
        <f>'未処置歯ありの者の数'!T38/'受診者数'!T38*100</f>
        <v>46.666666666666664</v>
      </c>
      <c r="U38" s="1306">
        <f>'未処置歯ありの者の数'!U38/'受診者数'!U38*100</f>
        <v>44.44444444444444</v>
      </c>
      <c r="V38" s="1305">
        <f>'未処置歯ありの者の数'!V38/'受診者数'!V38*100</f>
        <v>35.58897243107769</v>
      </c>
      <c r="W38" s="1306">
        <f>'未処置歯ありの者の数'!W38/'受診者数'!W38*100</f>
        <v>40.853658536585364</v>
      </c>
    </row>
    <row r="39" spans="1:23" s="1298" customFormat="1" ht="12" customHeight="1" thickBot="1">
      <c r="A39" s="1292"/>
      <c r="B39" s="1307">
        <v>35</v>
      </c>
      <c r="C39" s="1341" t="s">
        <v>741</v>
      </c>
      <c r="D39" s="1308">
        <f>'未処置歯ありの者の数'!D39/'受診者数'!D39*100</f>
        <v>38.88888888888889</v>
      </c>
      <c r="E39" s="1308">
        <f>'未処置歯ありの者の数'!E39/'受診者数'!E39*100</f>
        <v>37.14902807775378</v>
      </c>
      <c r="F39" s="1308">
        <f>'未処置歯ありの者の数'!F39/'受診者数'!F39*100</f>
        <v>38.1294964028777</v>
      </c>
      <c r="G39" s="1308">
        <f>'未処置歯ありの者の数'!G39/'受診者数'!G39*100</f>
        <v>34.08769448373409</v>
      </c>
      <c r="H39" s="1308">
        <f>'未処置歯ありの者の数'!H39/'受診者数'!H39*100</f>
        <v>36.728837876614065</v>
      </c>
      <c r="I39" s="1308">
        <f>'未処置歯ありの者の数'!I39/'受診者数'!I39*100</f>
        <v>35.571260306242635</v>
      </c>
      <c r="J39" s="1308"/>
      <c r="K39" s="1309">
        <f>'未処置歯ありの者の数'!K39/'受診者数'!K39*100</f>
        <v>45</v>
      </c>
      <c r="L39" s="1309">
        <f>'未処置歯ありの者の数'!L39/'受診者数'!L39*100</f>
        <v>40.42553191489361</v>
      </c>
      <c r="M39" s="1309">
        <f>'未処置歯ありの者の数'!M39/'受診者数'!M39*100</f>
        <v>44.60431654676259</v>
      </c>
      <c r="N39" s="1309">
        <f>'未処置歯ありの者の数'!N39/'受診者数'!N39*100</f>
        <v>35.714285714285715</v>
      </c>
      <c r="O39" s="1308">
        <f>'未処置歯ありの者の数'!O39/'受診者数'!O39*100</f>
        <v>40.416666666666664</v>
      </c>
      <c r="P39" s="1309">
        <f>'未処置歯ありの者の数'!P39/'受診者数'!P39*100</f>
        <v>40.95860566448802</v>
      </c>
      <c r="Q39" s="1309"/>
      <c r="R39" s="1309">
        <f>'未処置歯ありの者の数'!R39/'受診者数'!R39*100</f>
        <v>36.04651162790697</v>
      </c>
      <c r="S39" s="1309">
        <f>'未処置歯ありの者の数'!S39/'受診者数'!S39*100</f>
        <v>35.714285714285715</v>
      </c>
      <c r="T39" s="1309">
        <f>'未処置歯ありの者の数'!T39/'受診者数'!T39*100</f>
        <v>34.89208633093525</v>
      </c>
      <c r="U39" s="1309">
        <f>'未処置歯ありの者の数'!U39/'受診者数'!U39*100</f>
        <v>33.021077283372364</v>
      </c>
      <c r="V39" s="1308">
        <f>'未処置歯ありの者の数'!V39/'受診者数'!V39*100</f>
        <v>34.79212253829322</v>
      </c>
      <c r="W39" s="1309">
        <f>'未処置歯ありの者の数'!W39/'受診者数'!W39*100</f>
        <v>32.53529772866789</v>
      </c>
    </row>
    <row r="40" spans="1:23" s="1298" customFormat="1" ht="20.25" customHeight="1" thickBot="1" thickTop="1">
      <c r="A40" s="1292"/>
      <c r="B40" s="1310"/>
      <c r="C40" s="1310" t="s">
        <v>805</v>
      </c>
      <c r="D40" s="1311">
        <f>'未処置歯ありの者の数'!D40/('受診者数'!D40-'受診者数'!D5-'受診者数'!D20)*100</f>
        <v>39.58009331259721</v>
      </c>
      <c r="E40" s="1311">
        <f>'未処置歯ありの者の数'!E40/('受診者数'!E40-'受診者数'!E5-'受診者数'!E20)*100</f>
        <v>35.385572139303484</v>
      </c>
      <c r="F40" s="1311">
        <f>'未処置歯ありの者の数'!F40/('受診者数'!F40-'受診者数'!F5-'受診者数'!F20)*100</f>
        <v>35.37263626251391</v>
      </c>
      <c r="G40" s="1311">
        <f>'未処置歯ありの者の数'!G40/('受診者数'!G40-'受診者数'!G5-'受診者数'!G20)*100</f>
        <v>33.68263473053892</v>
      </c>
      <c r="H40" s="1311">
        <f>'未処置歯ありの者の数'!H40/('受診者数'!H40-'受診者数'!H5-'受診者数'!H20)*100</f>
        <v>35.93045717965229</v>
      </c>
      <c r="I40" s="1311" t="s">
        <v>825</v>
      </c>
      <c r="J40" s="1311"/>
      <c r="K40" s="1311">
        <f>'未処置歯ありの者の数'!K40/('受診者数'!K40-'受診者数'!K5-'受診者数'!K20)*100</f>
        <v>46.29861982434128</v>
      </c>
      <c r="L40" s="1311">
        <f>'未処置歯ありの者の数'!L40/('受診者数'!L40-'受診者数'!L5-'受診者数'!L20)*100</f>
        <v>39.14027149321267</v>
      </c>
      <c r="M40" s="1311">
        <f>'未処置歯ありの者の数'!M40/('受診者数'!M40-'受診者数'!M5-'受診者数'!M20)*100</f>
        <v>37.78558875219684</v>
      </c>
      <c r="N40" s="1311">
        <f>'未処置歯ありの者の数'!N40/('受診者数'!N40-'受診者数'!N5-'受診者数'!N20)*100</f>
        <v>37.70614692653673</v>
      </c>
      <c r="O40" s="1311">
        <f>'未処置歯ありの者の数'!O40/('受診者数'!O40-'受診者数'!O5-'受診者数'!O20)*100</f>
        <v>40.101845957988544</v>
      </c>
      <c r="P40" s="1311" t="s">
        <v>825</v>
      </c>
      <c r="Q40" s="1311"/>
      <c r="R40" s="1311">
        <f>'未処置歯ありの者の数'!R40/('受診者数'!R40-'受診者数'!R5-'受診者数'!R20)*100</f>
        <v>36.56338028169014</v>
      </c>
      <c r="S40" s="1311">
        <f>'未処置歯ありの者の数'!S40/('受診者数'!S40-'受診者数'!S5-'受診者数'!S20)*100</f>
        <v>33.9622641509434</v>
      </c>
      <c r="T40" s="1311">
        <f>'未処置歯ありの者の数'!T40/('受診者数'!T40-'受診者数'!T5-'受診者数'!T20)*100</f>
        <v>34.25549227013832</v>
      </c>
      <c r="U40" s="1311">
        <f>'未処置歯ありの者の数'!U40/('受診者数'!U40-'受診者数'!U5-'受診者数'!U20)*100</f>
        <v>31.006979062811563</v>
      </c>
      <c r="V40" s="1303">
        <f>'未処置歯ありの者の数'!V40/('受診者数'!V40-'受診者数'!V5-'受診者数'!V20)*100</f>
        <v>33.80829015544041</v>
      </c>
      <c r="W40" s="1311" t="s">
        <v>825</v>
      </c>
    </row>
    <row r="41" spans="2:23" ht="11.25">
      <c r="B41" s="1313" t="s">
        <v>743</v>
      </c>
      <c r="D41" s="1342"/>
      <c r="E41" s="1342"/>
      <c r="F41" s="1342"/>
      <c r="G41" s="1342"/>
      <c r="H41" s="1342"/>
      <c r="I41" s="1342"/>
      <c r="J41" s="1342"/>
      <c r="K41" s="1343"/>
      <c r="L41" s="1343"/>
      <c r="M41" s="1343"/>
      <c r="N41" s="1343"/>
      <c r="O41" s="1343"/>
      <c r="P41" s="1343"/>
      <c r="Q41" s="1343"/>
      <c r="R41" s="1342"/>
      <c r="S41" s="1342"/>
      <c r="T41" s="1342"/>
      <c r="U41" s="1342"/>
      <c r="V41" s="1342"/>
      <c r="W41" s="1342"/>
    </row>
    <row r="42" spans="2:23" s="1313" customFormat="1" ht="11.25">
      <c r="B42" s="1313" t="s">
        <v>752</v>
      </c>
      <c r="D42" s="1316"/>
      <c r="E42" s="1316"/>
      <c r="F42" s="1316"/>
      <c r="G42" s="1316"/>
      <c r="H42" s="1316"/>
      <c r="I42" s="1316"/>
      <c r="J42" s="1316"/>
      <c r="K42" s="1315"/>
      <c r="L42" s="1315"/>
      <c r="M42" s="1315"/>
      <c r="N42" s="1315"/>
      <c r="O42" s="1315"/>
      <c r="P42" s="1315"/>
      <c r="Q42" s="1315"/>
      <c r="R42" s="1316"/>
      <c r="S42" s="1316"/>
      <c r="T42" s="1316"/>
      <c r="U42" s="1316"/>
      <c r="V42" s="1316"/>
      <c r="W42" s="1316"/>
    </row>
    <row r="43" spans="11:17" s="1277" customFormat="1" ht="11.25">
      <c r="K43" s="1344"/>
      <c r="L43" s="1344"/>
      <c r="M43" s="1344"/>
      <c r="N43" s="1344"/>
      <c r="O43" s="1344"/>
      <c r="P43" s="1344"/>
      <c r="Q43" s="1344"/>
    </row>
  </sheetData>
  <sheetProtection selectLockedCells="1"/>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&amp;C-17-</oddFooter>
  </headerFooter>
</worksheet>
</file>

<file path=xl/worksheets/sheet12.xml><?xml version="1.0" encoding="utf-8"?>
<worksheet xmlns="http://schemas.openxmlformats.org/spreadsheetml/2006/main" xmlns:r="http://schemas.openxmlformats.org/officeDocument/2006/relationships">
  <sheetPr>
    <tabColor indexed="47"/>
  </sheetPr>
  <dimension ref="A1:W53"/>
  <sheetViews>
    <sheetView view="pageBreakPreview" zoomScale="90" zoomScaleNormal="90" zoomScaleSheetLayoutView="90" workbookViewId="0" topLeftCell="A1">
      <pane xSplit="3" ySplit="3" topLeftCell="D4" activePane="bottomRight" state="frozen"/>
      <selection pane="topLeft" activeCell="AA6" sqref="AA6"/>
      <selection pane="topRight" activeCell="AA6" sqref="AA6"/>
      <selection pane="bottomLeft" activeCell="AA6" sqref="AA6"/>
      <selection pane="bottomRight" activeCell="S12" sqref="S12"/>
    </sheetView>
  </sheetViews>
  <sheetFormatPr defaultColWidth="9.00390625" defaultRowHeight="13.5"/>
  <cols>
    <col min="1" max="1" width="0.74609375" style="1221" customWidth="1"/>
    <col min="2" max="2" width="1.12109375" style="1221" customWidth="1"/>
    <col min="3" max="3" width="7.50390625" style="1217" customWidth="1"/>
    <col min="4" max="9" width="6.75390625" style="1257" customWidth="1"/>
    <col min="10" max="10" width="1.12109375" style="1257" customWidth="1"/>
    <col min="11" max="16" width="6.75390625" style="1258" customWidth="1"/>
    <col min="17" max="17" width="1.12109375" style="1258" customWidth="1"/>
    <col min="18" max="22" width="6.75390625" style="1257" customWidth="1"/>
    <col min="23" max="23" width="6.125" style="1257" customWidth="1"/>
    <col min="24" max="16384" width="9.00390625" style="1221" customWidth="1"/>
  </cols>
  <sheetData>
    <row r="1" spans="1:23" s="1216" customFormat="1" ht="18.75" customHeight="1" thickBot="1">
      <c r="A1" s="1211" t="s">
        <v>756</v>
      </c>
      <c r="B1" s="1212"/>
      <c r="C1" s="1212"/>
      <c r="D1" s="1213"/>
      <c r="E1" s="1213"/>
      <c r="F1" s="1213"/>
      <c r="G1" s="1213"/>
      <c r="H1" s="1213"/>
      <c r="I1" s="1213"/>
      <c r="J1" s="1213"/>
      <c r="K1" s="1214"/>
      <c r="L1" s="1214"/>
      <c r="M1" s="1214"/>
      <c r="N1" s="1214"/>
      <c r="O1" s="1214"/>
      <c r="P1" s="1214"/>
      <c r="Q1" s="1214"/>
      <c r="R1" s="1213"/>
      <c r="S1" s="1213"/>
      <c r="T1" s="1213"/>
      <c r="U1" s="1213"/>
      <c r="V1" s="1213"/>
      <c r="W1" s="1215" t="s">
        <v>737</v>
      </c>
    </row>
    <row r="2" spans="1:23" ht="15.75" customHeight="1">
      <c r="A2" s="1217"/>
      <c r="B2" s="1218"/>
      <c r="D2" s="1349"/>
      <c r="E2" s="1349"/>
      <c r="F2" s="1349" t="s">
        <v>700</v>
      </c>
      <c r="G2" s="1349"/>
      <c r="H2" s="1349"/>
      <c r="I2" s="1349"/>
      <c r="J2" s="1219"/>
      <c r="K2" s="1350"/>
      <c r="L2" s="1350"/>
      <c r="M2" s="1350" t="s">
        <v>692</v>
      </c>
      <c r="N2" s="1350"/>
      <c r="O2" s="1350"/>
      <c r="P2" s="1350"/>
      <c r="Q2" s="1220"/>
      <c r="R2" s="1351"/>
      <c r="S2" s="1351"/>
      <c r="T2" s="1351" t="s">
        <v>693</v>
      </c>
      <c r="U2" s="1351"/>
      <c r="V2" s="1351"/>
      <c r="W2" s="1351"/>
    </row>
    <row r="3" spans="1:23" s="1226" customFormat="1" ht="17.25" customHeight="1">
      <c r="A3" s="1222"/>
      <c r="B3" s="1223"/>
      <c r="C3" s="1224" t="s">
        <v>212</v>
      </c>
      <c r="D3" s="1352" t="s">
        <v>695</v>
      </c>
      <c r="E3" s="1352" t="s">
        <v>696</v>
      </c>
      <c r="F3" s="1352" t="s">
        <v>697</v>
      </c>
      <c r="G3" s="1352" t="s">
        <v>698</v>
      </c>
      <c r="H3" s="1352" t="s">
        <v>699</v>
      </c>
      <c r="I3" s="1352" t="s">
        <v>770</v>
      </c>
      <c r="J3" s="1225"/>
      <c r="K3" s="1353" t="s">
        <v>695</v>
      </c>
      <c r="L3" s="1353" t="s">
        <v>696</v>
      </c>
      <c r="M3" s="1353" t="s">
        <v>697</v>
      </c>
      <c r="N3" s="1353" t="s">
        <v>698</v>
      </c>
      <c r="O3" s="1353" t="s">
        <v>699</v>
      </c>
      <c r="P3" s="1353" t="s">
        <v>770</v>
      </c>
      <c r="Q3" s="1225"/>
      <c r="R3" s="1354" t="s">
        <v>695</v>
      </c>
      <c r="S3" s="1354" t="s">
        <v>696</v>
      </c>
      <c r="T3" s="1354" t="s">
        <v>697</v>
      </c>
      <c r="U3" s="1354" t="s">
        <v>698</v>
      </c>
      <c r="V3" s="1354" t="s">
        <v>699</v>
      </c>
      <c r="W3" s="1354" t="s">
        <v>770</v>
      </c>
    </row>
    <row r="4" spans="1:23" s="1238" customFormat="1" ht="12" customHeight="1">
      <c r="A4" s="1227"/>
      <c r="B4" s="1228">
        <v>1</v>
      </c>
      <c r="C4" s="1229" t="s">
        <v>771</v>
      </c>
      <c r="D4" s="1230">
        <v>7</v>
      </c>
      <c r="E4" s="1231">
        <v>11</v>
      </c>
      <c r="F4" s="1231">
        <v>12</v>
      </c>
      <c r="G4" s="1231">
        <v>25</v>
      </c>
      <c r="H4" s="1231">
        <v>55</v>
      </c>
      <c r="I4" s="1231" t="s">
        <v>825</v>
      </c>
      <c r="J4" s="1231"/>
      <c r="K4" s="1231">
        <v>3</v>
      </c>
      <c r="L4" s="1231">
        <v>1</v>
      </c>
      <c r="M4" s="1231">
        <v>3</v>
      </c>
      <c r="N4" s="1231">
        <v>8</v>
      </c>
      <c r="O4" s="1231">
        <v>15</v>
      </c>
      <c r="P4" s="1231" t="s">
        <v>825</v>
      </c>
      <c r="Q4" s="1231"/>
      <c r="R4" s="1231">
        <v>4</v>
      </c>
      <c r="S4" s="1231">
        <v>10</v>
      </c>
      <c r="T4" s="1231">
        <v>9</v>
      </c>
      <c r="U4" s="1231">
        <v>17</v>
      </c>
      <c r="V4" s="1231">
        <v>40</v>
      </c>
      <c r="W4" s="1231" t="s">
        <v>825</v>
      </c>
    </row>
    <row r="5" spans="1:23" s="1238" customFormat="1" ht="12" customHeight="1">
      <c r="A5" s="1233"/>
      <c r="B5" s="1234">
        <v>2</v>
      </c>
      <c r="C5" s="1235" t="s">
        <v>772</v>
      </c>
      <c r="D5" s="1231">
        <v>1</v>
      </c>
      <c r="E5" s="1231">
        <v>4</v>
      </c>
      <c r="F5" s="1231">
        <v>5</v>
      </c>
      <c r="G5" s="1231">
        <v>9</v>
      </c>
      <c r="H5" s="1231">
        <v>19</v>
      </c>
      <c r="I5" s="1231" t="s">
        <v>825</v>
      </c>
      <c r="J5" s="1231"/>
      <c r="K5" s="1231">
        <v>0</v>
      </c>
      <c r="L5" s="1231">
        <v>1</v>
      </c>
      <c r="M5" s="1231">
        <v>2</v>
      </c>
      <c r="N5" s="1231">
        <v>2</v>
      </c>
      <c r="O5" s="1231">
        <v>5</v>
      </c>
      <c r="P5" s="1231" t="s">
        <v>825</v>
      </c>
      <c r="Q5" s="1231"/>
      <c r="R5" s="1231">
        <v>1</v>
      </c>
      <c r="S5" s="1231">
        <v>3</v>
      </c>
      <c r="T5" s="1231">
        <v>3</v>
      </c>
      <c r="U5" s="1231">
        <v>7</v>
      </c>
      <c r="V5" s="1231">
        <v>14</v>
      </c>
      <c r="W5" s="1231" t="s">
        <v>825</v>
      </c>
    </row>
    <row r="6" spans="1:23" s="1238" customFormat="1" ht="12" customHeight="1">
      <c r="A6" s="1233"/>
      <c r="B6" s="1234">
        <v>3</v>
      </c>
      <c r="C6" s="1235" t="s">
        <v>773</v>
      </c>
      <c r="D6" s="1231">
        <v>2</v>
      </c>
      <c r="E6" s="1231">
        <v>1</v>
      </c>
      <c r="F6" s="1231">
        <v>2</v>
      </c>
      <c r="G6" s="1231">
        <v>3</v>
      </c>
      <c r="H6" s="1231">
        <v>8</v>
      </c>
      <c r="I6" s="1231" t="s">
        <v>825</v>
      </c>
      <c r="J6" s="1231"/>
      <c r="K6" s="1231">
        <v>1</v>
      </c>
      <c r="L6" s="1231">
        <v>1</v>
      </c>
      <c r="M6" s="1231">
        <v>2</v>
      </c>
      <c r="N6" s="1231">
        <v>1</v>
      </c>
      <c r="O6" s="1231">
        <v>5</v>
      </c>
      <c r="P6" s="1231" t="s">
        <v>825</v>
      </c>
      <c r="Q6" s="1231"/>
      <c r="R6" s="1231">
        <v>1</v>
      </c>
      <c r="S6" s="1231">
        <v>0</v>
      </c>
      <c r="T6" s="1231">
        <v>0</v>
      </c>
      <c r="U6" s="1231">
        <v>2</v>
      </c>
      <c r="V6" s="1231">
        <v>3</v>
      </c>
      <c r="W6" s="1231" t="s">
        <v>825</v>
      </c>
    </row>
    <row r="7" spans="1:23" s="1232" customFormat="1" ht="12" customHeight="1">
      <c r="A7" s="1233"/>
      <c r="B7" s="1234">
        <v>4</v>
      </c>
      <c r="C7" s="1235" t="s">
        <v>774</v>
      </c>
      <c r="D7" s="1231">
        <v>0</v>
      </c>
      <c r="E7" s="1231">
        <v>3</v>
      </c>
      <c r="F7" s="1231">
        <v>5</v>
      </c>
      <c r="G7" s="1231">
        <v>14</v>
      </c>
      <c r="H7" s="1231">
        <v>22</v>
      </c>
      <c r="I7" s="1231" t="s">
        <v>825</v>
      </c>
      <c r="J7" s="1231"/>
      <c r="K7" s="1231">
        <v>0</v>
      </c>
      <c r="L7" s="1231">
        <v>2</v>
      </c>
      <c r="M7" s="1231">
        <v>3</v>
      </c>
      <c r="N7" s="1231">
        <v>7</v>
      </c>
      <c r="O7" s="1231">
        <v>12</v>
      </c>
      <c r="P7" s="1231" t="s">
        <v>825</v>
      </c>
      <c r="Q7" s="1231"/>
      <c r="R7" s="1231">
        <v>0</v>
      </c>
      <c r="S7" s="1231">
        <v>1</v>
      </c>
      <c r="T7" s="1231">
        <v>2</v>
      </c>
      <c r="U7" s="1231">
        <v>7</v>
      </c>
      <c r="V7" s="1231">
        <v>10</v>
      </c>
      <c r="W7" s="1231" t="s">
        <v>825</v>
      </c>
    </row>
    <row r="8" spans="1:23" s="1232" customFormat="1" ht="12" customHeight="1">
      <c r="A8" s="1233"/>
      <c r="B8" s="1234">
        <v>5</v>
      </c>
      <c r="C8" s="1235" t="s">
        <v>775</v>
      </c>
      <c r="D8" s="1231">
        <v>2</v>
      </c>
      <c r="E8" s="1231">
        <v>3</v>
      </c>
      <c r="F8" s="1231">
        <v>4</v>
      </c>
      <c r="G8" s="1231">
        <v>4</v>
      </c>
      <c r="H8" s="1231">
        <v>13</v>
      </c>
      <c r="I8" s="1231" t="s">
        <v>825</v>
      </c>
      <c r="J8" s="1231"/>
      <c r="K8" s="1231">
        <v>0</v>
      </c>
      <c r="L8" s="1231">
        <v>2</v>
      </c>
      <c r="M8" s="1231">
        <v>2</v>
      </c>
      <c r="N8" s="1231">
        <v>3</v>
      </c>
      <c r="O8" s="1231">
        <v>7</v>
      </c>
      <c r="P8" s="1231" t="s">
        <v>825</v>
      </c>
      <c r="Q8" s="1231"/>
      <c r="R8" s="1231">
        <v>2</v>
      </c>
      <c r="S8" s="1231">
        <v>1</v>
      </c>
      <c r="T8" s="1231">
        <v>2</v>
      </c>
      <c r="U8" s="1231">
        <v>1</v>
      </c>
      <c r="V8" s="1231">
        <v>6</v>
      </c>
      <c r="W8" s="1231" t="s">
        <v>825</v>
      </c>
    </row>
    <row r="9" spans="1:23" s="1232" customFormat="1" ht="12" customHeight="1">
      <c r="A9" s="1233"/>
      <c r="B9" s="1234">
        <v>6</v>
      </c>
      <c r="C9" s="1235" t="s">
        <v>776</v>
      </c>
      <c r="D9" s="1231">
        <v>4</v>
      </c>
      <c r="E9" s="1231">
        <v>3</v>
      </c>
      <c r="F9" s="1231">
        <v>15</v>
      </c>
      <c r="G9" s="1231">
        <v>20</v>
      </c>
      <c r="H9" s="1231">
        <v>42</v>
      </c>
      <c r="I9" s="1231" t="s">
        <v>825</v>
      </c>
      <c r="J9" s="1231"/>
      <c r="K9" s="1231">
        <v>1</v>
      </c>
      <c r="L9" s="1231">
        <v>0</v>
      </c>
      <c r="M9" s="1231">
        <v>3</v>
      </c>
      <c r="N9" s="1231">
        <v>7</v>
      </c>
      <c r="O9" s="1231">
        <v>11</v>
      </c>
      <c r="P9" s="1231" t="s">
        <v>825</v>
      </c>
      <c r="Q9" s="1231"/>
      <c r="R9" s="1231">
        <v>3</v>
      </c>
      <c r="S9" s="1231">
        <v>3</v>
      </c>
      <c r="T9" s="1231">
        <v>12</v>
      </c>
      <c r="U9" s="1231">
        <v>13</v>
      </c>
      <c r="V9" s="1231">
        <v>31</v>
      </c>
      <c r="W9" s="1231" t="s">
        <v>825</v>
      </c>
    </row>
    <row r="10" spans="1:23" s="1232" customFormat="1" ht="12" customHeight="1">
      <c r="A10" s="1233"/>
      <c r="B10" s="1234">
        <v>7</v>
      </c>
      <c r="C10" s="1235" t="s">
        <v>777</v>
      </c>
      <c r="D10" s="1231">
        <v>3</v>
      </c>
      <c r="E10" s="1231">
        <v>13</v>
      </c>
      <c r="F10" s="1231">
        <v>9</v>
      </c>
      <c r="G10" s="1231">
        <v>32</v>
      </c>
      <c r="H10" s="1231">
        <v>57</v>
      </c>
      <c r="I10" s="1231">
        <v>22</v>
      </c>
      <c r="J10" s="1231"/>
      <c r="K10" s="1231">
        <v>2</v>
      </c>
      <c r="L10" s="1231">
        <v>4</v>
      </c>
      <c r="M10" s="1231">
        <v>3</v>
      </c>
      <c r="N10" s="1231">
        <v>11</v>
      </c>
      <c r="O10" s="1231">
        <v>20</v>
      </c>
      <c r="P10" s="1231">
        <v>8</v>
      </c>
      <c r="Q10" s="1231"/>
      <c r="R10" s="1231">
        <v>1</v>
      </c>
      <c r="S10" s="1231">
        <v>9</v>
      </c>
      <c r="T10" s="1231">
        <v>6</v>
      </c>
      <c r="U10" s="1231">
        <v>21</v>
      </c>
      <c r="V10" s="1231">
        <v>37</v>
      </c>
      <c r="W10" s="1231">
        <v>14</v>
      </c>
    </row>
    <row r="11" spans="1:23" s="1232" customFormat="1" ht="12" customHeight="1">
      <c r="A11" s="1233"/>
      <c r="B11" s="1234">
        <v>8</v>
      </c>
      <c r="C11" s="1235" t="s">
        <v>778</v>
      </c>
      <c r="D11" s="1231">
        <v>11</v>
      </c>
      <c r="E11" s="1231">
        <v>20</v>
      </c>
      <c r="F11" s="1231">
        <v>24</v>
      </c>
      <c r="G11" s="1231">
        <v>93</v>
      </c>
      <c r="H11" s="1231">
        <v>148</v>
      </c>
      <c r="I11" s="1231">
        <v>82</v>
      </c>
      <c r="J11" s="1231"/>
      <c r="K11" s="1231">
        <v>2</v>
      </c>
      <c r="L11" s="1231">
        <v>9</v>
      </c>
      <c r="M11" s="1231">
        <v>8</v>
      </c>
      <c r="N11" s="1231">
        <v>38</v>
      </c>
      <c r="O11" s="1231">
        <v>57</v>
      </c>
      <c r="P11" s="1231">
        <v>31</v>
      </c>
      <c r="Q11" s="1231"/>
      <c r="R11" s="1231">
        <v>9</v>
      </c>
      <c r="S11" s="1231">
        <v>11</v>
      </c>
      <c r="T11" s="1231">
        <v>16</v>
      </c>
      <c r="U11" s="1231">
        <v>55</v>
      </c>
      <c r="V11" s="1231">
        <v>91</v>
      </c>
      <c r="W11" s="1231">
        <v>51</v>
      </c>
    </row>
    <row r="12" spans="1:23" s="1232" customFormat="1" ht="12" customHeight="1">
      <c r="A12" s="1233"/>
      <c r="B12" s="1234">
        <v>9</v>
      </c>
      <c r="C12" s="1235" t="s">
        <v>779</v>
      </c>
      <c r="D12" s="1231">
        <v>27</v>
      </c>
      <c r="E12" s="1231">
        <v>2</v>
      </c>
      <c r="F12" s="1231">
        <v>3</v>
      </c>
      <c r="G12" s="1231">
        <v>7</v>
      </c>
      <c r="H12" s="1231">
        <v>39</v>
      </c>
      <c r="I12" s="1231">
        <v>392</v>
      </c>
      <c r="J12" s="1231"/>
      <c r="K12" s="1231">
        <v>16</v>
      </c>
      <c r="L12" s="1231">
        <v>0</v>
      </c>
      <c r="M12" s="1231">
        <v>0</v>
      </c>
      <c r="N12" s="1231">
        <v>3</v>
      </c>
      <c r="O12" s="1231">
        <v>19</v>
      </c>
      <c r="P12" s="1231">
        <v>124</v>
      </c>
      <c r="Q12" s="1231"/>
      <c r="R12" s="1231">
        <v>11</v>
      </c>
      <c r="S12" s="1231">
        <v>2</v>
      </c>
      <c r="T12" s="1231">
        <v>3</v>
      </c>
      <c r="U12" s="1231">
        <v>4</v>
      </c>
      <c r="V12" s="1231">
        <v>20</v>
      </c>
      <c r="W12" s="1231">
        <v>268</v>
      </c>
    </row>
    <row r="13" spans="1:23" s="1232" customFormat="1" ht="12" customHeight="1">
      <c r="A13" s="1233"/>
      <c r="B13" s="1234">
        <v>10</v>
      </c>
      <c r="C13" s="1235" t="s">
        <v>780</v>
      </c>
      <c r="D13" s="1231">
        <v>43</v>
      </c>
      <c r="E13" s="1231">
        <v>34</v>
      </c>
      <c r="F13" s="1231">
        <v>49</v>
      </c>
      <c r="G13" s="1231">
        <v>65</v>
      </c>
      <c r="H13" s="1231">
        <v>191</v>
      </c>
      <c r="I13" s="1231">
        <v>256</v>
      </c>
      <c r="J13" s="1231"/>
      <c r="K13" s="1231">
        <v>18</v>
      </c>
      <c r="L13" s="1231">
        <v>13</v>
      </c>
      <c r="M13" s="1231">
        <v>20</v>
      </c>
      <c r="N13" s="1231">
        <v>26</v>
      </c>
      <c r="O13" s="1231">
        <v>77</v>
      </c>
      <c r="P13" s="1231">
        <v>98</v>
      </c>
      <c r="Q13" s="1231"/>
      <c r="R13" s="1231">
        <v>25</v>
      </c>
      <c r="S13" s="1231">
        <v>21</v>
      </c>
      <c r="T13" s="1231">
        <v>29</v>
      </c>
      <c r="U13" s="1231">
        <v>39</v>
      </c>
      <c r="V13" s="1231">
        <v>114</v>
      </c>
      <c r="W13" s="1231">
        <v>158</v>
      </c>
    </row>
    <row r="14" spans="1:23" s="1232" customFormat="1" ht="12" customHeight="1">
      <c r="A14" s="1233"/>
      <c r="B14" s="1234">
        <v>11</v>
      </c>
      <c r="C14" s="1235" t="s">
        <v>781</v>
      </c>
      <c r="D14" s="1231">
        <v>26</v>
      </c>
      <c r="E14" s="1231">
        <v>25</v>
      </c>
      <c r="F14" s="1231">
        <v>34</v>
      </c>
      <c r="G14" s="1231">
        <v>54</v>
      </c>
      <c r="H14" s="1231">
        <v>139</v>
      </c>
      <c r="I14" s="1231">
        <v>248</v>
      </c>
      <c r="J14" s="1231"/>
      <c r="K14" s="1231">
        <v>8</v>
      </c>
      <c r="L14" s="1231">
        <v>2</v>
      </c>
      <c r="M14" s="1231">
        <v>13</v>
      </c>
      <c r="N14" s="1231">
        <v>25</v>
      </c>
      <c r="O14" s="1231">
        <v>48</v>
      </c>
      <c r="P14" s="1231">
        <v>64</v>
      </c>
      <c r="Q14" s="1231"/>
      <c r="R14" s="1231">
        <v>18</v>
      </c>
      <c r="S14" s="1231">
        <v>23</v>
      </c>
      <c r="T14" s="1231">
        <v>21</v>
      </c>
      <c r="U14" s="1231">
        <v>29</v>
      </c>
      <c r="V14" s="1231">
        <v>91</v>
      </c>
      <c r="W14" s="1231">
        <v>184</v>
      </c>
    </row>
    <row r="15" spans="1:23" s="1232" customFormat="1" ht="12" customHeight="1">
      <c r="A15" s="1233"/>
      <c r="B15" s="1234">
        <v>12</v>
      </c>
      <c r="C15" s="1235" t="s">
        <v>782</v>
      </c>
      <c r="D15" s="1231">
        <v>7</v>
      </c>
      <c r="E15" s="1231">
        <v>6</v>
      </c>
      <c r="F15" s="1231">
        <v>7</v>
      </c>
      <c r="G15" s="1231">
        <v>27</v>
      </c>
      <c r="H15" s="1231">
        <v>47</v>
      </c>
      <c r="I15" s="1231">
        <v>374</v>
      </c>
      <c r="J15" s="1231"/>
      <c r="K15" s="1231">
        <v>2</v>
      </c>
      <c r="L15" s="1231">
        <v>2</v>
      </c>
      <c r="M15" s="1231">
        <v>1</v>
      </c>
      <c r="N15" s="1231">
        <v>11</v>
      </c>
      <c r="O15" s="1231">
        <v>16</v>
      </c>
      <c r="P15" s="1231">
        <v>126</v>
      </c>
      <c r="Q15" s="1231"/>
      <c r="R15" s="1231">
        <v>5</v>
      </c>
      <c r="S15" s="1231">
        <v>4</v>
      </c>
      <c r="T15" s="1231">
        <v>6</v>
      </c>
      <c r="U15" s="1231">
        <v>16</v>
      </c>
      <c r="V15" s="1231">
        <v>31</v>
      </c>
      <c r="W15" s="1231">
        <v>248</v>
      </c>
    </row>
    <row r="16" spans="1:23" s="1232" customFormat="1" ht="12" customHeight="1">
      <c r="A16" s="1233"/>
      <c r="B16" s="1234">
        <v>13</v>
      </c>
      <c r="C16" s="1235" t="s">
        <v>783</v>
      </c>
      <c r="D16" s="1231">
        <v>9</v>
      </c>
      <c r="E16" s="1231">
        <v>8</v>
      </c>
      <c r="F16" s="1231">
        <v>10</v>
      </c>
      <c r="G16" s="1231">
        <v>14</v>
      </c>
      <c r="H16" s="1231">
        <v>41</v>
      </c>
      <c r="I16" s="1231">
        <v>378</v>
      </c>
      <c r="J16" s="1231"/>
      <c r="K16" s="1231">
        <v>2</v>
      </c>
      <c r="L16" s="1231">
        <v>2</v>
      </c>
      <c r="M16" s="1231">
        <v>0</v>
      </c>
      <c r="N16" s="1231">
        <v>6</v>
      </c>
      <c r="O16" s="1231">
        <v>10</v>
      </c>
      <c r="P16" s="1231">
        <v>104</v>
      </c>
      <c r="Q16" s="1231"/>
      <c r="R16" s="1231">
        <v>7</v>
      </c>
      <c r="S16" s="1231">
        <v>6</v>
      </c>
      <c r="T16" s="1231">
        <v>10</v>
      </c>
      <c r="U16" s="1231">
        <v>8</v>
      </c>
      <c r="V16" s="1231">
        <v>31</v>
      </c>
      <c r="W16" s="1231">
        <v>274</v>
      </c>
    </row>
    <row r="17" spans="1:23" s="1232" customFormat="1" ht="12" customHeight="1">
      <c r="A17" s="1233"/>
      <c r="B17" s="1234">
        <v>14</v>
      </c>
      <c r="C17" s="1235" t="s">
        <v>784</v>
      </c>
      <c r="D17" s="1231">
        <v>5</v>
      </c>
      <c r="E17" s="1231">
        <v>20</v>
      </c>
      <c r="F17" s="1231">
        <v>22</v>
      </c>
      <c r="G17" s="1231">
        <v>48</v>
      </c>
      <c r="H17" s="1231">
        <v>95</v>
      </c>
      <c r="I17" s="1231">
        <v>38</v>
      </c>
      <c r="J17" s="1231"/>
      <c r="K17" s="1231">
        <v>0</v>
      </c>
      <c r="L17" s="1231">
        <v>6</v>
      </c>
      <c r="M17" s="1231">
        <v>6</v>
      </c>
      <c r="N17" s="1231">
        <v>16</v>
      </c>
      <c r="O17" s="1231">
        <v>28</v>
      </c>
      <c r="P17" s="1231">
        <v>19</v>
      </c>
      <c r="Q17" s="1231"/>
      <c r="R17" s="1231">
        <v>5</v>
      </c>
      <c r="S17" s="1231">
        <v>14</v>
      </c>
      <c r="T17" s="1231">
        <v>16</v>
      </c>
      <c r="U17" s="1231">
        <v>32</v>
      </c>
      <c r="V17" s="1231">
        <v>67</v>
      </c>
      <c r="W17" s="1231">
        <v>19</v>
      </c>
    </row>
    <row r="18" spans="1:23" s="1232" customFormat="1" ht="12" customHeight="1">
      <c r="A18" s="1233"/>
      <c r="B18" s="1234">
        <v>15</v>
      </c>
      <c r="C18" s="1235" t="s">
        <v>785</v>
      </c>
      <c r="D18" s="1231">
        <v>2</v>
      </c>
      <c r="E18" s="1231">
        <v>4</v>
      </c>
      <c r="F18" s="1231">
        <v>5</v>
      </c>
      <c r="G18" s="1231">
        <v>7</v>
      </c>
      <c r="H18" s="1231">
        <v>18</v>
      </c>
      <c r="I18" s="1231">
        <v>299</v>
      </c>
      <c r="J18" s="1231"/>
      <c r="K18" s="1231">
        <v>0</v>
      </c>
      <c r="L18" s="1231">
        <v>2</v>
      </c>
      <c r="M18" s="1231">
        <v>1</v>
      </c>
      <c r="N18" s="1231">
        <v>5</v>
      </c>
      <c r="O18" s="1231">
        <v>8</v>
      </c>
      <c r="P18" s="1231">
        <v>98</v>
      </c>
      <c r="Q18" s="1231"/>
      <c r="R18" s="1231">
        <v>2</v>
      </c>
      <c r="S18" s="1231">
        <v>2</v>
      </c>
      <c r="T18" s="1231">
        <v>4</v>
      </c>
      <c r="U18" s="1231">
        <v>2</v>
      </c>
      <c r="V18" s="1231">
        <v>10</v>
      </c>
      <c r="W18" s="1231">
        <v>201</v>
      </c>
    </row>
    <row r="19" spans="1:23" s="1232" customFormat="1" ht="12" customHeight="1">
      <c r="A19" s="1233"/>
      <c r="B19" s="1234">
        <v>16</v>
      </c>
      <c r="C19" s="1235" t="s">
        <v>786</v>
      </c>
      <c r="D19" s="1231">
        <v>7</v>
      </c>
      <c r="E19" s="1231">
        <v>6</v>
      </c>
      <c r="F19" s="1231">
        <v>6</v>
      </c>
      <c r="G19" s="1231">
        <v>10</v>
      </c>
      <c r="H19" s="1231">
        <v>29</v>
      </c>
      <c r="I19" s="1231">
        <v>269</v>
      </c>
      <c r="J19" s="1231"/>
      <c r="K19" s="1231">
        <v>4</v>
      </c>
      <c r="L19" s="1231">
        <v>1</v>
      </c>
      <c r="M19" s="1231">
        <v>1</v>
      </c>
      <c r="N19" s="1231">
        <v>5</v>
      </c>
      <c r="O19" s="1231">
        <v>11</v>
      </c>
      <c r="P19" s="1231">
        <v>104</v>
      </c>
      <c r="Q19" s="1231"/>
      <c r="R19" s="1231">
        <v>3</v>
      </c>
      <c r="S19" s="1231">
        <v>5</v>
      </c>
      <c r="T19" s="1231">
        <v>5</v>
      </c>
      <c r="U19" s="1231">
        <v>5</v>
      </c>
      <c r="V19" s="1231">
        <v>18</v>
      </c>
      <c r="W19" s="1231">
        <v>165</v>
      </c>
    </row>
    <row r="20" spans="1:23" s="1232" customFormat="1" ht="12" customHeight="1">
      <c r="A20" s="1233"/>
      <c r="B20" s="1234">
        <v>17</v>
      </c>
      <c r="C20" s="1235" t="s">
        <v>787</v>
      </c>
      <c r="D20" s="1231" t="s">
        <v>826</v>
      </c>
      <c r="E20" s="1231" t="s">
        <v>757</v>
      </c>
      <c r="F20" s="1231" t="s">
        <v>757</v>
      </c>
      <c r="G20" s="1231" t="s">
        <v>757</v>
      </c>
      <c r="H20" s="1346" t="s">
        <v>757</v>
      </c>
      <c r="I20" s="1346" t="s">
        <v>757</v>
      </c>
      <c r="J20" s="1231"/>
      <c r="K20" s="1231" t="s">
        <v>757</v>
      </c>
      <c r="L20" s="1231" t="s">
        <v>757</v>
      </c>
      <c r="M20" s="1231" t="s">
        <v>757</v>
      </c>
      <c r="N20" s="1231" t="s">
        <v>757</v>
      </c>
      <c r="O20" s="1231" t="s">
        <v>757</v>
      </c>
      <c r="P20" s="1346" t="s">
        <v>757</v>
      </c>
      <c r="Q20" s="1231"/>
      <c r="R20" s="1231" t="s">
        <v>757</v>
      </c>
      <c r="S20" s="1231" t="s">
        <v>757</v>
      </c>
      <c r="T20" s="1231" t="s">
        <v>757</v>
      </c>
      <c r="U20" s="1231" t="s">
        <v>757</v>
      </c>
      <c r="V20" s="1231" t="s">
        <v>757</v>
      </c>
      <c r="W20" s="1346" t="s">
        <v>757</v>
      </c>
    </row>
    <row r="21" spans="1:23" s="1232" customFormat="1" ht="12" customHeight="1">
      <c r="A21" s="1233"/>
      <c r="B21" s="1234">
        <v>18</v>
      </c>
      <c r="C21" s="1235" t="s">
        <v>788</v>
      </c>
      <c r="D21" s="1231">
        <v>6</v>
      </c>
      <c r="E21" s="1231">
        <v>4</v>
      </c>
      <c r="F21" s="1231">
        <v>9</v>
      </c>
      <c r="G21" s="1231">
        <v>6</v>
      </c>
      <c r="H21" s="1231">
        <v>25</v>
      </c>
      <c r="I21" s="1231">
        <v>30</v>
      </c>
      <c r="J21" s="1231"/>
      <c r="K21" s="1231">
        <v>3</v>
      </c>
      <c r="L21" s="1231">
        <v>1</v>
      </c>
      <c r="M21" s="1231">
        <v>4</v>
      </c>
      <c r="N21" s="1231">
        <v>3</v>
      </c>
      <c r="O21" s="1231">
        <v>11</v>
      </c>
      <c r="P21" s="1231">
        <v>7</v>
      </c>
      <c r="Q21" s="1231"/>
      <c r="R21" s="1231">
        <v>3</v>
      </c>
      <c r="S21" s="1231">
        <v>3</v>
      </c>
      <c r="T21" s="1231">
        <v>5</v>
      </c>
      <c r="U21" s="1231">
        <v>3</v>
      </c>
      <c r="V21" s="1231">
        <v>14</v>
      </c>
      <c r="W21" s="1231">
        <v>23</v>
      </c>
    </row>
    <row r="22" spans="1:23" s="1232" customFormat="1" ht="12" customHeight="1">
      <c r="A22" s="1233"/>
      <c r="B22" s="1234">
        <v>19</v>
      </c>
      <c r="C22" s="1235" t="s">
        <v>789</v>
      </c>
      <c r="D22" s="1231">
        <v>13</v>
      </c>
      <c r="E22" s="1231">
        <v>12</v>
      </c>
      <c r="F22" s="1231">
        <v>29</v>
      </c>
      <c r="G22" s="1231">
        <v>80</v>
      </c>
      <c r="H22" s="1231">
        <v>134</v>
      </c>
      <c r="I22" s="1231">
        <v>27</v>
      </c>
      <c r="J22" s="1231"/>
      <c r="K22" s="1231">
        <v>4</v>
      </c>
      <c r="L22" s="1231">
        <v>1</v>
      </c>
      <c r="M22" s="1231">
        <v>6</v>
      </c>
      <c r="N22" s="1231">
        <v>36</v>
      </c>
      <c r="O22" s="1231">
        <v>47</v>
      </c>
      <c r="P22" s="1231">
        <v>8</v>
      </c>
      <c r="Q22" s="1231"/>
      <c r="R22" s="1231">
        <v>9</v>
      </c>
      <c r="S22" s="1231">
        <v>11</v>
      </c>
      <c r="T22" s="1231">
        <v>23</v>
      </c>
      <c r="U22" s="1231">
        <v>44</v>
      </c>
      <c r="V22" s="1231">
        <v>87</v>
      </c>
      <c r="W22" s="1231">
        <v>19</v>
      </c>
    </row>
    <row r="23" spans="1:23" s="1232" customFormat="1" ht="12" customHeight="1">
      <c r="A23" s="1233"/>
      <c r="B23" s="1234">
        <v>20</v>
      </c>
      <c r="C23" s="1235" t="s">
        <v>790</v>
      </c>
      <c r="D23" s="1231">
        <v>5</v>
      </c>
      <c r="E23" s="1231">
        <v>11</v>
      </c>
      <c r="F23" s="1231">
        <v>8</v>
      </c>
      <c r="G23" s="1231">
        <v>2</v>
      </c>
      <c r="H23" s="1231">
        <v>26</v>
      </c>
      <c r="I23" s="1231">
        <v>41</v>
      </c>
      <c r="J23" s="1231"/>
      <c r="K23" s="1231">
        <v>0</v>
      </c>
      <c r="L23" s="1231">
        <v>0</v>
      </c>
      <c r="M23" s="1231">
        <v>0</v>
      </c>
      <c r="N23" s="1231">
        <v>1</v>
      </c>
      <c r="O23" s="1231">
        <v>1</v>
      </c>
      <c r="P23" s="1231">
        <v>12</v>
      </c>
      <c r="Q23" s="1231"/>
      <c r="R23" s="1231">
        <v>5</v>
      </c>
      <c r="S23" s="1231">
        <v>11</v>
      </c>
      <c r="T23" s="1231">
        <v>8</v>
      </c>
      <c r="U23" s="1231">
        <v>1</v>
      </c>
      <c r="V23" s="1231">
        <v>25</v>
      </c>
      <c r="W23" s="1231">
        <v>29</v>
      </c>
    </row>
    <row r="24" spans="1:23" s="1232" customFormat="1" ht="12" customHeight="1">
      <c r="A24" s="1233"/>
      <c r="B24" s="1234">
        <v>21</v>
      </c>
      <c r="C24" s="1235" t="s">
        <v>791</v>
      </c>
      <c r="D24" s="1231">
        <v>74</v>
      </c>
      <c r="E24" s="1231">
        <v>4</v>
      </c>
      <c r="F24" s="1231">
        <v>6</v>
      </c>
      <c r="G24" s="1231">
        <v>8</v>
      </c>
      <c r="H24" s="1231">
        <v>92</v>
      </c>
      <c r="I24" s="1231" t="s">
        <v>825</v>
      </c>
      <c r="J24" s="1231"/>
      <c r="K24" s="1231">
        <v>28</v>
      </c>
      <c r="L24" s="1231">
        <v>0</v>
      </c>
      <c r="M24" s="1231">
        <v>4</v>
      </c>
      <c r="N24" s="1231">
        <v>0</v>
      </c>
      <c r="O24" s="1231">
        <v>32</v>
      </c>
      <c r="P24" s="1231" t="s">
        <v>825</v>
      </c>
      <c r="Q24" s="1231"/>
      <c r="R24" s="1231">
        <v>46</v>
      </c>
      <c r="S24" s="1231">
        <v>4</v>
      </c>
      <c r="T24" s="1231">
        <v>2</v>
      </c>
      <c r="U24" s="1231">
        <v>8</v>
      </c>
      <c r="V24" s="1231">
        <v>60</v>
      </c>
      <c r="W24" s="1231" t="s">
        <v>825</v>
      </c>
    </row>
    <row r="25" spans="1:23" s="1232" customFormat="1" ht="12" customHeight="1">
      <c r="A25" s="1233"/>
      <c r="B25" s="1234">
        <v>22</v>
      </c>
      <c r="C25" s="1235" t="s">
        <v>792</v>
      </c>
      <c r="D25" s="1231">
        <v>65</v>
      </c>
      <c r="E25" s="1231">
        <v>56</v>
      </c>
      <c r="F25" s="1231">
        <v>58</v>
      </c>
      <c r="G25" s="1231">
        <v>149</v>
      </c>
      <c r="H25" s="1231">
        <v>328</v>
      </c>
      <c r="I25" s="1231">
        <v>266</v>
      </c>
      <c r="J25" s="1231"/>
      <c r="K25" s="1231">
        <v>26</v>
      </c>
      <c r="L25" s="1231">
        <v>13</v>
      </c>
      <c r="M25" s="1231">
        <v>20</v>
      </c>
      <c r="N25" s="1231">
        <v>58</v>
      </c>
      <c r="O25" s="1231">
        <v>117</v>
      </c>
      <c r="P25" s="1231">
        <v>73</v>
      </c>
      <c r="Q25" s="1231"/>
      <c r="R25" s="1231">
        <v>39</v>
      </c>
      <c r="S25" s="1231">
        <v>43</v>
      </c>
      <c r="T25" s="1231">
        <v>38</v>
      </c>
      <c r="U25" s="1231">
        <v>91</v>
      </c>
      <c r="V25" s="1231">
        <v>211</v>
      </c>
      <c r="W25" s="1231">
        <v>193</v>
      </c>
    </row>
    <row r="26" spans="1:23" s="1232" customFormat="1" ht="12" customHeight="1">
      <c r="A26" s="1233"/>
      <c r="B26" s="1234">
        <v>23</v>
      </c>
      <c r="C26" s="1235" t="s">
        <v>793</v>
      </c>
      <c r="D26" s="1231">
        <v>110</v>
      </c>
      <c r="E26" s="1231">
        <v>78</v>
      </c>
      <c r="F26" s="1231">
        <v>89</v>
      </c>
      <c r="G26" s="1231">
        <v>224</v>
      </c>
      <c r="H26" s="1231">
        <v>501</v>
      </c>
      <c r="I26" s="1231">
        <v>278</v>
      </c>
      <c r="J26" s="1231"/>
      <c r="K26" s="1231">
        <v>39</v>
      </c>
      <c r="L26" s="1231">
        <v>33</v>
      </c>
      <c r="M26" s="1231">
        <v>23</v>
      </c>
      <c r="N26" s="1231">
        <v>91</v>
      </c>
      <c r="O26" s="1231">
        <v>186</v>
      </c>
      <c r="P26" s="1231">
        <v>81</v>
      </c>
      <c r="Q26" s="1231"/>
      <c r="R26" s="1231">
        <v>71</v>
      </c>
      <c r="S26" s="1231">
        <v>45</v>
      </c>
      <c r="T26" s="1231">
        <v>66</v>
      </c>
      <c r="U26" s="1231">
        <v>133</v>
      </c>
      <c r="V26" s="1231">
        <v>315</v>
      </c>
      <c r="W26" s="1231">
        <v>197</v>
      </c>
    </row>
    <row r="27" spans="1:23" s="1232" customFormat="1" ht="12" customHeight="1">
      <c r="A27" s="1233"/>
      <c r="B27" s="1234">
        <v>24</v>
      </c>
      <c r="C27" s="1235" t="s">
        <v>794</v>
      </c>
      <c r="D27" s="1231">
        <v>9</v>
      </c>
      <c r="E27" s="1231">
        <v>10</v>
      </c>
      <c r="F27" s="1231">
        <v>11</v>
      </c>
      <c r="G27" s="1231">
        <v>12</v>
      </c>
      <c r="H27" s="1231">
        <v>42</v>
      </c>
      <c r="I27" s="1231" t="s">
        <v>825</v>
      </c>
      <c r="J27" s="1231"/>
      <c r="K27" s="1231">
        <v>4</v>
      </c>
      <c r="L27" s="1231">
        <v>0</v>
      </c>
      <c r="M27" s="1231">
        <v>1</v>
      </c>
      <c r="N27" s="1231">
        <v>4</v>
      </c>
      <c r="O27" s="1231">
        <v>9</v>
      </c>
      <c r="P27" s="1231" t="s">
        <v>825</v>
      </c>
      <c r="Q27" s="1231"/>
      <c r="R27" s="1231">
        <v>5</v>
      </c>
      <c r="S27" s="1231">
        <v>10</v>
      </c>
      <c r="T27" s="1231">
        <v>10</v>
      </c>
      <c r="U27" s="1231">
        <v>8</v>
      </c>
      <c r="V27" s="1231">
        <v>33</v>
      </c>
      <c r="W27" s="1231" t="s">
        <v>825</v>
      </c>
    </row>
    <row r="28" spans="1:23" s="1232" customFormat="1" ht="12" customHeight="1">
      <c r="A28" s="1233"/>
      <c r="B28" s="1234">
        <v>25</v>
      </c>
      <c r="C28" s="1235" t="s">
        <v>795</v>
      </c>
      <c r="D28" s="1231">
        <v>16</v>
      </c>
      <c r="E28" s="1231">
        <v>13</v>
      </c>
      <c r="F28" s="1231">
        <v>19</v>
      </c>
      <c r="G28" s="1231">
        <v>27</v>
      </c>
      <c r="H28" s="1231">
        <v>75</v>
      </c>
      <c r="I28" s="1231">
        <v>10</v>
      </c>
      <c r="J28" s="1231"/>
      <c r="K28" s="1231">
        <v>7</v>
      </c>
      <c r="L28" s="1231">
        <v>1</v>
      </c>
      <c r="M28" s="1231">
        <v>5</v>
      </c>
      <c r="N28" s="1231">
        <v>11</v>
      </c>
      <c r="O28" s="1231">
        <v>24</v>
      </c>
      <c r="P28" s="1231">
        <v>9</v>
      </c>
      <c r="Q28" s="1231"/>
      <c r="R28" s="1231">
        <v>9</v>
      </c>
      <c r="S28" s="1231">
        <v>12</v>
      </c>
      <c r="T28" s="1231">
        <v>14</v>
      </c>
      <c r="U28" s="1231">
        <v>16</v>
      </c>
      <c r="V28" s="1231">
        <v>51</v>
      </c>
      <c r="W28" s="1231">
        <v>1</v>
      </c>
    </row>
    <row r="29" spans="1:23" s="1232" customFormat="1" ht="12" customHeight="1">
      <c r="A29" s="1233"/>
      <c r="B29" s="1234">
        <v>26</v>
      </c>
      <c r="C29" s="1235" t="s">
        <v>796</v>
      </c>
      <c r="D29" s="1231">
        <v>2</v>
      </c>
      <c r="E29" s="1231">
        <v>9</v>
      </c>
      <c r="F29" s="1231">
        <v>7</v>
      </c>
      <c r="G29" s="1231">
        <v>15</v>
      </c>
      <c r="H29" s="1231">
        <v>33</v>
      </c>
      <c r="I29" s="1231" t="s">
        <v>825</v>
      </c>
      <c r="J29" s="1231"/>
      <c r="K29" s="1231">
        <v>0</v>
      </c>
      <c r="L29" s="1231">
        <v>5</v>
      </c>
      <c r="M29" s="1231">
        <v>3</v>
      </c>
      <c r="N29" s="1231">
        <v>8</v>
      </c>
      <c r="O29" s="1231">
        <v>16</v>
      </c>
      <c r="P29" s="1231" t="s">
        <v>825</v>
      </c>
      <c r="Q29" s="1231"/>
      <c r="R29" s="1231">
        <v>2</v>
      </c>
      <c r="S29" s="1231">
        <v>4</v>
      </c>
      <c r="T29" s="1231">
        <v>4</v>
      </c>
      <c r="U29" s="1231">
        <v>7</v>
      </c>
      <c r="V29" s="1231">
        <v>17</v>
      </c>
      <c r="W29" s="1231" t="s">
        <v>825</v>
      </c>
    </row>
    <row r="30" spans="1:23" s="1232" customFormat="1" ht="12" customHeight="1">
      <c r="A30" s="1233"/>
      <c r="B30" s="1234">
        <v>27</v>
      </c>
      <c r="C30" s="1235" t="s">
        <v>797</v>
      </c>
      <c r="D30" s="1231">
        <v>94</v>
      </c>
      <c r="E30" s="1231">
        <v>9</v>
      </c>
      <c r="F30" s="1231">
        <v>17</v>
      </c>
      <c r="G30" s="1231">
        <v>21</v>
      </c>
      <c r="H30" s="1231">
        <v>141</v>
      </c>
      <c r="I30" s="1231" t="s">
        <v>825</v>
      </c>
      <c r="J30" s="1231"/>
      <c r="K30" s="1231">
        <v>41</v>
      </c>
      <c r="L30" s="1231">
        <v>0</v>
      </c>
      <c r="M30" s="1231">
        <v>6</v>
      </c>
      <c r="N30" s="1231">
        <v>10</v>
      </c>
      <c r="O30" s="1231">
        <v>57</v>
      </c>
      <c r="P30" s="1231" t="s">
        <v>825</v>
      </c>
      <c r="Q30" s="1231"/>
      <c r="R30" s="1231">
        <v>53</v>
      </c>
      <c r="S30" s="1231">
        <v>9</v>
      </c>
      <c r="T30" s="1231">
        <v>11</v>
      </c>
      <c r="U30" s="1231">
        <v>11</v>
      </c>
      <c r="V30" s="1231">
        <v>84</v>
      </c>
      <c r="W30" s="1231" t="s">
        <v>825</v>
      </c>
    </row>
    <row r="31" spans="1:23" s="1232" customFormat="1" ht="12" customHeight="1">
      <c r="A31" s="1233"/>
      <c r="B31" s="1234">
        <v>28</v>
      </c>
      <c r="C31" s="1235" t="s">
        <v>798</v>
      </c>
      <c r="D31" s="1231">
        <v>43</v>
      </c>
      <c r="E31" s="1231">
        <v>8</v>
      </c>
      <c r="F31" s="1231">
        <v>9</v>
      </c>
      <c r="G31" s="1231">
        <v>1</v>
      </c>
      <c r="H31" s="1231">
        <v>61</v>
      </c>
      <c r="I31" s="1231" t="s">
        <v>825</v>
      </c>
      <c r="J31" s="1231"/>
      <c r="K31" s="1231">
        <v>16</v>
      </c>
      <c r="L31" s="1231">
        <v>1</v>
      </c>
      <c r="M31" s="1231">
        <v>2</v>
      </c>
      <c r="N31" s="1231">
        <v>0</v>
      </c>
      <c r="O31" s="1231">
        <v>19</v>
      </c>
      <c r="P31" s="1231" t="s">
        <v>825</v>
      </c>
      <c r="Q31" s="1231"/>
      <c r="R31" s="1231">
        <v>27</v>
      </c>
      <c r="S31" s="1231">
        <v>7</v>
      </c>
      <c r="T31" s="1231">
        <v>7</v>
      </c>
      <c r="U31" s="1231">
        <v>1</v>
      </c>
      <c r="V31" s="1231">
        <v>42</v>
      </c>
      <c r="W31" s="1231" t="s">
        <v>825</v>
      </c>
    </row>
    <row r="32" spans="1:23" s="1232" customFormat="1" ht="12" customHeight="1">
      <c r="A32" s="1233"/>
      <c r="B32" s="1234">
        <v>29</v>
      </c>
      <c r="C32" s="1235" t="s">
        <v>799</v>
      </c>
      <c r="D32" s="1231">
        <v>53</v>
      </c>
      <c r="E32" s="1231">
        <v>50</v>
      </c>
      <c r="F32" s="1231">
        <v>48</v>
      </c>
      <c r="G32" s="1231">
        <v>41</v>
      </c>
      <c r="H32" s="1231">
        <v>192</v>
      </c>
      <c r="I32" s="1231" t="s">
        <v>825</v>
      </c>
      <c r="J32" s="1231"/>
      <c r="K32" s="1231">
        <v>14</v>
      </c>
      <c r="L32" s="1231">
        <v>9</v>
      </c>
      <c r="M32" s="1231">
        <v>12</v>
      </c>
      <c r="N32" s="1231">
        <v>19</v>
      </c>
      <c r="O32" s="1231">
        <v>54</v>
      </c>
      <c r="P32" s="1231" t="s">
        <v>825</v>
      </c>
      <c r="Q32" s="1231"/>
      <c r="R32" s="1231">
        <v>39</v>
      </c>
      <c r="S32" s="1231">
        <v>41</v>
      </c>
      <c r="T32" s="1231">
        <v>36</v>
      </c>
      <c r="U32" s="1231">
        <v>22</v>
      </c>
      <c r="V32" s="1231">
        <v>138</v>
      </c>
      <c r="W32" s="1231" t="s">
        <v>825</v>
      </c>
    </row>
    <row r="33" spans="1:23" s="1232" customFormat="1" ht="12" customHeight="1">
      <c r="A33" s="1233"/>
      <c r="B33" s="1234">
        <v>30</v>
      </c>
      <c r="C33" s="1235" t="s">
        <v>800</v>
      </c>
      <c r="D33" s="1231">
        <v>23</v>
      </c>
      <c r="E33" s="1231">
        <v>28</v>
      </c>
      <c r="F33" s="1231">
        <v>42</v>
      </c>
      <c r="G33" s="1231">
        <v>31</v>
      </c>
      <c r="H33" s="1231">
        <v>124</v>
      </c>
      <c r="I33" s="1231" t="s">
        <v>825</v>
      </c>
      <c r="J33" s="1231"/>
      <c r="K33" s="1231">
        <v>6</v>
      </c>
      <c r="L33" s="1231">
        <v>6</v>
      </c>
      <c r="M33" s="1231">
        <v>14</v>
      </c>
      <c r="N33" s="1231">
        <v>15</v>
      </c>
      <c r="O33" s="1231">
        <v>41</v>
      </c>
      <c r="P33" s="1231" t="s">
        <v>825</v>
      </c>
      <c r="Q33" s="1231"/>
      <c r="R33" s="1231">
        <v>17</v>
      </c>
      <c r="S33" s="1231">
        <v>22</v>
      </c>
      <c r="T33" s="1231">
        <v>28</v>
      </c>
      <c r="U33" s="1231">
        <v>16</v>
      </c>
      <c r="V33" s="1231">
        <v>83</v>
      </c>
      <c r="W33" s="1231" t="s">
        <v>825</v>
      </c>
    </row>
    <row r="34" spans="1:23" s="1232" customFormat="1" ht="12" customHeight="1">
      <c r="A34" s="1233"/>
      <c r="B34" s="1234">
        <v>31</v>
      </c>
      <c r="C34" s="1235" t="s">
        <v>801</v>
      </c>
      <c r="D34" s="1231">
        <v>10</v>
      </c>
      <c r="E34" s="1231">
        <v>11</v>
      </c>
      <c r="F34" s="1231">
        <v>22</v>
      </c>
      <c r="G34" s="1231">
        <v>16</v>
      </c>
      <c r="H34" s="1231">
        <v>59</v>
      </c>
      <c r="I34" s="1231" t="s">
        <v>825</v>
      </c>
      <c r="J34" s="1231"/>
      <c r="K34" s="1231">
        <v>2</v>
      </c>
      <c r="L34" s="1231">
        <v>3</v>
      </c>
      <c r="M34" s="1231">
        <v>8</v>
      </c>
      <c r="N34" s="1231">
        <v>4</v>
      </c>
      <c r="O34" s="1231">
        <v>17</v>
      </c>
      <c r="P34" s="1231">
        <v>2</v>
      </c>
      <c r="Q34" s="1231"/>
      <c r="R34" s="1231">
        <v>8</v>
      </c>
      <c r="S34" s="1231">
        <v>8</v>
      </c>
      <c r="T34" s="1231">
        <v>14</v>
      </c>
      <c r="U34" s="1231">
        <v>12</v>
      </c>
      <c r="V34" s="1231">
        <v>42</v>
      </c>
      <c r="W34" s="1231">
        <v>15</v>
      </c>
    </row>
    <row r="35" spans="1:23" s="1232" customFormat="1" ht="12" customHeight="1">
      <c r="A35" s="1233"/>
      <c r="B35" s="1234">
        <v>32</v>
      </c>
      <c r="C35" s="1235" t="s">
        <v>802</v>
      </c>
      <c r="D35" s="1231">
        <v>17</v>
      </c>
      <c r="E35" s="1231">
        <v>14</v>
      </c>
      <c r="F35" s="1231">
        <v>13</v>
      </c>
      <c r="G35" s="1231">
        <v>27</v>
      </c>
      <c r="H35" s="1231">
        <v>71</v>
      </c>
      <c r="I35" s="1231" t="s">
        <v>825</v>
      </c>
      <c r="J35" s="1231"/>
      <c r="K35" s="1231">
        <v>3</v>
      </c>
      <c r="L35" s="1231">
        <v>4</v>
      </c>
      <c r="M35" s="1231">
        <v>3</v>
      </c>
      <c r="N35" s="1231">
        <v>14</v>
      </c>
      <c r="O35" s="1231">
        <v>24</v>
      </c>
      <c r="P35" s="1231" t="s">
        <v>825</v>
      </c>
      <c r="Q35" s="1231"/>
      <c r="R35" s="1231">
        <v>14</v>
      </c>
      <c r="S35" s="1231">
        <v>10</v>
      </c>
      <c r="T35" s="1231">
        <v>10</v>
      </c>
      <c r="U35" s="1231">
        <v>13</v>
      </c>
      <c r="V35" s="1231">
        <v>47</v>
      </c>
      <c r="W35" s="1231" t="s">
        <v>825</v>
      </c>
    </row>
    <row r="36" spans="1:23" s="1232" customFormat="1" ht="13.5" customHeight="1" thickBot="1">
      <c r="A36" s="1233"/>
      <c r="B36" s="1239">
        <v>33</v>
      </c>
      <c r="C36" s="1240" t="s">
        <v>803</v>
      </c>
      <c r="D36" s="1241">
        <v>0</v>
      </c>
      <c r="E36" s="1241">
        <v>0</v>
      </c>
      <c r="F36" s="1241">
        <v>1</v>
      </c>
      <c r="G36" s="1241">
        <v>0</v>
      </c>
      <c r="H36" s="1241">
        <v>1</v>
      </c>
      <c r="I36" s="1241">
        <v>4</v>
      </c>
      <c r="J36" s="1241"/>
      <c r="K36" s="1241">
        <v>0</v>
      </c>
      <c r="L36" s="1241">
        <v>0</v>
      </c>
      <c r="M36" s="1241">
        <v>0</v>
      </c>
      <c r="N36" s="1241">
        <v>0</v>
      </c>
      <c r="O36" s="1241">
        <v>0</v>
      </c>
      <c r="P36" s="1241">
        <v>2</v>
      </c>
      <c r="Q36" s="1241"/>
      <c r="R36" s="1241">
        <v>0</v>
      </c>
      <c r="S36" s="1241">
        <v>0</v>
      </c>
      <c r="T36" s="1241">
        <v>1</v>
      </c>
      <c r="U36" s="1241">
        <v>0</v>
      </c>
      <c r="V36" s="1241">
        <v>1</v>
      </c>
      <c r="W36" s="1241">
        <v>2</v>
      </c>
    </row>
    <row r="37" spans="1:23" s="1238" customFormat="1" ht="15.75" customHeight="1" thickBot="1">
      <c r="A37" s="1233"/>
      <c r="B37" s="1242"/>
      <c r="C37" s="1243" t="s">
        <v>804</v>
      </c>
      <c r="D37" s="1244">
        <f>SUM(D4:D36)</f>
        <v>696</v>
      </c>
      <c r="E37" s="1244">
        <f aca="true" t="shared" si="0" ref="E37:V37">SUM(E4:E36)</f>
        <v>480</v>
      </c>
      <c r="F37" s="1244">
        <f t="shared" si="0"/>
        <v>600</v>
      </c>
      <c r="G37" s="1244">
        <f t="shared" si="0"/>
        <v>1092</v>
      </c>
      <c r="H37" s="1244">
        <f t="shared" si="0"/>
        <v>2868</v>
      </c>
      <c r="I37" s="1244" t="s">
        <v>825</v>
      </c>
      <c r="J37" s="1244"/>
      <c r="K37" s="1244">
        <f t="shared" si="0"/>
        <v>252</v>
      </c>
      <c r="L37" s="1244">
        <f t="shared" si="0"/>
        <v>125</v>
      </c>
      <c r="M37" s="1244">
        <f t="shared" si="0"/>
        <v>179</v>
      </c>
      <c r="N37" s="1244">
        <f t="shared" si="0"/>
        <v>448</v>
      </c>
      <c r="O37" s="1244">
        <f t="shared" si="0"/>
        <v>1004</v>
      </c>
      <c r="P37" s="1244" t="s">
        <v>825</v>
      </c>
      <c r="Q37" s="1244"/>
      <c r="R37" s="1244">
        <f t="shared" si="0"/>
        <v>444</v>
      </c>
      <c r="S37" s="1244">
        <f t="shared" si="0"/>
        <v>355</v>
      </c>
      <c r="T37" s="1244">
        <f t="shared" si="0"/>
        <v>421</v>
      </c>
      <c r="U37" s="1244">
        <f t="shared" si="0"/>
        <v>644</v>
      </c>
      <c r="V37" s="1244">
        <f t="shared" si="0"/>
        <v>1864</v>
      </c>
      <c r="W37" s="1244" t="s">
        <v>825</v>
      </c>
    </row>
    <row r="38" spans="1:23" s="1238" customFormat="1" ht="12" customHeight="1">
      <c r="A38" s="1233"/>
      <c r="B38" s="1245">
        <v>34</v>
      </c>
      <c r="C38" s="1246" t="s">
        <v>740</v>
      </c>
      <c r="D38" s="1231" t="s">
        <v>826</v>
      </c>
      <c r="E38" s="1231" t="s">
        <v>826</v>
      </c>
      <c r="F38" s="1231" t="s">
        <v>826</v>
      </c>
      <c r="G38" s="1231" t="s">
        <v>826</v>
      </c>
      <c r="H38" s="1231" t="s">
        <v>826</v>
      </c>
      <c r="I38" s="1231" t="s">
        <v>826</v>
      </c>
      <c r="J38" s="1231"/>
      <c r="K38" s="1231" t="s">
        <v>826</v>
      </c>
      <c r="L38" s="1231" t="s">
        <v>826</v>
      </c>
      <c r="M38" s="1231" t="s">
        <v>826</v>
      </c>
      <c r="N38" s="1231" t="s">
        <v>826</v>
      </c>
      <c r="O38" s="1231" t="s">
        <v>826</v>
      </c>
      <c r="P38" s="1231" t="s">
        <v>826</v>
      </c>
      <c r="Q38" s="1231"/>
      <c r="R38" s="1231" t="s">
        <v>826</v>
      </c>
      <c r="S38" s="1231" t="s">
        <v>826</v>
      </c>
      <c r="T38" s="1231" t="s">
        <v>826</v>
      </c>
      <c r="U38" s="1231" t="s">
        <v>826</v>
      </c>
      <c r="V38" s="1231" t="s">
        <v>826</v>
      </c>
      <c r="W38" s="1231" t="s">
        <v>826</v>
      </c>
    </row>
    <row r="39" spans="1:23" s="1238" customFormat="1" ht="12" customHeight="1" thickBot="1">
      <c r="A39" s="1233"/>
      <c r="B39" s="1248">
        <v>35</v>
      </c>
      <c r="C39" s="1249" t="s">
        <v>741</v>
      </c>
      <c r="D39" s="1250">
        <v>166</v>
      </c>
      <c r="E39" s="1250">
        <v>181</v>
      </c>
      <c r="F39" s="1250">
        <v>143</v>
      </c>
      <c r="G39" s="1250">
        <v>282</v>
      </c>
      <c r="H39" s="1250">
        <v>772</v>
      </c>
      <c r="I39" s="1250">
        <v>953</v>
      </c>
      <c r="J39" s="1250"/>
      <c r="K39" s="1250">
        <v>61</v>
      </c>
      <c r="L39" s="1250">
        <v>51</v>
      </c>
      <c r="M39" s="1250">
        <v>52</v>
      </c>
      <c r="N39" s="1250">
        <v>104</v>
      </c>
      <c r="O39" s="1250">
        <v>268</v>
      </c>
      <c r="P39" s="1250">
        <v>381</v>
      </c>
      <c r="Q39" s="1250"/>
      <c r="R39" s="1250">
        <v>105</v>
      </c>
      <c r="S39" s="1250">
        <v>130</v>
      </c>
      <c r="T39" s="1250">
        <v>91</v>
      </c>
      <c r="U39" s="1250">
        <v>178</v>
      </c>
      <c r="V39" s="1250">
        <v>504</v>
      </c>
      <c r="W39" s="1250">
        <v>572</v>
      </c>
    </row>
    <row r="40" spans="1:23" s="1238" customFormat="1" ht="18" customHeight="1" thickBot="1" thickTop="1">
      <c r="A40" s="1233"/>
      <c r="B40" s="1251"/>
      <c r="C40" s="1251" t="s">
        <v>805</v>
      </c>
      <c r="D40" s="1252">
        <f>SUM(D37:D39)</f>
        <v>862</v>
      </c>
      <c r="E40" s="1252">
        <f aca="true" t="shared" si="1" ref="E40:V40">SUM(E37:E39)</f>
        <v>661</v>
      </c>
      <c r="F40" s="1252">
        <f t="shared" si="1"/>
        <v>743</v>
      </c>
      <c r="G40" s="1252">
        <f t="shared" si="1"/>
        <v>1374</v>
      </c>
      <c r="H40" s="1252">
        <f t="shared" si="1"/>
        <v>3640</v>
      </c>
      <c r="I40" s="1252" t="s">
        <v>825</v>
      </c>
      <c r="J40" s="1252"/>
      <c r="K40" s="1252">
        <f t="shared" si="1"/>
        <v>313</v>
      </c>
      <c r="L40" s="1252">
        <f t="shared" si="1"/>
        <v>176</v>
      </c>
      <c r="M40" s="1252">
        <f t="shared" si="1"/>
        <v>231</v>
      </c>
      <c r="N40" s="1252">
        <f t="shared" si="1"/>
        <v>552</v>
      </c>
      <c r="O40" s="1252">
        <f t="shared" si="1"/>
        <v>1272</v>
      </c>
      <c r="P40" s="1252" t="s">
        <v>825</v>
      </c>
      <c r="Q40" s="1252"/>
      <c r="R40" s="1252">
        <f t="shared" si="1"/>
        <v>549</v>
      </c>
      <c r="S40" s="1252">
        <f t="shared" si="1"/>
        <v>485</v>
      </c>
      <c r="T40" s="1252">
        <f t="shared" si="1"/>
        <v>512</v>
      </c>
      <c r="U40" s="1252">
        <f t="shared" si="1"/>
        <v>822</v>
      </c>
      <c r="V40" s="1252">
        <f t="shared" si="1"/>
        <v>2368</v>
      </c>
      <c r="W40" s="1252" t="s">
        <v>825</v>
      </c>
    </row>
    <row r="41" spans="2:23" ht="11.25">
      <c r="B41" s="1253" t="s">
        <v>743</v>
      </c>
      <c r="D41" s="1265"/>
      <c r="E41" s="1265"/>
      <c r="F41" s="1265"/>
      <c r="G41" s="1265"/>
      <c r="H41" s="1265"/>
      <c r="I41" s="1265"/>
      <c r="J41" s="1265"/>
      <c r="K41" s="1325"/>
      <c r="L41" s="1325"/>
      <c r="M41" s="1325"/>
      <c r="N41" s="1325"/>
      <c r="O41" s="1325"/>
      <c r="P41" s="1325"/>
      <c r="Q41" s="1325"/>
      <c r="R41" s="1265"/>
      <c r="S41" s="1265"/>
      <c r="T41" s="1265"/>
      <c r="U41" s="1265"/>
      <c r="V41" s="1265"/>
      <c r="W41" s="1265"/>
    </row>
    <row r="42" spans="2:23" s="1232" customFormat="1" ht="12" customHeight="1">
      <c r="B42" s="1253" t="s">
        <v>758</v>
      </c>
      <c r="C42" s="1233"/>
      <c r="D42" s="1347"/>
      <c r="E42" s="1348"/>
      <c r="F42" s="1348"/>
      <c r="G42" s="1348"/>
      <c r="H42" s="1348"/>
      <c r="I42" s="1348"/>
      <c r="J42" s="1348"/>
      <c r="K42" s="1348"/>
      <c r="L42" s="1348"/>
      <c r="M42" s="1348"/>
      <c r="N42" s="1233"/>
      <c r="O42" s="1233"/>
      <c r="P42" s="1233"/>
      <c r="Q42" s="1233"/>
      <c r="R42" s="1233"/>
      <c r="S42" s="1233"/>
      <c r="T42" s="1233"/>
      <c r="U42" s="1233"/>
      <c r="V42" s="1233"/>
      <c r="W42" s="1233"/>
    </row>
    <row r="44" spans="3:23" ht="11.25">
      <c r="C44" s="1267" t="s">
        <v>745</v>
      </c>
      <c r="D44" s="1268">
        <v>2102</v>
      </c>
      <c r="E44" s="1268">
        <v>1609</v>
      </c>
      <c r="F44" s="1268">
        <v>1794</v>
      </c>
      <c r="G44" s="1268">
        <v>3330</v>
      </c>
      <c r="H44" s="1268">
        <v>8835</v>
      </c>
      <c r="I44" s="1268"/>
      <c r="J44" s="1268"/>
      <c r="K44" s="1268">
        <v>672</v>
      </c>
      <c r="L44" s="1268">
        <v>445</v>
      </c>
      <c r="M44" s="1268">
        <v>569</v>
      </c>
      <c r="N44" s="1268">
        <v>1330</v>
      </c>
      <c r="O44" s="1268">
        <v>3016</v>
      </c>
      <c r="P44" s="1268"/>
      <c r="Q44" s="1268"/>
      <c r="R44" s="1268">
        <v>1430</v>
      </c>
      <c r="S44" s="1268">
        <v>1164</v>
      </c>
      <c r="T44" s="1268">
        <v>1225</v>
      </c>
      <c r="U44" s="1268">
        <v>2000</v>
      </c>
      <c r="V44" s="1268">
        <v>5819</v>
      </c>
      <c r="W44" s="1268"/>
    </row>
    <row r="45" spans="3:23" ht="11.25">
      <c r="C45" s="1267"/>
      <c r="D45" s="1329">
        <f>D40/D44*100</f>
        <v>41.008563273073264</v>
      </c>
      <c r="E45" s="1329">
        <f aca="true" t="shared" si="2" ref="E45:V45">E40/E44*100</f>
        <v>41.081417029210684</v>
      </c>
      <c r="F45" s="1329">
        <f t="shared" si="2"/>
        <v>41.41583054626533</v>
      </c>
      <c r="G45" s="1329">
        <f t="shared" si="2"/>
        <v>41.26126126126126</v>
      </c>
      <c r="H45" s="1329">
        <f t="shared" si="2"/>
        <v>41.19977362761743</v>
      </c>
      <c r="I45" s="1329"/>
      <c r="J45" s="1329"/>
      <c r="K45" s="1329">
        <f t="shared" si="2"/>
        <v>46.577380952380956</v>
      </c>
      <c r="L45" s="1329">
        <f t="shared" si="2"/>
        <v>39.550561797752806</v>
      </c>
      <c r="M45" s="1329">
        <f t="shared" si="2"/>
        <v>40.597539543058</v>
      </c>
      <c r="N45" s="1329">
        <f t="shared" si="2"/>
        <v>41.50375939849624</v>
      </c>
      <c r="O45" s="1329">
        <f t="shared" si="2"/>
        <v>42.17506631299735</v>
      </c>
      <c r="P45" s="1329"/>
      <c r="Q45" s="1329"/>
      <c r="R45" s="1329">
        <f t="shared" si="2"/>
        <v>38.391608391608386</v>
      </c>
      <c r="S45" s="1329">
        <f t="shared" si="2"/>
        <v>41.66666666666667</v>
      </c>
      <c r="T45" s="1329">
        <f t="shared" si="2"/>
        <v>41.79591836734694</v>
      </c>
      <c r="U45" s="1329">
        <f t="shared" si="2"/>
        <v>41.099999999999994</v>
      </c>
      <c r="V45" s="1329">
        <f t="shared" si="2"/>
        <v>40.69427736724523</v>
      </c>
      <c r="W45" s="1329"/>
    </row>
    <row r="46" spans="3:23" ht="11.25">
      <c r="C46" s="1267" t="s">
        <v>747</v>
      </c>
      <c r="D46" s="1269">
        <v>1598</v>
      </c>
      <c r="E46" s="1269">
        <v>1146</v>
      </c>
      <c r="F46" s="1269">
        <v>1377</v>
      </c>
      <c r="G46" s="1269">
        <v>2623</v>
      </c>
      <c r="H46" s="1269">
        <v>6744</v>
      </c>
      <c r="I46" s="1269"/>
      <c r="J46" s="1269"/>
      <c r="K46" s="1270">
        <v>512</v>
      </c>
      <c r="L46" s="1270">
        <v>304</v>
      </c>
      <c r="M46" s="1270">
        <v>430</v>
      </c>
      <c r="N46" s="1270">
        <v>1050</v>
      </c>
      <c r="O46" s="1270">
        <v>2296</v>
      </c>
      <c r="P46" s="1270"/>
      <c r="Q46" s="1270"/>
      <c r="R46" s="1269">
        <v>1086</v>
      </c>
      <c r="S46" s="1269">
        <v>842</v>
      </c>
      <c r="T46" s="1269">
        <v>947</v>
      </c>
      <c r="U46" s="1269">
        <v>1573</v>
      </c>
      <c r="V46" s="1269">
        <v>4448</v>
      </c>
      <c r="W46" s="1269"/>
    </row>
    <row r="47" spans="3:23" ht="11.25">
      <c r="C47" s="1331"/>
      <c r="D47" s="1332">
        <f>D37/D46*100</f>
        <v>43.55444305381727</v>
      </c>
      <c r="E47" s="1332">
        <f>E37/E46*100</f>
        <v>41.8848167539267</v>
      </c>
      <c r="F47" s="1332">
        <f>F37/F46*100</f>
        <v>43.57298474945534</v>
      </c>
      <c r="G47" s="1332">
        <f>G37/G46*100</f>
        <v>41.63171940526115</v>
      </c>
      <c r="H47" s="1332">
        <f>H37/H46*100</f>
        <v>42.52669039145908</v>
      </c>
      <c r="I47" s="1332"/>
      <c r="J47" s="1332"/>
      <c r="K47" s="1334">
        <f>K37/K46*100</f>
        <v>49.21875</v>
      </c>
      <c r="L47" s="1334">
        <f>L37/L46*100</f>
        <v>41.118421052631575</v>
      </c>
      <c r="M47" s="1334">
        <f>M37/M46*100</f>
        <v>41.627906976744185</v>
      </c>
      <c r="N47" s="1334">
        <f>N37/N46*100</f>
        <v>42.66666666666667</v>
      </c>
      <c r="O47" s="1334">
        <f>O37/O46*100</f>
        <v>43.72822299651568</v>
      </c>
      <c r="P47" s="1334"/>
      <c r="Q47" s="1334"/>
      <c r="R47" s="1332">
        <f>R37/R46*100</f>
        <v>40.88397790055249</v>
      </c>
      <c r="S47" s="1332">
        <f>S37/S46*100</f>
        <v>42.16152019002376</v>
      </c>
      <c r="T47" s="1332">
        <f>T37/T46*100</f>
        <v>44.45617740232313</v>
      </c>
      <c r="U47" s="1332">
        <f>U37/U46*100</f>
        <v>40.94087730451367</v>
      </c>
      <c r="V47" s="1332">
        <f>V37/V46*100</f>
        <v>41.906474820143885</v>
      </c>
      <c r="W47" s="1332"/>
    </row>
    <row r="50" ht="11.25">
      <c r="W50" s="1221"/>
    </row>
    <row r="51" ht="11.25">
      <c r="W51" s="1221"/>
    </row>
    <row r="52" ht="11.25">
      <c r="W52" s="1221"/>
    </row>
    <row r="53" ht="11.25">
      <c r="W53" s="1221"/>
    </row>
  </sheetData>
  <sheetProtection selectLockedCells="1"/>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&amp;C-18-</oddFooter>
  </headerFooter>
</worksheet>
</file>

<file path=xl/worksheets/sheet13.xml><?xml version="1.0" encoding="utf-8"?>
<worksheet xmlns="http://schemas.openxmlformats.org/spreadsheetml/2006/main" xmlns:r="http://schemas.openxmlformats.org/officeDocument/2006/relationships">
  <sheetPr>
    <tabColor indexed="47"/>
  </sheetPr>
  <dimension ref="A1:W47"/>
  <sheetViews>
    <sheetView view="pageBreakPreview" zoomScale="90" zoomScaleNormal="90" zoomScaleSheetLayoutView="90" workbookViewId="0" topLeftCell="A1">
      <pane xSplit="3" ySplit="3" topLeftCell="D4" activePane="bottomRight" state="frozen"/>
      <selection pane="topLeft" activeCell="AA6" sqref="AA6"/>
      <selection pane="topRight" activeCell="AA6" sqref="AA6"/>
      <selection pane="bottomLeft" activeCell="AA6" sqref="AA6"/>
      <selection pane="bottomRight" activeCell="R6" sqref="R6"/>
    </sheetView>
  </sheetViews>
  <sheetFormatPr defaultColWidth="9.00390625" defaultRowHeight="13.5"/>
  <cols>
    <col min="1" max="1" width="0.74609375" style="1221" customWidth="1"/>
    <col min="2" max="2" width="1.12109375" style="1221" customWidth="1"/>
    <col min="3" max="3" width="7.50390625" style="1221" customWidth="1"/>
    <col min="4" max="9" width="6.75390625" style="1257" customWidth="1"/>
    <col min="10" max="10" width="1.12109375" style="1257" customWidth="1"/>
    <col min="11" max="16" width="6.75390625" style="1258" customWidth="1"/>
    <col min="17" max="17" width="1.12109375" style="1258" customWidth="1"/>
    <col min="18" max="22" width="6.75390625" style="1257" customWidth="1"/>
    <col min="23" max="23" width="6.125" style="1257" customWidth="1"/>
    <col min="24" max="16384" width="9.00390625" style="1221" customWidth="1"/>
  </cols>
  <sheetData>
    <row r="1" spans="1:23" s="1216" customFormat="1" ht="18.75" customHeight="1" thickBot="1">
      <c r="A1" s="1211" t="s">
        <v>759</v>
      </c>
      <c r="B1" s="1212"/>
      <c r="C1" s="1212"/>
      <c r="D1" s="1213"/>
      <c r="E1" s="1213"/>
      <c r="F1" s="1213"/>
      <c r="G1" s="1213"/>
      <c r="H1" s="1213"/>
      <c r="I1" s="1213"/>
      <c r="J1" s="1213"/>
      <c r="K1" s="1214"/>
      <c r="L1" s="1214"/>
      <c r="M1" s="1214"/>
      <c r="N1" s="1214"/>
      <c r="O1" s="1214"/>
      <c r="P1" s="1214"/>
      <c r="Q1" s="1214"/>
      <c r="R1" s="1213"/>
      <c r="S1" s="1213"/>
      <c r="T1" s="1213"/>
      <c r="U1" s="1213"/>
      <c r="V1" s="1213"/>
      <c r="W1" s="1215" t="s">
        <v>737</v>
      </c>
    </row>
    <row r="2" spans="1:23" ht="15.75" customHeight="1">
      <c r="A2" s="1217"/>
      <c r="B2" s="1218"/>
      <c r="C2" s="1217"/>
      <c r="D2" s="1349"/>
      <c r="E2" s="1349"/>
      <c r="F2" s="1349" t="s">
        <v>700</v>
      </c>
      <c r="G2" s="1349"/>
      <c r="H2" s="1349"/>
      <c r="I2" s="1349"/>
      <c r="J2" s="1219"/>
      <c r="K2" s="1350"/>
      <c r="L2" s="1350"/>
      <c r="M2" s="1350" t="s">
        <v>692</v>
      </c>
      <c r="N2" s="1350"/>
      <c r="O2" s="1350"/>
      <c r="P2" s="1350"/>
      <c r="Q2" s="1220"/>
      <c r="R2" s="1351"/>
      <c r="S2" s="1351"/>
      <c r="T2" s="1351" t="s">
        <v>693</v>
      </c>
      <c r="U2" s="1351"/>
      <c r="V2" s="1351"/>
      <c r="W2" s="1351"/>
    </row>
    <row r="3" spans="1:23" s="1226" customFormat="1" ht="17.25" customHeight="1">
      <c r="A3" s="1222"/>
      <c r="B3" s="1223"/>
      <c r="C3" s="1224" t="s">
        <v>212</v>
      </c>
      <c r="D3" s="1352" t="s">
        <v>695</v>
      </c>
      <c r="E3" s="1352" t="s">
        <v>696</v>
      </c>
      <c r="F3" s="1352" t="s">
        <v>697</v>
      </c>
      <c r="G3" s="1352" t="s">
        <v>698</v>
      </c>
      <c r="H3" s="1352" t="s">
        <v>699</v>
      </c>
      <c r="I3" s="1352" t="s">
        <v>770</v>
      </c>
      <c r="J3" s="1225"/>
      <c r="K3" s="1353" t="s">
        <v>695</v>
      </c>
      <c r="L3" s="1353" t="s">
        <v>696</v>
      </c>
      <c r="M3" s="1353" t="s">
        <v>697</v>
      </c>
      <c r="N3" s="1353" t="s">
        <v>698</v>
      </c>
      <c r="O3" s="1353" t="s">
        <v>699</v>
      </c>
      <c r="P3" s="1353" t="s">
        <v>770</v>
      </c>
      <c r="Q3" s="1225"/>
      <c r="R3" s="1354" t="s">
        <v>695</v>
      </c>
      <c r="S3" s="1354" t="s">
        <v>696</v>
      </c>
      <c r="T3" s="1354" t="s">
        <v>697</v>
      </c>
      <c r="U3" s="1354" t="s">
        <v>698</v>
      </c>
      <c r="V3" s="1354" t="s">
        <v>699</v>
      </c>
      <c r="W3" s="1354" t="s">
        <v>770</v>
      </c>
    </row>
    <row r="4" spans="1:23" s="1238" customFormat="1" ht="12" customHeight="1">
      <c r="A4" s="1227"/>
      <c r="B4" s="1228">
        <v>1</v>
      </c>
      <c r="C4" s="1229" t="s">
        <v>771</v>
      </c>
      <c r="D4" s="1230">
        <v>2</v>
      </c>
      <c r="E4" s="1231">
        <v>1</v>
      </c>
      <c r="F4" s="1231">
        <v>3</v>
      </c>
      <c r="G4" s="1231">
        <v>7</v>
      </c>
      <c r="H4" s="1231">
        <v>13</v>
      </c>
      <c r="I4" s="1231" t="s">
        <v>825</v>
      </c>
      <c r="J4" s="1231"/>
      <c r="K4" s="1231">
        <v>2</v>
      </c>
      <c r="L4" s="1231">
        <v>0</v>
      </c>
      <c r="M4" s="1231">
        <v>1</v>
      </c>
      <c r="N4" s="1231">
        <v>4</v>
      </c>
      <c r="O4" s="1231">
        <v>7</v>
      </c>
      <c r="P4" s="1231" t="s">
        <v>825</v>
      </c>
      <c r="Q4" s="1231"/>
      <c r="R4" s="1231">
        <v>0</v>
      </c>
      <c r="S4" s="1231">
        <v>1</v>
      </c>
      <c r="T4" s="1231">
        <v>2</v>
      </c>
      <c r="U4" s="1231">
        <v>3</v>
      </c>
      <c r="V4" s="1231">
        <v>6</v>
      </c>
      <c r="W4" s="1231" t="s">
        <v>825</v>
      </c>
    </row>
    <row r="5" spans="1:23" s="1238" customFormat="1" ht="12" customHeight="1">
      <c r="A5" s="1233"/>
      <c r="B5" s="1234">
        <v>2</v>
      </c>
      <c r="C5" s="1235" t="s">
        <v>772</v>
      </c>
      <c r="D5" s="1231">
        <v>0</v>
      </c>
      <c r="E5" s="1231">
        <v>1</v>
      </c>
      <c r="F5" s="1231">
        <v>3</v>
      </c>
      <c r="G5" s="1231">
        <v>5</v>
      </c>
      <c r="H5" s="1231">
        <v>9</v>
      </c>
      <c r="I5" s="1231" t="s">
        <v>825</v>
      </c>
      <c r="J5" s="1231"/>
      <c r="K5" s="1231">
        <v>0</v>
      </c>
      <c r="L5" s="1231">
        <v>0</v>
      </c>
      <c r="M5" s="1231">
        <v>1</v>
      </c>
      <c r="N5" s="1231">
        <v>3</v>
      </c>
      <c r="O5" s="1231">
        <v>4</v>
      </c>
      <c r="P5" s="1231" t="s">
        <v>825</v>
      </c>
      <c r="Q5" s="1231"/>
      <c r="R5" s="1231">
        <v>0</v>
      </c>
      <c r="S5" s="1231">
        <v>1</v>
      </c>
      <c r="T5" s="1231">
        <v>2</v>
      </c>
      <c r="U5" s="1231">
        <v>2</v>
      </c>
      <c r="V5" s="1231">
        <v>5</v>
      </c>
      <c r="W5" s="1231" t="s">
        <v>825</v>
      </c>
    </row>
    <row r="6" spans="1:23" s="1238" customFormat="1" ht="12" customHeight="1">
      <c r="A6" s="1233"/>
      <c r="B6" s="1234">
        <v>3</v>
      </c>
      <c r="C6" s="1235" t="s">
        <v>773</v>
      </c>
      <c r="D6" s="1231">
        <v>2</v>
      </c>
      <c r="E6" s="1231">
        <v>1</v>
      </c>
      <c r="F6" s="1231">
        <v>1</v>
      </c>
      <c r="G6" s="1231">
        <v>7</v>
      </c>
      <c r="H6" s="1231">
        <v>11</v>
      </c>
      <c r="I6" s="1231" t="s">
        <v>825</v>
      </c>
      <c r="J6" s="1231"/>
      <c r="K6" s="1231">
        <v>2</v>
      </c>
      <c r="L6" s="1231">
        <v>0</v>
      </c>
      <c r="M6" s="1231">
        <v>1</v>
      </c>
      <c r="N6" s="1231">
        <v>4</v>
      </c>
      <c r="O6" s="1231">
        <v>7</v>
      </c>
      <c r="P6" s="1231" t="s">
        <v>825</v>
      </c>
      <c r="Q6" s="1231"/>
      <c r="R6" s="1231">
        <v>0</v>
      </c>
      <c r="S6" s="1231">
        <v>1</v>
      </c>
      <c r="T6" s="1231">
        <v>0</v>
      </c>
      <c r="U6" s="1231">
        <v>3</v>
      </c>
      <c r="V6" s="1231">
        <v>4</v>
      </c>
      <c r="W6" s="1231" t="s">
        <v>825</v>
      </c>
    </row>
    <row r="7" spans="1:23" s="1232" customFormat="1" ht="12" customHeight="1">
      <c r="A7" s="1233"/>
      <c r="B7" s="1234">
        <v>4</v>
      </c>
      <c r="C7" s="1235" t="s">
        <v>774</v>
      </c>
      <c r="D7" s="1231">
        <v>0</v>
      </c>
      <c r="E7" s="1231">
        <v>3</v>
      </c>
      <c r="F7" s="1231">
        <v>1</v>
      </c>
      <c r="G7" s="1231">
        <v>6</v>
      </c>
      <c r="H7" s="1231">
        <v>10</v>
      </c>
      <c r="I7" s="1231" t="s">
        <v>825</v>
      </c>
      <c r="J7" s="1231"/>
      <c r="K7" s="1231">
        <v>0</v>
      </c>
      <c r="L7" s="1231">
        <v>2</v>
      </c>
      <c r="M7" s="1231">
        <v>1</v>
      </c>
      <c r="N7" s="1231">
        <v>2</v>
      </c>
      <c r="O7" s="1231">
        <v>5</v>
      </c>
      <c r="P7" s="1231" t="s">
        <v>825</v>
      </c>
      <c r="Q7" s="1231"/>
      <c r="R7" s="1231">
        <v>0</v>
      </c>
      <c r="S7" s="1231">
        <v>1</v>
      </c>
      <c r="T7" s="1231">
        <v>0</v>
      </c>
      <c r="U7" s="1231">
        <v>4</v>
      </c>
      <c r="V7" s="1231">
        <v>5</v>
      </c>
      <c r="W7" s="1231" t="s">
        <v>825</v>
      </c>
    </row>
    <row r="8" spans="1:23" s="1232" customFormat="1" ht="12" customHeight="1">
      <c r="A8" s="1233"/>
      <c r="B8" s="1234">
        <v>5</v>
      </c>
      <c r="C8" s="1235" t="s">
        <v>775</v>
      </c>
      <c r="D8" s="1231">
        <v>0</v>
      </c>
      <c r="E8" s="1231">
        <v>0</v>
      </c>
      <c r="F8" s="1231">
        <v>0</v>
      </c>
      <c r="G8" s="1231">
        <v>1</v>
      </c>
      <c r="H8" s="1231">
        <v>1</v>
      </c>
      <c r="I8" s="1231" t="s">
        <v>825</v>
      </c>
      <c r="J8" s="1231"/>
      <c r="K8" s="1231">
        <v>0</v>
      </c>
      <c r="L8" s="1231">
        <v>0</v>
      </c>
      <c r="M8" s="1231">
        <v>0</v>
      </c>
      <c r="N8" s="1231">
        <v>0</v>
      </c>
      <c r="O8" s="1231">
        <v>0</v>
      </c>
      <c r="P8" s="1231" t="s">
        <v>825</v>
      </c>
      <c r="Q8" s="1231"/>
      <c r="R8" s="1231">
        <v>0</v>
      </c>
      <c r="S8" s="1231">
        <v>0</v>
      </c>
      <c r="T8" s="1231">
        <v>0</v>
      </c>
      <c r="U8" s="1231">
        <v>1</v>
      </c>
      <c r="V8" s="1231">
        <v>1</v>
      </c>
      <c r="W8" s="1231" t="s">
        <v>825</v>
      </c>
    </row>
    <row r="9" spans="1:23" s="1232" customFormat="1" ht="12" customHeight="1">
      <c r="A9" s="1233"/>
      <c r="B9" s="1234">
        <v>6</v>
      </c>
      <c r="C9" s="1235" t="s">
        <v>776</v>
      </c>
      <c r="D9" s="1231">
        <v>1</v>
      </c>
      <c r="E9" s="1231">
        <v>3</v>
      </c>
      <c r="F9" s="1231">
        <v>7</v>
      </c>
      <c r="G9" s="1231">
        <v>13</v>
      </c>
      <c r="H9" s="1231">
        <v>24</v>
      </c>
      <c r="I9" s="1231" t="s">
        <v>825</v>
      </c>
      <c r="J9" s="1231"/>
      <c r="K9" s="1231">
        <v>0</v>
      </c>
      <c r="L9" s="1231">
        <v>0</v>
      </c>
      <c r="M9" s="1231">
        <v>1</v>
      </c>
      <c r="N9" s="1231">
        <v>4</v>
      </c>
      <c r="O9" s="1231">
        <v>5</v>
      </c>
      <c r="P9" s="1231" t="s">
        <v>825</v>
      </c>
      <c r="Q9" s="1231"/>
      <c r="R9" s="1231">
        <v>1</v>
      </c>
      <c r="S9" s="1231">
        <v>3</v>
      </c>
      <c r="T9" s="1231">
        <v>6</v>
      </c>
      <c r="U9" s="1231">
        <v>9</v>
      </c>
      <c r="V9" s="1231">
        <v>19</v>
      </c>
      <c r="W9" s="1231" t="s">
        <v>825</v>
      </c>
    </row>
    <row r="10" spans="1:23" s="1232" customFormat="1" ht="12" customHeight="1">
      <c r="A10" s="1233"/>
      <c r="B10" s="1234">
        <v>7</v>
      </c>
      <c r="C10" s="1235" t="s">
        <v>777</v>
      </c>
      <c r="D10" s="1231">
        <v>1</v>
      </c>
      <c r="E10" s="1231">
        <v>0</v>
      </c>
      <c r="F10" s="1231">
        <v>3</v>
      </c>
      <c r="G10" s="1231">
        <v>11</v>
      </c>
      <c r="H10" s="1231">
        <v>15</v>
      </c>
      <c r="I10" s="1231">
        <v>7</v>
      </c>
      <c r="J10" s="1231"/>
      <c r="K10" s="1231">
        <v>1</v>
      </c>
      <c r="L10" s="1231">
        <v>0</v>
      </c>
      <c r="M10" s="1231">
        <v>1</v>
      </c>
      <c r="N10" s="1231">
        <v>5</v>
      </c>
      <c r="O10" s="1231">
        <v>7</v>
      </c>
      <c r="P10" s="1231">
        <v>3</v>
      </c>
      <c r="Q10" s="1231"/>
      <c r="R10" s="1231">
        <v>0</v>
      </c>
      <c r="S10" s="1231">
        <v>0</v>
      </c>
      <c r="T10" s="1231">
        <v>2</v>
      </c>
      <c r="U10" s="1231">
        <v>6</v>
      </c>
      <c r="V10" s="1231">
        <v>8</v>
      </c>
      <c r="W10" s="1231">
        <v>4</v>
      </c>
    </row>
    <row r="11" spans="1:23" s="1232" customFormat="1" ht="12" customHeight="1">
      <c r="A11" s="1233"/>
      <c r="B11" s="1234">
        <v>8</v>
      </c>
      <c r="C11" s="1235" t="s">
        <v>778</v>
      </c>
      <c r="D11" s="1231">
        <v>1</v>
      </c>
      <c r="E11" s="1231">
        <v>8</v>
      </c>
      <c r="F11" s="1231">
        <v>13</v>
      </c>
      <c r="G11" s="1231">
        <v>72</v>
      </c>
      <c r="H11" s="1231">
        <v>94</v>
      </c>
      <c r="I11" s="1231">
        <v>51</v>
      </c>
      <c r="J11" s="1231"/>
      <c r="K11" s="1231">
        <v>1</v>
      </c>
      <c r="L11" s="1231">
        <v>4</v>
      </c>
      <c r="M11" s="1231">
        <v>5</v>
      </c>
      <c r="N11" s="1231">
        <v>27</v>
      </c>
      <c r="O11" s="1231">
        <v>37</v>
      </c>
      <c r="P11" s="1231">
        <v>23</v>
      </c>
      <c r="Q11" s="1231"/>
      <c r="R11" s="1231">
        <v>0</v>
      </c>
      <c r="S11" s="1231">
        <v>4</v>
      </c>
      <c r="T11" s="1231">
        <v>8</v>
      </c>
      <c r="U11" s="1231">
        <v>45</v>
      </c>
      <c r="V11" s="1231">
        <v>57</v>
      </c>
      <c r="W11" s="1231">
        <v>28</v>
      </c>
    </row>
    <row r="12" spans="1:23" s="1232" customFormat="1" ht="12" customHeight="1">
      <c r="A12" s="1233"/>
      <c r="B12" s="1234">
        <v>9</v>
      </c>
      <c r="C12" s="1235" t="s">
        <v>779</v>
      </c>
      <c r="D12" s="1231">
        <v>4</v>
      </c>
      <c r="E12" s="1231">
        <v>0</v>
      </c>
      <c r="F12" s="1231">
        <v>3</v>
      </c>
      <c r="G12" s="1231">
        <v>4</v>
      </c>
      <c r="H12" s="1231">
        <v>11</v>
      </c>
      <c r="I12" s="1231">
        <v>86</v>
      </c>
      <c r="J12" s="1231"/>
      <c r="K12" s="1231">
        <v>2</v>
      </c>
      <c r="L12" s="1231">
        <v>0</v>
      </c>
      <c r="M12" s="1231">
        <v>1</v>
      </c>
      <c r="N12" s="1231">
        <v>3</v>
      </c>
      <c r="O12" s="1231">
        <v>6</v>
      </c>
      <c r="P12" s="1231">
        <v>35</v>
      </c>
      <c r="Q12" s="1231"/>
      <c r="R12" s="1231">
        <v>2</v>
      </c>
      <c r="S12" s="1231">
        <v>0</v>
      </c>
      <c r="T12" s="1231">
        <v>2</v>
      </c>
      <c r="U12" s="1231">
        <v>1</v>
      </c>
      <c r="V12" s="1231">
        <v>5</v>
      </c>
      <c r="W12" s="1231">
        <v>51</v>
      </c>
    </row>
    <row r="13" spans="1:23" s="1232" customFormat="1" ht="12" customHeight="1">
      <c r="A13" s="1233"/>
      <c r="B13" s="1234">
        <v>10</v>
      </c>
      <c r="C13" s="1235" t="s">
        <v>780</v>
      </c>
      <c r="D13" s="1231">
        <v>11</v>
      </c>
      <c r="E13" s="1231">
        <v>23</v>
      </c>
      <c r="F13" s="1231">
        <v>21</v>
      </c>
      <c r="G13" s="1231">
        <v>46</v>
      </c>
      <c r="H13" s="1231">
        <v>101</v>
      </c>
      <c r="I13" s="1231">
        <v>90</v>
      </c>
      <c r="J13" s="1231"/>
      <c r="K13" s="1231">
        <v>5</v>
      </c>
      <c r="L13" s="1231">
        <v>9</v>
      </c>
      <c r="M13" s="1231">
        <v>7</v>
      </c>
      <c r="N13" s="1231">
        <v>23</v>
      </c>
      <c r="O13" s="1231">
        <v>44</v>
      </c>
      <c r="P13" s="1231">
        <v>30</v>
      </c>
      <c r="Q13" s="1231"/>
      <c r="R13" s="1231">
        <v>6</v>
      </c>
      <c r="S13" s="1231">
        <v>14</v>
      </c>
      <c r="T13" s="1231">
        <v>14</v>
      </c>
      <c r="U13" s="1231">
        <v>23</v>
      </c>
      <c r="V13" s="1231">
        <v>57</v>
      </c>
      <c r="W13" s="1231">
        <v>60</v>
      </c>
    </row>
    <row r="14" spans="1:23" s="1232" customFormat="1" ht="12" customHeight="1">
      <c r="A14" s="1233"/>
      <c r="B14" s="1234">
        <v>11</v>
      </c>
      <c r="C14" s="1235" t="s">
        <v>781</v>
      </c>
      <c r="D14" s="1231">
        <v>5</v>
      </c>
      <c r="E14" s="1231">
        <v>12</v>
      </c>
      <c r="F14" s="1231">
        <v>8</v>
      </c>
      <c r="G14" s="1231">
        <v>47</v>
      </c>
      <c r="H14" s="1231">
        <v>72</v>
      </c>
      <c r="I14" s="1231">
        <v>98</v>
      </c>
      <c r="J14" s="1231"/>
      <c r="K14" s="1231">
        <v>2</v>
      </c>
      <c r="L14" s="1231">
        <v>3</v>
      </c>
      <c r="M14" s="1231">
        <v>1</v>
      </c>
      <c r="N14" s="1231">
        <v>21</v>
      </c>
      <c r="O14" s="1231">
        <v>27</v>
      </c>
      <c r="P14" s="1231">
        <v>31</v>
      </c>
      <c r="Q14" s="1231"/>
      <c r="R14" s="1231">
        <v>3</v>
      </c>
      <c r="S14" s="1231">
        <v>9</v>
      </c>
      <c r="T14" s="1231">
        <v>7</v>
      </c>
      <c r="U14" s="1231">
        <v>26</v>
      </c>
      <c r="V14" s="1231">
        <v>45</v>
      </c>
      <c r="W14" s="1231">
        <v>67</v>
      </c>
    </row>
    <row r="15" spans="1:23" s="1232" customFormat="1" ht="12" customHeight="1">
      <c r="A15" s="1233"/>
      <c r="B15" s="1234">
        <v>12</v>
      </c>
      <c r="C15" s="1235" t="s">
        <v>782</v>
      </c>
      <c r="D15" s="1231">
        <v>1</v>
      </c>
      <c r="E15" s="1231">
        <v>2</v>
      </c>
      <c r="F15" s="1231">
        <v>5</v>
      </c>
      <c r="G15" s="1231">
        <v>12</v>
      </c>
      <c r="H15" s="1231">
        <v>20</v>
      </c>
      <c r="I15" s="1231">
        <v>170</v>
      </c>
      <c r="J15" s="1231"/>
      <c r="K15" s="1231">
        <v>1</v>
      </c>
      <c r="L15" s="1231">
        <v>1</v>
      </c>
      <c r="M15" s="1231">
        <v>3</v>
      </c>
      <c r="N15" s="1231">
        <v>7</v>
      </c>
      <c r="O15" s="1231">
        <v>12</v>
      </c>
      <c r="P15" s="1231">
        <v>76</v>
      </c>
      <c r="Q15" s="1231"/>
      <c r="R15" s="1231">
        <v>0</v>
      </c>
      <c r="S15" s="1231">
        <v>1</v>
      </c>
      <c r="T15" s="1231">
        <v>2</v>
      </c>
      <c r="U15" s="1231">
        <v>5</v>
      </c>
      <c r="V15" s="1231">
        <v>8</v>
      </c>
      <c r="W15" s="1231">
        <v>94</v>
      </c>
    </row>
    <row r="16" spans="1:23" s="1232" customFormat="1" ht="12" customHeight="1">
      <c r="A16" s="1233"/>
      <c r="B16" s="1234">
        <v>13</v>
      </c>
      <c r="C16" s="1235" t="s">
        <v>783</v>
      </c>
      <c r="D16" s="1231">
        <v>0</v>
      </c>
      <c r="E16" s="1231">
        <v>1</v>
      </c>
      <c r="F16" s="1231">
        <v>8</v>
      </c>
      <c r="G16" s="1231">
        <v>10</v>
      </c>
      <c r="H16" s="1231">
        <v>19</v>
      </c>
      <c r="I16" s="1231">
        <v>176</v>
      </c>
      <c r="J16" s="1231"/>
      <c r="K16" s="1231">
        <v>0</v>
      </c>
      <c r="L16" s="1231">
        <v>1</v>
      </c>
      <c r="M16" s="1231">
        <v>2</v>
      </c>
      <c r="N16" s="1231">
        <v>5</v>
      </c>
      <c r="O16" s="1231">
        <v>8</v>
      </c>
      <c r="P16" s="1231">
        <v>73</v>
      </c>
      <c r="Q16" s="1231"/>
      <c r="R16" s="1231">
        <v>0</v>
      </c>
      <c r="S16" s="1231">
        <v>0</v>
      </c>
      <c r="T16" s="1231">
        <v>6</v>
      </c>
      <c r="U16" s="1231">
        <v>5</v>
      </c>
      <c r="V16" s="1231">
        <v>11</v>
      </c>
      <c r="W16" s="1231">
        <v>103</v>
      </c>
    </row>
    <row r="17" spans="1:23" s="1232" customFormat="1" ht="12" customHeight="1">
      <c r="A17" s="1233"/>
      <c r="B17" s="1234">
        <v>14</v>
      </c>
      <c r="C17" s="1235" t="s">
        <v>784</v>
      </c>
      <c r="D17" s="1231">
        <v>2</v>
      </c>
      <c r="E17" s="1231">
        <v>4</v>
      </c>
      <c r="F17" s="1231">
        <v>9</v>
      </c>
      <c r="G17" s="1231">
        <v>27</v>
      </c>
      <c r="H17" s="1231">
        <v>42</v>
      </c>
      <c r="I17" s="1231">
        <v>11</v>
      </c>
      <c r="J17" s="1231"/>
      <c r="K17" s="1231">
        <v>1</v>
      </c>
      <c r="L17" s="1231">
        <v>1</v>
      </c>
      <c r="M17" s="1231">
        <v>6</v>
      </c>
      <c r="N17" s="1231">
        <v>8</v>
      </c>
      <c r="O17" s="1231">
        <v>16</v>
      </c>
      <c r="P17" s="1231">
        <v>8</v>
      </c>
      <c r="Q17" s="1231"/>
      <c r="R17" s="1231">
        <v>1</v>
      </c>
      <c r="S17" s="1231">
        <v>3</v>
      </c>
      <c r="T17" s="1231">
        <v>3</v>
      </c>
      <c r="U17" s="1231">
        <v>19</v>
      </c>
      <c r="V17" s="1231">
        <v>26</v>
      </c>
      <c r="W17" s="1231">
        <v>3</v>
      </c>
    </row>
    <row r="18" spans="1:23" s="1232" customFormat="1" ht="12" customHeight="1">
      <c r="A18" s="1233"/>
      <c r="B18" s="1234">
        <v>15</v>
      </c>
      <c r="C18" s="1235" t="s">
        <v>785</v>
      </c>
      <c r="D18" s="1231">
        <v>2</v>
      </c>
      <c r="E18" s="1231">
        <v>0</v>
      </c>
      <c r="F18" s="1231">
        <v>3</v>
      </c>
      <c r="G18" s="1231">
        <v>1</v>
      </c>
      <c r="H18" s="1231">
        <v>6</v>
      </c>
      <c r="I18" s="1231">
        <v>87</v>
      </c>
      <c r="J18" s="1231"/>
      <c r="K18" s="1231">
        <v>0</v>
      </c>
      <c r="L18" s="1231">
        <v>0</v>
      </c>
      <c r="M18" s="1231">
        <v>3</v>
      </c>
      <c r="N18" s="1231">
        <v>0</v>
      </c>
      <c r="O18" s="1231">
        <v>3</v>
      </c>
      <c r="P18" s="1231">
        <v>42</v>
      </c>
      <c r="Q18" s="1231"/>
      <c r="R18" s="1231">
        <v>2</v>
      </c>
      <c r="S18" s="1231">
        <v>0</v>
      </c>
      <c r="T18" s="1231">
        <v>0</v>
      </c>
      <c r="U18" s="1231">
        <v>1</v>
      </c>
      <c r="V18" s="1231">
        <v>3</v>
      </c>
      <c r="W18" s="1231">
        <v>45</v>
      </c>
    </row>
    <row r="19" spans="1:23" s="1232" customFormat="1" ht="12" customHeight="1">
      <c r="A19" s="1233"/>
      <c r="B19" s="1234">
        <v>16</v>
      </c>
      <c r="C19" s="1235" t="s">
        <v>786</v>
      </c>
      <c r="D19" s="1231">
        <v>0</v>
      </c>
      <c r="E19" s="1231">
        <v>2</v>
      </c>
      <c r="F19" s="1231">
        <v>1</v>
      </c>
      <c r="G19" s="1231">
        <v>1</v>
      </c>
      <c r="H19" s="1231">
        <v>4</v>
      </c>
      <c r="I19" s="1231">
        <v>69</v>
      </c>
      <c r="J19" s="1231"/>
      <c r="K19" s="1231">
        <v>0</v>
      </c>
      <c r="L19" s="1231">
        <v>1</v>
      </c>
      <c r="M19" s="1231">
        <v>1</v>
      </c>
      <c r="N19" s="1231">
        <v>0</v>
      </c>
      <c r="O19" s="1231">
        <v>2</v>
      </c>
      <c r="P19" s="1231">
        <v>36</v>
      </c>
      <c r="Q19" s="1231"/>
      <c r="R19" s="1231">
        <v>0</v>
      </c>
      <c r="S19" s="1231">
        <v>1</v>
      </c>
      <c r="T19" s="1231">
        <v>0</v>
      </c>
      <c r="U19" s="1231">
        <v>1</v>
      </c>
      <c r="V19" s="1231">
        <v>2</v>
      </c>
      <c r="W19" s="1231">
        <v>33</v>
      </c>
    </row>
    <row r="20" spans="1:23" s="1232" customFormat="1" ht="12" customHeight="1">
      <c r="A20" s="1233"/>
      <c r="B20" s="1234">
        <v>17</v>
      </c>
      <c r="C20" s="1235" t="s">
        <v>787</v>
      </c>
      <c r="D20" s="1231" t="s">
        <v>757</v>
      </c>
      <c r="E20" s="1231" t="s">
        <v>757</v>
      </c>
      <c r="F20" s="1231" t="s">
        <v>757</v>
      </c>
      <c r="G20" s="1231" t="s">
        <v>757</v>
      </c>
      <c r="H20" s="1231" t="s">
        <v>757</v>
      </c>
      <c r="I20" s="1231" t="s">
        <v>757</v>
      </c>
      <c r="J20" s="1231"/>
      <c r="K20" s="1231" t="s">
        <v>757</v>
      </c>
      <c r="L20" s="1231" t="s">
        <v>757</v>
      </c>
      <c r="M20" s="1231" t="s">
        <v>757</v>
      </c>
      <c r="N20" s="1231" t="s">
        <v>757</v>
      </c>
      <c r="O20" s="1231" t="s">
        <v>757</v>
      </c>
      <c r="P20" s="1231" t="s">
        <v>757</v>
      </c>
      <c r="Q20" s="1231"/>
      <c r="R20" s="1231" t="s">
        <v>757</v>
      </c>
      <c r="S20" s="1231" t="s">
        <v>757</v>
      </c>
      <c r="T20" s="1231" t="s">
        <v>757</v>
      </c>
      <c r="U20" s="1231" t="s">
        <v>757</v>
      </c>
      <c r="V20" s="1231" t="s">
        <v>757</v>
      </c>
      <c r="W20" s="1231" t="s">
        <v>757</v>
      </c>
    </row>
    <row r="21" spans="1:23" s="1232" customFormat="1" ht="12" customHeight="1">
      <c r="A21" s="1233"/>
      <c r="B21" s="1234">
        <v>18</v>
      </c>
      <c r="C21" s="1235" t="s">
        <v>788</v>
      </c>
      <c r="D21" s="1231">
        <v>1</v>
      </c>
      <c r="E21" s="1231">
        <v>0</v>
      </c>
      <c r="F21" s="1231">
        <v>2</v>
      </c>
      <c r="G21" s="1231">
        <v>6</v>
      </c>
      <c r="H21" s="1231">
        <v>9</v>
      </c>
      <c r="I21" s="1231">
        <v>6</v>
      </c>
      <c r="J21" s="1231"/>
      <c r="K21" s="1231">
        <v>0</v>
      </c>
      <c r="L21" s="1231">
        <v>0</v>
      </c>
      <c r="M21" s="1231">
        <v>2</v>
      </c>
      <c r="N21" s="1231">
        <v>2</v>
      </c>
      <c r="O21" s="1231">
        <v>4</v>
      </c>
      <c r="P21" s="1231">
        <v>1</v>
      </c>
      <c r="Q21" s="1231"/>
      <c r="R21" s="1231">
        <v>1</v>
      </c>
      <c r="S21" s="1231">
        <v>0</v>
      </c>
      <c r="T21" s="1231">
        <v>0</v>
      </c>
      <c r="U21" s="1231">
        <v>4</v>
      </c>
      <c r="V21" s="1231">
        <v>5</v>
      </c>
      <c r="W21" s="1231">
        <v>5</v>
      </c>
    </row>
    <row r="22" spans="1:23" s="1232" customFormat="1" ht="12" customHeight="1">
      <c r="A22" s="1233"/>
      <c r="B22" s="1234">
        <v>19</v>
      </c>
      <c r="C22" s="1235" t="s">
        <v>789</v>
      </c>
      <c r="D22" s="1231">
        <v>0</v>
      </c>
      <c r="E22" s="1231">
        <v>4</v>
      </c>
      <c r="F22" s="1231">
        <v>4</v>
      </c>
      <c r="G22" s="1231">
        <v>7</v>
      </c>
      <c r="H22" s="1231">
        <v>15</v>
      </c>
      <c r="I22" s="1231">
        <v>4</v>
      </c>
      <c r="J22" s="1231"/>
      <c r="K22" s="1231">
        <v>0</v>
      </c>
      <c r="L22" s="1231">
        <v>2</v>
      </c>
      <c r="M22" s="1231">
        <v>4</v>
      </c>
      <c r="N22" s="1231">
        <v>3</v>
      </c>
      <c r="O22" s="1231">
        <v>9</v>
      </c>
      <c r="P22" s="1231" t="s">
        <v>825</v>
      </c>
      <c r="Q22" s="1231"/>
      <c r="R22" s="1231">
        <v>0</v>
      </c>
      <c r="S22" s="1231">
        <v>2</v>
      </c>
      <c r="T22" s="1231">
        <v>0</v>
      </c>
      <c r="U22" s="1231">
        <v>4</v>
      </c>
      <c r="V22" s="1231">
        <v>6</v>
      </c>
      <c r="W22" s="1231">
        <v>4</v>
      </c>
    </row>
    <row r="23" spans="1:23" s="1232" customFormat="1" ht="12" customHeight="1">
      <c r="A23" s="1233"/>
      <c r="B23" s="1234">
        <v>20</v>
      </c>
      <c r="C23" s="1235" t="s">
        <v>790</v>
      </c>
      <c r="D23" s="1231">
        <v>1</v>
      </c>
      <c r="E23" s="1231">
        <v>3</v>
      </c>
      <c r="F23" s="1231">
        <v>4</v>
      </c>
      <c r="G23" s="1231">
        <v>0</v>
      </c>
      <c r="H23" s="1231">
        <v>8</v>
      </c>
      <c r="I23" s="1231">
        <v>13</v>
      </c>
      <c r="J23" s="1231"/>
      <c r="K23" s="1231">
        <v>0</v>
      </c>
      <c r="L23" s="1231">
        <v>0</v>
      </c>
      <c r="M23" s="1231">
        <v>0</v>
      </c>
      <c r="N23" s="1231">
        <v>0</v>
      </c>
      <c r="O23" s="1231">
        <v>0</v>
      </c>
      <c r="P23" s="1231">
        <v>7</v>
      </c>
      <c r="Q23" s="1231"/>
      <c r="R23" s="1231">
        <v>1</v>
      </c>
      <c r="S23" s="1231">
        <v>3</v>
      </c>
      <c r="T23" s="1231">
        <v>4</v>
      </c>
      <c r="U23" s="1231">
        <v>0</v>
      </c>
      <c r="V23" s="1231">
        <v>8</v>
      </c>
      <c r="W23" s="1231">
        <v>6</v>
      </c>
    </row>
    <row r="24" spans="1:23" s="1232" customFormat="1" ht="12" customHeight="1">
      <c r="A24" s="1233"/>
      <c r="B24" s="1234">
        <v>21</v>
      </c>
      <c r="C24" s="1235" t="s">
        <v>791</v>
      </c>
      <c r="D24" s="1231">
        <v>8</v>
      </c>
      <c r="E24" s="1231">
        <v>3</v>
      </c>
      <c r="F24" s="1231">
        <v>3</v>
      </c>
      <c r="G24" s="1231">
        <v>6</v>
      </c>
      <c r="H24" s="1231">
        <v>20</v>
      </c>
      <c r="I24" s="1231" t="s">
        <v>825</v>
      </c>
      <c r="J24" s="1231"/>
      <c r="K24" s="1231">
        <v>4</v>
      </c>
      <c r="L24" s="1231">
        <v>0</v>
      </c>
      <c r="M24" s="1231">
        <v>1</v>
      </c>
      <c r="N24" s="1231">
        <v>3</v>
      </c>
      <c r="O24" s="1231">
        <v>8</v>
      </c>
      <c r="P24" s="1231" t="s">
        <v>825</v>
      </c>
      <c r="Q24" s="1231"/>
      <c r="R24" s="1231">
        <v>4</v>
      </c>
      <c r="S24" s="1231">
        <v>3</v>
      </c>
      <c r="T24" s="1231">
        <v>2</v>
      </c>
      <c r="U24" s="1231">
        <v>3</v>
      </c>
      <c r="V24" s="1231">
        <v>12</v>
      </c>
      <c r="W24" s="1231" t="s">
        <v>825</v>
      </c>
    </row>
    <row r="25" spans="1:23" s="1232" customFormat="1" ht="12" customHeight="1">
      <c r="A25" s="1233"/>
      <c r="B25" s="1234">
        <v>22</v>
      </c>
      <c r="C25" s="1235" t="s">
        <v>792</v>
      </c>
      <c r="D25" s="1231">
        <v>13</v>
      </c>
      <c r="E25" s="1231">
        <v>10</v>
      </c>
      <c r="F25" s="1231">
        <v>26</v>
      </c>
      <c r="G25" s="1231">
        <v>77</v>
      </c>
      <c r="H25" s="1231">
        <v>126</v>
      </c>
      <c r="I25" s="1231">
        <v>87</v>
      </c>
      <c r="J25" s="1231"/>
      <c r="K25" s="1231">
        <v>9</v>
      </c>
      <c r="L25" s="1231">
        <v>6</v>
      </c>
      <c r="M25" s="1231">
        <v>11</v>
      </c>
      <c r="N25" s="1231">
        <v>25</v>
      </c>
      <c r="O25" s="1231">
        <v>51</v>
      </c>
      <c r="P25" s="1231">
        <v>35</v>
      </c>
      <c r="Q25" s="1231"/>
      <c r="R25" s="1231">
        <v>4</v>
      </c>
      <c r="S25" s="1231">
        <v>4</v>
      </c>
      <c r="T25" s="1231">
        <v>15</v>
      </c>
      <c r="U25" s="1231">
        <v>52</v>
      </c>
      <c r="V25" s="1231">
        <v>75</v>
      </c>
      <c r="W25" s="1231">
        <v>52</v>
      </c>
    </row>
    <row r="26" spans="1:23" s="1232" customFormat="1" ht="12" customHeight="1">
      <c r="A26" s="1233"/>
      <c r="B26" s="1234">
        <v>23</v>
      </c>
      <c r="C26" s="1235" t="s">
        <v>793</v>
      </c>
      <c r="D26" s="1231">
        <v>13</v>
      </c>
      <c r="E26" s="1231">
        <v>16</v>
      </c>
      <c r="F26" s="1231">
        <v>29</v>
      </c>
      <c r="G26" s="1231">
        <v>96</v>
      </c>
      <c r="H26" s="1231">
        <v>154</v>
      </c>
      <c r="I26" s="1231">
        <v>104</v>
      </c>
      <c r="J26" s="1231"/>
      <c r="K26" s="1231">
        <v>6</v>
      </c>
      <c r="L26" s="1231">
        <v>6</v>
      </c>
      <c r="M26" s="1231">
        <v>11</v>
      </c>
      <c r="N26" s="1231">
        <v>49</v>
      </c>
      <c r="O26" s="1231">
        <v>72</v>
      </c>
      <c r="P26" s="1231">
        <v>52</v>
      </c>
      <c r="Q26" s="1231"/>
      <c r="R26" s="1231">
        <v>7</v>
      </c>
      <c r="S26" s="1231">
        <v>10</v>
      </c>
      <c r="T26" s="1231">
        <v>18</v>
      </c>
      <c r="U26" s="1231">
        <v>47</v>
      </c>
      <c r="V26" s="1231">
        <v>82</v>
      </c>
      <c r="W26" s="1231">
        <v>52</v>
      </c>
    </row>
    <row r="27" spans="1:23" s="1232" customFormat="1" ht="12" customHeight="1">
      <c r="A27" s="1233"/>
      <c r="B27" s="1234">
        <v>24</v>
      </c>
      <c r="C27" s="1235" t="s">
        <v>794</v>
      </c>
      <c r="D27" s="1231">
        <v>2</v>
      </c>
      <c r="E27" s="1231">
        <v>1</v>
      </c>
      <c r="F27" s="1231">
        <v>14</v>
      </c>
      <c r="G27" s="1231">
        <v>4</v>
      </c>
      <c r="H27" s="1231">
        <v>21</v>
      </c>
      <c r="I27" s="1231" t="s">
        <v>825</v>
      </c>
      <c r="J27" s="1231"/>
      <c r="K27" s="1231">
        <v>1</v>
      </c>
      <c r="L27" s="1231">
        <v>0</v>
      </c>
      <c r="M27" s="1231">
        <v>4</v>
      </c>
      <c r="N27" s="1231">
        <v>1</v>
      </c>
      <c r="O27" s="1231">
        <v>6</v>
      </c>
      <c r="P27" s="1231" t="s">
        <v>825</v>
      </c>
      <c r="Q27" s="1231"/>
      <c r="R27" s="1231">
        <v>1</v>
      </c>
      <c r="S27" s="1231">
        <v>1</v>
      </c>
      <c r="T27" s="1231">
        <v>10</v>
      </c>
      <c r="U27" s="1231">
        <v>3</v>
      </c>
      <c r="V27" s="1231">
        <v>15</v>
      </c>
      <c r="W27" s="1231" t="s">
        <v>825</v>
      </c>
    </row>
    <row r="28" spans="1:23" s="1232" customFormat="1" ht="12" customHeight="1">
      <c r="A28" s="1233"/>
      <c r="B28" s="1234">
        <v>25</v>
      </c>
      <c r="C28" s="1235" t="s">
        <v>795</v>
      </c>
      <c r="D28" s="1231">
        <v>9</v>
      </c>
      <c r="E28" s="1231">
        <v>5</v>
      </c>
      <c r="F28" s="1231">
        <v>7</v>
      </c>
      <c r="G28" s="1231">
        <v>15</v>
      </c>
      <c r="H28" s="1231">
        <v>36</v>
      </c>
      <c r="I28" s="1231">
        <v>6</v>
      </c>
      <c r="J28" s="1231"/>
      <c r="K28" s="1231">
        <v>5</v>
      </c>
      <c r="L28" s="1231">
        <v>4</v>
      </c>
      <c r="M28" s="1231">
        <v>2</v>
      </c>
      <c r="N28" s="1231">
        <v>7</v>
      </c>
      <c r="O28" s="1231">
        <v>18</v>
      </c>
      <c r="P28" s="1231">
        <v>3</v>
      </c>
      <c r="Q28" s="1231"/>
      <c r="R28" s="1231">
        <v>4</v>
      </c>
      <c r="S28" s="1231">
        <v>1</v>
      </c>
      <c r="T28" s="1231">
        <v>5</v>
      </c>
      <c r="U28" s="1231">
        <v>8</v>
      </c>
      <c r="V28" s="1231">
        <v>18</v>
      </c>
      <c r="W28" s="1231">
        <v>3</v>
      </c>
    </row>
    <row r="29" spans="1:23" s="1232" customFormat="1" ht="12" customHeight="1">
      <c r="A29" s="1233"/>
      <c r="B29" s="1234">
        <v>26</v>
      </c>
      <c r="C29" s="1235" t="s">
        <v>796</v>
      </c>
      <c r="D29" s="1231">
        <v>2</v>
      </c>
      <c r="E29" s="1231">
        <v>2</v>
      </c>
      <c r="F29" s="1231">
        <v>7</v>
      </c>
      <c r="G29" s="1231">
        <v>10</v>
      </c>
      <c r="H29" s="1231">
        <v>21</v>
      </c>
      <c r="I29" s="1231" t="s">
        <v>825</v>
      </c>
      <c r="J29" s="1231"/>
      <c r="K29" s="1231">
        <v>1</v>
      </c>
      <c r="L29" s="1231">
        <v>2</v>
      </c>
      <c r="M29" s="1231">
        <v>5</v>
      </c>
      <c r="N29" s="1231">
        <v>2</v>
      </c>
      <c r="O29" s="1231">
        <v>10</v>
      </c>
      <c r="P29" s="1231" t="s">
        <v>825</v>
      </c>
      <c r="Q29" s="1231"/>
      <c r="R29" s="1231">
        <v>1</v>
      </c>
      <c r="S29" s="1231">
        <v>0</v>
      </c>
      <c r="T29" s="1231">
        <v>2</v>
      </c>
      <c r="U29" s="1231">
        <v>8</v>
      </c>
      <c r="V29" s="1231">
        <v>11</v>
      </c>
      <c r="W29" s="1231" t="s">
        <v>825</v>
      </c>
    </row>
    <row r="30" spans="1:23" s="1232" customFormat="1" ht="12" customHeight="1">
      <c r="A30" s="1233"/>
      <c r="B30" s="1234">
        <v>27</v>
      </c>
      <c r="C30" s="1235" t="s">
        <v>797</v>
      </c>
      <c r="D30" s="1231">
        <v>14</v>
      </c>
      <c r="E30" s="1231">
        <v>1</v>
      </c>
      <c r="F30" s="1231">
        <v>2</v>
      </c>
      <c r="G30" s="1231">
        <v>1</v>
      </c>
      <c r="H30" s="1231">
        <v>18</v>
      </c>
      <c r="I30" s="1231" t="s">
        <v>825</v>
      </c>
      <c r="J30" s="1231"/>
      <c r="K30" s="1231">
        <v>6</v>
      </c>
      <c r="L30" s="1231">
        <v>0</v>
      </c>
      <c r="M30" s="1231">
        <v>0</v>
      </c>
      <c r="N30" s="1231">
        <v>0</v>
      </c>
      <c r="O30" s="1231">
        <v>6</v>
      </c>
      <c r="P30" s="1231" t="s">
        <v>825</v>
      </c>
      <c r="Q30" s="1231"/>
      <c r="R30" s="1231">
        <v>8</v>
      </c>
      <c r="S30" s="1231">
        <v>1</v>
      </c>
      <c r="T30" s="1231">
        <v>2</v>
      </c>
      <c r="U30" s="1231">
        <v>1</v>
      </c>
      <c r="V30" s="1231">
        <v>12</v>
      </c>
      <c r="W30" s="1231" t="s">
        <v>825</v>
      </c>
    </row>
    <row r="31" spans="1:23" s="1232" customFormat="1" ht="12" customHeight="1">
      <c r="A31" s="1233"/>
      <c r="B31" s="1234">
        <v>28</v>
      </c>
      <c r="C31" s="1235" t="s">
        <v>798</v>
      </c>
      <c r="D31" s="1231">
        <v>10</v>
      </c>
      <c r="E31" s="1231">
        <v>1</v>
      </c>
      <c r="F31" s="1231">
        <v>2</v>
      </c>
      <c r="G31" s="1231">
        <v>0</v>
      </c>
      <c r="H31" s="1231">
        <v>13</v>
      </c>
      <c r="I31" s="1231" t="s">
        <v>825</v>
      </c>
      <c r="J31" s="1231"/>
      <c r="K31" s="1231">
        <v>3</v>
      </c>
      <c r="L31" s="1231">
        <v>0</v>
      </c>
      <c r="M31" s="1231">
        <v>0</v>
      </c>
      <c r="N31" s="1231">
        <v>0</v>
      </c>
      <c r="O31" s="1231">
        <v>3</v>
      </c>
      <c r="P31" s="1231" t="s">
        <v>825</v>
      </c>
      <c r="Q31" s="1231"/>
      <c r="R31" s="1231">
        <v>7</v>
      </c>
      <c r="S31" s="1231">
        <v>1</v>
      </c>
      <c r="T31" s="1231">
        <v>2</v>
      </c>
      <c r="U31" s="1231">
        <v>0</v>
      </c>
      <c r="V31" s="1231">
        <v>10</v>
      </c>
      <c r="W31" s="1231" t="s">
        <v>825</v>
      </c>
    </row>
    <row r="32" spans="1:23" s="1232" customFormat="1" ht="12" customHeight="1">
      <c r="A32" s="1233"/>
      <c r="B32" s="1234">
        <v>29</v>
      </c>
      <c r="C32" s="1235" t="s">
        <v>799</v>
      </c>
      <c r="D32" s="1231">
        <v>13</v>
      </c>
      <c r="E32" s="1231">
        <v>18</v>
      </c>
      <c r="F32" s="1231">
        <v>16</v>
      </c>
      <c r="G32" s="1231">
        <v>30</v>
      </c>
      <c r="H32" s="1231">
        <v>77</v>
      </c>
      <c r="I32" s="1231" t="s">
        <v>825</v>
      </c>
      <c r="J32" s="1231"/>
      <c r="K32" s="1231">
        <v>9</v>
      </c>
      <c r="L32" s="1231">
        <v>7</v>
      </c>
      <c r="M32" s="1231">
        <v>8</v>
      </c>
      <c r="N32" s="1231">
        <v>17</v>
      </c>
      <c r="O32" s="1231">
        <v>41</v>
      </c>
      <c r="P32" s="1231" t="s">
        <v>825</v>
      </c>
      <c r="Q32" s="1231"/>
      <c r="R32" s="1231">
        <v>4</v>
      </c>
      <c r="S32" s="1231">
        <v>11</v>
      </c>
      <c r="T32" s="1231">
        <v>8</v>
      </c>
      <c r="U32" s="1231">
        <v>13</v>
      </c>
      <c r="V32" s="1231">
        <v>36</v>
      </c>
      <c r="W32" s="1231" t="s">
        <v>825</v>
      </c>
    </row>
    <row r="33" spans="1:23" s="1232" customFormat="1" ht="12" customHeight="1">
      <c r="A33" s="1233"/>
      <c r="B33" s="1234">
        <v>30</v>
      </c>
      <c r="C33" s="1235" t="s">
        <v>800</v>
      </c>
      <c r="D33" s="1231">
        <v>7</v>
      </c>
      <c r="E33" s="1231">
        <v>10</v>
      </c>
      <c r="F33" s="1231">
        <v>25</v>
      </c>
      <c r="G33" s="1231">
        <v>16</v>
      </c>
      <c r="H33" s="1231">
        <v>58</v>
      </c>
      <c r="I33" s="1231" t="s">
        <v>825</v>
      </c>
      <c r="J33" s="1231"/>
      <c r="K33" s="1231">
        <v>4</v>
      </c>
      <c r="L33" s="1231">
        <v>6</v>
      </c>
      <c r="M33" s="1231">
        <v>12</v>
      </c>
      <c r="N33" s="1231">
        <v>8</v>
      </c>
      <c r="O33" s="1231">
        <v>30</v>
      </c>
      <c r="P33" s="1231" t="s">
        <v>825</v>
      </c>
      <c r="Q33" s="1231"/>
      <c r="R33" s="1231">
        <v>3</v>
      </c>
      <c r="S33" s="1231">
        <v>4</v>
      </c>
      <c r="T33" s="1231">
        <v>13</v>
      </c>
      <c r="U33" s="1231">
        <v>8</v>
      </c>
      <c r="V33" s="1231">
        <v>28</v>
      </c>
      <c r="W33" s="1231" t="s">
        <v>825</v>
      </c>
    </row>
    <row r="34" spans="1:23" s="1232" customFormat="1" ht="12" customHeight="1">
      <c r="A34" s="1233"/>
      <c r="B34" s="1234">
        <v>31</v>
      </c>
      <c r="C34" s="1235" t="s">
        <v>801</v>
      </c>
      <c r="D34" s="1231">
        <v>3</v>
      </c>
      <c r="E34" s="1231">
        <v>3</v>
      </c>
      <c r="F34" s="1231">
        <v>14</v>
      </c>
      <c r="G34" s="1231">
        <v>7</v>
      </c>
      <c r="H34" s="1231">
        <v>27</v>
      </c>
      <c r="I34" s="1231">
        <v>5</v>
      </c>
      <c r="J34" s="1231"/>
      <c r="K34" s="1231">
        <v>1</v>
      </c>
      <c r="L34" s="1231">
        <v>2</v>
      </c>
      <c r="M34" s="1231">
        <v>6</v>
      </c>
      <c r="N34" s="1231">
        <v>3</v>
      </c>
      <c r="O34" s="1231">
        <v>12</v>
      </c>
      <c r="P34" s="1231">
        <v>3</v>
      </c>
      <c r="Q34" s="1231"/>
      <c r="R34" s="1231">
        <v>2</v>
      </c>
      <c r="S34" s="1231">
        <v>1</v>
      </c>
      <c r="T34" s="1231">
        <v>8</v>
      </c>
      <c r="U34" s="1231">
        <v>4</v>
      </c>
      <c r="V34" s="1231">
        <v>15</v>
      </c>
      <c r="W34" s="1231">
        <v>2</v>
      </c>
    </row>
    <row r="35" spans="1:23" s="1232" customFormat="1" ht="12" customHeight="1">
      <c r="A35" s="1233"/>
      <c r="B35" s="1234">
        <v>32</v>
      </c>
      <c r="C35" s="1235" t="s">
        <v>802</v>
      </c>
      <c r="D35" s="1231">
        <v>3</v>
      </c>
      <c r="E35" s="1231">
        <v>1</v>
      </c>
      <c r="F35" s="1231">
        <v>9</v>
      </c>
      <c r="G35" s="1231">
        <v>11</v>
      </c>
      <c r="H35" s="1231">
        <v>24</v>
      </c>
      <c r="I35" s="1231" t="s">
        <v>825</v>
      </c>
      <c r="J35" s="1231"/>
      <c r="K35" s="1231">
        <v>1</v>
      </c>
      <c r="L35" s="1231">
        <v>0</v>
      </c>
      <c r="M35" s="1231">
        <v>2</v>
      </c>
      <c r="N35" s="1231">
        <v>7</v>
      </c>
      <c r="O35" s="1231">
        <v>10</v>
      </c>
      <c r="P35" s="1231" t="s">
        <v>825</v>
      </c>
      <c r="Q35" s="1231"/>
      <c r="R35" s="1231">
        <v>2</v>
      </c>
      <c r="S35" s="1231">
        <v>1</v>
      </c>
      <c r="T35" s="1231">
        <v>7</v>
      </c>
      <c r="U35" s="1231">
        <v>4</v>
      </c>
      <c r="V35" s="1231">
        <v>14</v>
      </c>
      <c r="W35" s="1231" t="s">
        <v>825</v>
      </c>
    </row>
    <row r="36" spans="1:23" s="1232" customFormat="1" ht="13.5" customHeight="1" thickBot="1">
      <c r="A36" s="1233"/>
      <c r="B36" s="1239">
        <v>33</v>
      </c>
      <c r="C36" s="1240" t="s">
        <v>803</v>
      </c>
      <c r="D36" s="1241">
        <v>0</v>
      </c>
      <c r="E36" s="1241">
        <v>0</v>
      </c>
      <c r="F36" s="1241">
        <v>1</v>
      </c>
      <c r="G36" s="1241">
        <v>0</v>
      </c>
      <c r="H36" s="1241">
        <v>1</v>
      </c>
      <c r="I36" s="1241">
        <v>2</v>
      </c>
      <c r="J36" s="1241"/>
      <c r="K36" s="1241">
        <v>0</v>
      </c>
      <c r="L36" s="1241">
        <v>0</v>
      </c>
      <c r="M36" s="1241">
        <v>0</v>
      </c>
      <c r="N36" s="1241">
        <v>0</v>
      </c>
      <c r="O36" s="1241">
        <v>0</v>
      </c>
      <c r="P36" s="1241">
        <v>1</v>
      </c>
      <c r="Q36" s="1241"/>
      <c r="R36" s="1241">
        <v>0</v>
      </c>
      <c r="S36" s="1241">
        <v>0</v>
      </c>
      <c r="T36" s="1241">
        <v>1</v>
      </c>
      <c r="U36" s="1241">
        <v>0</v>
      </c>
      <c r="V36" s="1241">
        <v>1</v>
      </c>
      <c r="W36" s="1241">
        <v>1</v>
      </c>
    </row>
    <row r="37" spans="1:23" s="1238" customFormat="1" ht="15.75" customHeight="1" thickBot="1">
      <c r="A37" s="1233"/>
      <c r="B37" s="1242"/>
      <c r="C37" s="1243" t="s">
        <v>804</v>
      </c>
      <c r="D37" s="1244">
        <f>SUM(D4:D36)</f>
        <v>131</v>
      </c>
      <c r="E37" s="1244">
        <f aca="true" t="shared" si="0" ref="E37:V37">SUM(E4:E36)</f>
        <v>139</v>
      </c>
      <c r="F37" s="1244">
        <f t="shared" si="0"/>
        <v>254</v>
      </c>
      <c r="G37" s="1244">
        <f t="shared" si="0"/>
        <v>556</v>
      </c>
      <c r="H37" s="1244">
        <f t="shared" si="0"/>
        <v>1080</v>
      </c>
      <c r="I37" s="1244" t="s">
        <v>825</v>
      </c>
      <c r="J37" s="1244"/>
      <c r="K37" s="1244">
        <f t="shared" si="0"/>
        <v>67</v>
      </c>
      <c r="L37" s="1244">
        <f t="shared" si="0"/>
        <v>57</v>
      </c>
      <c r="M37" s="1244">
        <f t="shared" si="0"/>
        <v>103</v>
      </c>
      <c r="N37" s="1244">
        <f t="shared" si="0"/>
        <v>243</v>
      </c>
      <c r="O37" s="1244">
        <f t="shared" si="0"/>
        <v>470</v>
      </c>
      <c r="P37" s="1244" t="s">
        <v>825</v>
      </c>
      <c r="Q37" s="1244"/>
      <c r="R37" s="1244">
        <f t="shared" si="0"/>
        <v>64</v>
      </c>
      <c r="S37" s="1244">
        <f t="shared" si="0"/>
        <v>82</v>
      </c>
      <c r="T37" s="1244">
        <f t="shared" si="0"/>
        <v>151</v>
      </c>
      <c r="U37" s="1244">
        <f t="shared" si="0"/>
        <v>313</v>
      </c>
      <c r="V37" s="1244">
        <f t="shared" si="0"/>
        <v>610</v>
      </c>
      <c r="W37" s="1244" t="s">
        <v>825</v>
      </c>
    </row>
    <row r="38" spans="1:23" s="1238" customFormat="1" ht="12" customHeight="1">
      <c r="A38" s="1233"/>
      <c r="B38" s="1245">
        <v>34</v>
      </c>
      <c r="C38" s="1246" t="s">
        <v>740</v>
      </c>
      <c r="D38" s="1231" t="s">
        <v>757</v>
      </c>
      <c r="E38" s="1231" t="s">
        <v>757</v>
      </c>
      <c r="F38" s="1231" t="s">
        <v>757</v>
      </c>
      <c r="G38" s="1231" t="s">
        <v>757</v>
      </c>
      <c r="H38" s="1231" t="s">
        <v>757</v>
      </c>
      <c r="I38" s="1231" t="s">
        <v>757</v>
      </c>
      <c r="J38" s="1247"/>
      <c r="K38" s="1231" t="s">
        <v>757</v>
      </c>
      <c r="L38" s="1231" t="s">
        <v>757</v>
      </c>
      <c r="M38" s="1231" t="s">
        <v>757</v>
      </c>
      <c r="N38" s="1231" t="s">
        <v>757</v>
      </c>
      <c r="O38" s="1231" t="s">
        <v>757</v>
      </c>
      <c r="P38" s="1231" t="s">
        <v>757</v>
      </c>
      <c r="Q38" s="1247"/>
      <c r="R38" s="1231" t="s">
        <v>757</v>
      </c>
      <c r="S38" s="1231" t="s">
        <v>757</v>
      </c>
      <c r="T38" s="1231" t="s">
        <v>757</v>
      </c>
      <c r="U38" s="1231" t="s">
        <v>757</v>
      </c>
      <c r="V38" s="1231" t="s">
        <v>757</v>
      </c>
      <c r="W38" s="1231" t="s">
        <v>757</v>
      </c>
    </row>
    <row r="39" spans="1:23" s="1238" customFormat="1" ht="12" customHeight="1" thickBot="1">
      <c r="A39" s="1233"/>
      <c r="B39" s="1248">
        <v>35</v>
      </c>
      <c r="C39" s="1249" t="s">
        <v>741</v>
      </c>
      <c r="D39" s="1250">
        <v>14</v>
      </c>
      <c r="E39" s="1250">
        <v>28</v>
      </c>
      <c r="F39" s="1250">
        <v>59</v>
      </c>
      <c r="G39" s="1250">
        <v>108</v>
      </c>
      <c r="H39" s="1250">
        <v>209</v>
      </c>
      <c r="I39" s="1250">
        <v>182</v>
      </c>
      <c r="J39" s="1250"/>
      <c r="K39" s="1250">
        <v>11</v>
      </c>
      <c r="L39" s="1250">
        <v>12</v>
      </c>
      <c r="M39" s="1250">
        <v>28</v>
      </c>
      <c r="N39" s="1250">
        <v>60</v>
      </c>
      <c r="O39" s="1250">
        <v>111</v>
      </c>
      <c r="P39" s="1250">
        <v>79</v>
      </c>
      <c r="Q39" s="1250"/>
      <c r="R39" s="1250">
        <v>3</v>
      </c>
      <c r="S39" s="1250">
        <v>16</v>
      </c>
      <c r="T39" s="1250">
        <v>31</v>
      </c>
      <c r="U39" s="1250">
        <v>48</v>
      </c>
      <c r="V39" s="1250">
        <v>98</v>
      </c>
      <c r="W39" s="1250">
        <v>103</v>
      </c>
    </row>
    <row r="40" spans="1:23" s="1238" customFormat="1" ht="20.25" customHeight="1" thickBot="1" thickTop="1">
      <c r="A40" s="1233"/>
      <c r="B40" s="1251"/>
      <c r="C40" s="1251" t="s">
        <v>805</v>
      </c>
      <c r="D40" s="1252">
        <f>SUM(D37:D39)</f>
        <v>145</v>
      </c>
      <c r="E40" s="1252">
        <f aca="true" t="shared" si="1" ref="E40:V40">SUM(E37:E39)</f>
        <v>167</v>
      </c>
      <c r="F40" s="1252">
        <f t="shared" si="1"/>
        <v>313</v>
      </c>
      <c r="G40" s="1252">
        <f t="shared" si="1"/>
        <v>664</v>
      </c>
      <c r="H40" s="1252">
        <f t="shared" si="1"/>
        <v>1289</v>
      </c>
      <c r="I40" s="1252" t="s">
        <v>825</v>
      </c>
      <c r="J40" s="1252"/>
      <c r="K40" s="1252">
        <f t="shared" si="1"/>
        <v>78</v>
      </c>
      <c r="L40" s="1252">
        <f t="shared" si="1"/>
        <v>69</v>
      </c>
      <c r="M40" s="1252">
        <f t="shared" si="1"/>
        <v>131</v>
      </c>
      <c r="N40" s="1252">
        <f t="shared" si="1"/>
        <v>303</v>
      </c>
      <c r="O40" s="1252">
        <f t="shared" si="1"/>
        <v>581</v>
      </c>
      <c r="P40" s="1252" t="s">
        <v>825</v>
      </c>
      <c r="Q40" s="1252"/>
      <c r="R40" s="1252">
        <f t="shared" si="1"/>
        <v>67</v>
      </c>
      <c r="S40" s="1252">
        <f t="shared" si="1"/>
        <v>98</v>
      </c>
      <c r="T40" s="1252">
        <f t="shared" si="1"/>
        <v>182</v>
      </c>
      <c r="U40" s="1252">
        <f t="shared" si="1"/>
        <v>361</v>
      </c>
      <c r="V40" s="1252">
        <f t="shared" si="1"/>
        <v>708</v>
      </c>
      <c r="W40" s="1252" t="s">
        <v>825</v>
      </c>
    </row>
    <row r="41" spans="2:23" ht="11.25">
      <c r="B41" s="1253" t="s">
        <v>743</v>
      </c>
      <c r="D41" s="1265"/>
      <c r="E41" s="1265"/>
      <c r="F41" s="1265"/>
      <c r="G41" s="1265"/>
      <c r="H41" s="1265"/>
      <c r="I41" s="1265"/>
      <c r="J41" s="1265"/>
      <c r="K41" s="1325"/>
      <c r="L41" s="1325"/>
      <c r="M41" s="1325"/>
      <c r="N41" s="1325"/>
      <c r="O41" s="1325"/>
      <c r="P41" s="1325"/>
      <c r="Q41" s="1325"/>
      <c r="R41" s="1265"/>
      <c r="S41" s="1265"/>
      <c r="T41" s="1265"/>
      <c r="U41" s="1265"/>
      <c r="V41" s="1265"/>
      <c r="W41" s="1265"/>
    </row>
    <row r="42" ht="11.25">
      <c r="B42" s="1253" t="s">
        <v>758</v>
      </c>
    </row>
    <row r="44" spans="3:23" ht="11.25">
      <c r="C44" s="1267" t="s">
        <v>745</v>
      </c>
      <c r="D44" s="1268">
        <v>2102</v>
      </c>
      <c r="E44" s="1268">
        <v>1609</v>
      </c>
      <c r="F44" s="1268">
        <v>1794</v>
      </c>
      <c r="G44" s="1268">
        <v>3330</v>
      </c>
      <c r="H44" s="1268">
        <v>8835</v>
      </c>
      <c r="I44" s="1268"/>
      <c r="J44" s="1268"/>
      <c r="K44" s="1268">
        <v>672</v>
      </c>
      <c r="L44" s="1268">
        <v>445</v>
      </c>
      <c r="M44" s="1268">
        <v>569</v>
      </c>
      <c r="N44" s="1268">
        <v>1330</v>
      </c>
      <c r="O44" s="1268">
        <v>3016</v>
      </c>
      <c r="P44" s="1268"/>
      <c r="Q44" s="1268"/>
      <c r="R44" s="1268">
        <v>1430</v>
      </c>
      <c r="S44" s="1268">
        <v>1164</v>
      </c>
      <c r="T44" s="1268">
        <v>1225</v>
      </c>
      <c r="U44" s="1268">
        <v>2000</v>
      </c>
      <c r="V44" s="1268">
        <v>5819</v>
      </c>
      <c r="W44" s="1268"/>
    </row>
    <row r="45" spans="3:23" ht="11.25">
      <c r="C45" s="1267"/>
      <c r="D45" s="1329">
        <f>D40/D44*100</f>
        <v>6.898192197906755</v>
      </c>
      <c r="E45" s="1329">
        <f aca="true" t="shared" si="2" ref="E45:V45">E40/E44*100</f>
        <v>10.379117464263517</v>
      </c>
      <c r="F45" s="1329">
        <f t="shared" si="2"/>
        <v>17.447045707915272</v>
      </c>
      <c r="G45" s="1329">
        <f t="shared" si="2"/>
        <v>19.93993993993994</v>
      </c>
      <c r="H45" s="1329">
        <f t="shared" si="2"/>
        <v>14.589700056593097</v>
      </c>
      <c r="I45" s="1329"/>
      <c r="J45" s="1329"/>
      <c r="K45" s="1329">
        <f t="shared" si="2"/>
        <v>11.607142857142858</v>
      </c>
      <c r="L45" s="1329">
        <f t="shared" si="2"/>
        <v>15.505617977528091</v>
      </c>
      <c r="M45" s="1329">
        <f t="shared" si="2"/>
        <v>23.022847100175746</v>
      </c>
      <c r="N45" s="1329">
        <f t="shared" si="2"/>
        <v>22.781954887218046</v>
      </c>
      <c r="O45" s="1329">
        <f t="shared" si="2"/>
        <v>19.26392572944297</v>
      </c>
      <c r="P45" s="1329"/>
      <c r="Q45" s="1329"/>
      <c r="R45" s="1329">
        <f t="shared" si="2"/>
        <v>4.685314685314685</v>
      </c>
      <c r="S45" s="1329">
        <f t="shared" si="2"/>
        <v>8.419243986254296</v>
      </c>
      <c r="T45" s="1329">
        <f t="shared" si="2"/>
        <v>14.857142857142858</v>
      </c>
      <c r="U45" s="1329">
        <f t="shared" si="2"/>
        <v>18.05</v>
      </c>
      <c r="V45" s="1329">
        <f t="shared" si="2"/>
        <v>12.167039010139199</v>
      </c>
      <c r="W45" s="1329"/>
    </row>
    <row r="46" spans="3:23" ht="11.25">
      <c r="C46" s="1267" t="s">
        <v>747</v>
      </c>
      <c r="D46" s="1269">
        <v>1598</v>
      </c>
      <c r="E46" s="1269">
        <v>1146</v>
      </c>
      <c r="F46" s="1269">
        <v>1377</v>
      </c>
      <c r="G46" s="1269">
        <v>2623</v>
      </c>
      <c r="H46" s="1269">
        <v>6744</v>
      </c>
      <c r="I46" s="1269"/>
      <c r="J46" s="1269"/>
      <c r="K46" s="1270">
        <v>512</v>
      </c>
      <c r="L46" s="1270">
        <v>304</v>
      </c>
      <c r="M46" s="1270">
        <v>430</v>
      </c>
      <c r="N46" s="1270">
        <v>1050</v>
      </c>
      <c r="O46" s="1270">
        <v>2296</v>
      </c>
      <c r="P46" s="1270"/>
      <c r="Q46" s="1270"/>
      <c r="R46" s="1269">
        <v>1086</v>
      </c>
      <c r="S46" s="1269">
        <v>842</v>
      </c>
      <c r="T46" s="1269">
        <v>947</v>
      </c>
      <c r="U46" s="1269">
        <v>1573</v>
      </c>
      <c r="V46" s="1269">
        <v>4448</v>
      </c>
      <c r="W46" s="1269"/>
    </row>
    <row r="47" spans="3:23" ht="11.25">
      <c r="C47" s="1331"/>
      <c r="D47" s="1332">
        <f>D37/D46*100</f>
        <v>8.197747183979976</v>
      </c>
      <c r="E47" s="1332">
        <f>E37/E46*100</f>
        <v>12.12914485165794</v>
      </c>
      <c r="F47" s="1332">
        <f>F37/F46*100</f>
        <v>18.445896877269426</v>
      </c>
      <c r="G47" s="1332">
        <f>G37/G46*100</f>
        <v>21.197102554327106</v>
      </c>
      <c r="H47" s="1332">
        <f>H37/H46*100</f>
        <v>16.014234875444842</v>
      </c>
      <c r="I47" s="1332"/>
      <c r="J47" s="1332"/>
      <c r="K47" s="1334">
        <f>K37/K46*100</f>
        <v>13.0859375</v>
      </c>
      <c r="L47" s="1334">
        <f>L37/L46*100</f>
        <v>18.75</v>
      </c>
      <c r="M47" s="1334">
        <f>M37/M46*100</f>
        <v>23.953488372093023</v>
      </c>
      <c r="N47" s="1334">
        <f>N37/N46*100</f>
        <v>23.142857142857142</v>
      </c>
      <c r="O47" s="1334">
        <f>O37/O46*100</f>
        <v>20.470383275261327</v>
      </c>
      <c r="P47" s="1334"/>
      <c r="Q47" s="1334"/>
      <c r="R47" s="1332">
        <f>R37/R46*100</f>
        <v>5.893186003683241</v>
      </c>
      <c r="S47" s="1332">
        <f>S37/S46*100</f>
        <v>9.73871733966746</v>
      </c>
      <c r="T47" s="1332">
        <f>T37/T46*100</f>
        <v>15.945089757127773</v>
      </c>
      <c r="U47" s="1332">
        <f>U37/U46*100</f>
        <v>19.89828353464717</v>
      </c>
      <c r="V47" s="1332">
        <f>V37/V46*100</f>
        <v>13.714028776978418</v>
      </c>
      <c r="W47" s="1332"/>
    </row>
  </sheetData>
  <sheetProtection/>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&amp;C-19-</oddFooter>
  </headerFooter>
</worksheet>
</file>

<file path=xl/worksheets/sheet14.xml><?xml version="1.0" encoding="utf-8"?>
<worksheet xmlns="http://schemas.openxmlformats.org/spreadsheetml/2006/main" xmlns:r="http://schemas.openxmlformats.org/officeDocument/2006/relationships">
  <dimension ref="A1:W47"/>
  <sheetViews>
    <sheetView view="pageBreakPreview" zoomScale="90" zoomScaleNormal="90" zoomScaleSheetLayoutView="90" workbookViewId="0" topLeftCell="A1">
      <pane xSplit="3" ySplit="3" topLeftCell="D4" activePane="bottomRight" state="frozen"/>
      <selection pane="topLeft" activeCell="AA6" sqref="AA6"/>
      <selection pane="topRight" activeCell="AA6" sqref="AA6"/>
      <selection pane="bottomLeft" activeCell="AA6" sqref="AA6"/>
      <selection pane="bottomRight" activeCell="F20" sqref="F20"/>
    </sheetView>
  </sheetViews>
  <sheetFormatPr defaultColWidth="9.00390625" defaultRowHeight="13.5"/>
  <cols>
    <col min="1" max="1" width="0.74609375" style="1281" customWidth="1"/>
    <col min="2" max="2" width="1.12109375" style="1281" customWidth="1"/>
    <col min="3" max="3" width="7.50390625" style="1281" customWidth="1"/>
    <col min="4" max="9" width="6.75390625" style="1322" customWidth="1"/>
    <col min="10" max="10" width="1.12109375" style="1322" customWidth="1"/>
    <col min="11" max="16" width="6.75390625" style="1323" customWidth="1"/>
    <col min="17" max="17" width="1.12109375" style="1323" customWidth="1"/>
    <col min="18" max="22" width="6.75390625" style="1322" customWidth="1"/>
    <col min="23" max="23" width="6.125" style="1322" customWidth="1"/>
    <col min="24" max="16384" width="9.00390625" style="1281" customWidth="1"/>
  </cols>
  <sheetData>
    <row r="1" spans="1:23" s="1276" customFormat="1" ht="18.75" customHeight="1" thickBot="1">
      <c r="A1" s="1271" t="s">
        <v>760</v>
      </c>
      <c r="B1" s="1356"/>
      <c r="C1" s="1272"/>
      <c r="D1" s="1273"/>
      <c r="E1" s="1273"/>
      <c r="F1" s="1273"/>
      <c r="G1" s="1273"/>
      <c r="H1" s="1273"/>
      <c r="I1" s="1273"/>
      <c r="J1" s="1273"/>
      <c r="K1" s="1274"/>
      <c r="L1" s="1274"/>
      <c r="M1" s="1274"/>
      <c r="N1" s="1274"/>
      <c r="O1" s="1274"/>
      <c r="P1" s="1274"/>
      <c r="Q1" s="1274"/>
      <c r="R1" s="1273"/>
      <c r="S1" s="1273"/>
      <c r="T1" s="1273"/>
      <c r="U1" s="1273"/>
      <c r="V1" s="1273"/>
      <c r="W1" s="1275" t="s">
        <v>737</v>
      </c>
    </row>
    <row r="2" spans="1:23" ht="15.75" customHeight="1">
      <c r="A2" s="1277"/>
      <c r="B2" s="1278"/>
      <c r="C2" s="1277"/>
      <c r="D2" s="1386"/>
      <c r="E2" s="1386"/>
      <c r="F2" s="1386" t="s">
        <v>700</v>
      </c>
      <c r="G2" s="1386"/>
      <c r="H2" s="1386"/>
      <c r="I2" s="1386"/>
      <c r="J2" s="1279"/>
      <c r="K2" s="1388"/>
      <c r="L2" s="1388"/>
      <c r="M2" s="1388" t="s">
        <v>692</v>
      </c>
      <c r="N2" s="1388"/>
      <c r="O2" s="1388"/>
      <c r="P2" s="1388"/>
      <c r="Q2" s="1280"/>
      <c r="R2" s="1390"/>
      <c r="S2" s="1390"/>
      <c r="T2" s="1390" t="s">
        <v>693</v>
      </c>
      <c r="U2" s="1390"/>
      <c r="V2" s="1390"/>
      <c r="W2" s="1390"/>
    </row>
    <row r="3" spans="1:23" s="1286" customFormat="1" ht="17.25" customHeight="1">
      <c r="A3" s="1282"/>
      <c r="B3" s="1283"/>
      <c r="C3" s="1284" t="s">
        <v>212</v>
      </c>
      <c r="D3" s="1387" t="s">
        <v>695</v>
      </c>
      <c r="E3" s="1387" t="s">
        <v>696</v>
      </c>
      <c r="F3" s="1387" t="s">
        <v>697</v>
      </c>
      <c r="G3" s="1387" t="s">
        <v>698</v>
      </c>
      <c r="H3" s="1387" t="s">
        <v>699</v>
      </c>
      <c r="I3" s="1352" t="s">
        <v>770</v>
      </c>
      <c r="J3" s="1285"/>
      <c r="K3" s="1389" t="s">
        <v>695</v>
      </c>
      <c r="L3" s="1389" t="s">
        <v>696</v>
      </c>
      <c r="M3" s="1389" t="s">
        <v>697</v>
      </c>
      <c r="N3" s="1389" t="s">
        <v>698</v>
      </c>
      <c r="O3" s="1389" t="s">
        <v>699</v>
      </c>
      <c r="P3" s="1353" t="s">
        <v>770</v>
      </c>
      <c r="Q3" s="1285"/>
      <c r="R3" s="1393" t="s">
        <v>695</v>
      </c>
      <c r="S3" s="1393" t="s">
        <v>696</v>
      </c>
      <c r="T3" s="1393" t="s">
        <v>697</v>
      </c>
      <c r="U3" s="1393" t="s">
        <v>698</v>
      </c>
      <c r="V3" s="1393" t="s">
        <v>699</v>
      </c>
      <c r="W3" s="1354" t="s">
        <v>770</v>
      </c>
    </row>
    <row r="4" spans="1:23" s="1298" customFormat="1" ht="12" customHeight="1">
      <c r="A4" s="1287"/>
      <c r="B4" s="1288">
        <v>1</v>
      </c>
      <c r="C4" s="1229" t="s">
        <v>771</v>
      </c>
      <c r="D4" s="1357">
        <f>PDｺｰﾄﾞ１!D4+PDｺｰﾄﾞ２!D4</f>
        <v>9</v>
      </c>
      <c r="E4" s="1357">
        <f>PDｺｰﾄﾞ１!E4+PDｺｰﾄﾞ２!E4</f>
        <v>12</v>
      </c>
      <c r="F4" s="1357">
        <f>PDｺｰﾄﾞ１!F4+PDｺｰﾄﾞ２!F4</f>
        <v>15</v>
      </c>
      <c r="G4" s="1357">
        <f>PDｺｰﾄﾞ１!G4+PDｺｰﾄﾞ２!G4</f>
        <v>32</v>
      </c>
      <c r="H4" s="1357">
        <f>PDｺｰﾄﾞ１!H4+PDｺｰﾄﾞ２!H4</f>
        <v>68</v>
      </c>
      <c r="I4" s="1357" t="s">
        <v>825</v>
      </c>
      <c r="J4" s="1357"/>
      <c r="K4" s="1230">
        <f>PDｺｰﾄﾞ１!K4+PDｺｰﾄﾞ２!K4</f>
        <v>5</v>
      </c>
      <c r="L4" s="1230">
        <f>PDｺｰﾄﾞ１!L4+PDｺｰﾄﾞ２!L4</f>
        <v>1</v>
      </c>
      <c r="M4" s="1230">
        <f>PDｺｰﾄﾞ１!M4+PDｺｰﾄﾞ２!M4</f>
        <v>4</v>
      </c>
      <c r="N4" s="1230">
        <f>PDｺｰﾄﾞ１!N4+PDｺｰﾄﾞ２!N4</f>
        <v>12</v>
      </c>
      <c r="O4" s="1357">
        <f>PDｺｰﾄﾞ１!O4+PDｺｰﾄﾞ２!O4</f>
        <v>22</v>
      </c>
      <c r="P4" s="1230" t="s">
        <v>825</v>
      </c>
      <c r="Q4" s="1230"/>
      <c r="R4" s="1230">
        <f>PDｺｰﾄﾞ１!R4+PDｺｰﾄﾞ２!R4</f>
        <v>4</v>
      </c>
      <c r="S4" s="1230">
        <f>PDｺｰﾄﾞ１!S4+PDｺｰﾄﾞ２!S4</f>
        <v>11</v>
      </c>
      <c r="T4" s="1230">
        <f>PDｺｰﾄﾞ１!T4+PDｺｰﾄﾞ２!T4</f>
        <v>11</v>
      </c>
      <c r="U4" s="1230">
        <f>PDｺｰﾄﾞ１!U4+PDｺｰﾄﾞ２!U4</f>
        <v>20</v>
      </c>
      <c r="V4" s="1357">
        <f>PDｺｰﾄﾞ１!V4+PDｺｰﾄﾞ２!V4</f>
        <v>46</v>
      </c>
      <c r="W4" s="1230" t="s">
        <v>825</v>
      </c>
    </row>
    <row r="5" spans="1:23" s="1298" customFormat="1" ht="12" customHeight="1">
      <c r="A5" s="1292"/>
      <c r="B5" s="1293">
        <v>2</v>
      </c>
      <c r="C5" s="1235" t="s">
        <v>772</v>
      </c>
      <c r="D5" s="1358">
        <f>PDｺｰﾄﾞ１!D5+PDｺｰﾄﾞ２!D5</f>
        <v>1</v>
      </c>
      <c r="E5" s="1358">
        <f>PDｺｰﾄﾞ１!E5+PDｺｰﾄﾞ２!E5</f>
        <v>5</v>
      </c>
      <c r="F5" s="1358">
        <f>PDｺｰﾄﾞ１!F5+PDｺｰﾄﾞ２!F5</f>
        <v>8</v>
      </c>
      <c r="G5" s="1358">
        <f>PDｺｰﾄﾞ１!G5+PDｺｰﾄﾞ２!G5</f>
        <v>14</v>
      </c>
      <c r="H5" s="1358">
        <f>PDｺｰﾄﾞ１!H5+PDｺｰﾄﾞ２!H5</f>
        <v>28</v>
      </c>
      <c r="I5" s="1358" t="s">
        <v>825</v>
      </c>
      <c r="J5" s="1358"/>
      <c r="K5" s="1359">
        <f>PDｺｰﾄﾞ１!K5+PDｺｰﾄﾞ２!K5</f>
        <v>0</v>
      </c>
      <c r="L5" s="1359">
        <f>PDｺｰﾄﾞ１!L5+PDｺｰﾄﾞ２!L5</f>
        <v>1</v>
      </c>
      <c r="M5" s="1231">
        <f>PDｺｰﾄﾞ１!M5+PDｺｰﾄﾞ２!M5</f>
        <v>3</v>
      </c>
      <c r="N5" s="1231">
        <f>PDｺｰﾄﾞ１!N5+PDｺｰﾄﾞ２!N5</f>
        <v>5</v>
      </c>
      <c r="O5" s="1358">
        <f>PDｺｰﾄﾞ１!O5+PDｺｰﾄﾞ２!O5</f>
        <v>9</v>
      </c>
      <c r="P5" s="1231" t="s">
        <v>825</v>
      </c>
      <c r="Q5" s="1231"/>
      <c r="R5" s="1231">
        <f>PDｺｰﾄﾞ１!R5+PDｺｰﾄﾞ２!R5</f>
        <v>1</v>
      </c>
      <c r="S5" s="1231">
        <f>PDｺｰﾄﾞ１!S5+PDｺｰﾄﾞ２!S5</f>
        <v>4</v>
      </c>
      <c r="T5" s="1231">
        <f>PDｺｰﾄﾞ１!T5+PDｺｰﾄﾞ２!T5</f>
        <v>5</v>
      </c>
      <c r="U5" s="1231">
        <f>PDｺｰﾄﾞ１!U5+PDｺｰﾄﾞ２!U5</f>
        <v>9</v>
      </c>
      <c r="V5" s="1358">
        <f>PDｺｰﾄﾞ１!V5+PDｺｰﾄﾞ２!V5</f>
        <v>19</v>
      </c>
      <c r="W5" s="1231" t="s">
        <v>825</v>
      </c>
    </row>
    <row r="6" spans="1:23" s="1298" customFormat="1" ht="12" customHeight="1">
      <c r="A6" s="1292"/>
      <c r="B6" s="1293">
        <v>3</v>
      </c>
      <c r="C6" s="1235" t="s">
        <v>773</v>
      </c>
      <c r="D6" s="1358">
        <f>PDｺｰﾄﾞ１!D6+PDｺｰﾄﾞ２!D6</f>
        <v>4</v>
      </c>
      <c r="E6" s="1358">
        <f>PDｺｰﾄﾞ１!E6+PDｺｰﾄﾞ２!E6</f>
        <v>2</v>
      </c>
      <c r="F6" s="1358">
        <f>PDｺｰﾄﾞ１!F6+PDｺｰﾄﾞ２!F6</f>
        <v>3</v>
      </c>
      <c r="G6" s="1358">
        <f>PDｺｰﾄﾞ１!G6+PDｺｰﾄﾞ２!G6</f>
        <v>10</v>
      </c>
      <c r="H6" s="1358">
        <f>PDｺｰﾄﾞ１!H6+PDｺｰﾄﾞ２!H6</f>
        <v>19</v>
      </c>
      <c r="I6" s="1358" t="s">
        <v>825</v>
      </c>
      <c r="J6" s="1358"/>
      <c r="K6" s="1231">
        <f>PDｺｰﾄﾞ１!K6+PDｺｰﾄﾞ２!K6</f>
        <v>3</v>
      </c>
      <c r="L6" s="1231">
        <f>PDｺｰﾄﾞ１!L6+PDｺｰﾄﾞ２!L6</f>
        <v>1</v>
      </c>
      <c r="M6" s="1231">
        <f>PDｺｰﾄﾞ１!M6+PDｺｰﾄﾞ２!M6</f>
        <v>3</v>
      </c>
      <c r="N6" s="1231">
        <f>PDｺｰﾄﾞ１!N6+PDｺｰﾄﾞ２!N6</f>
        <v>5</v>
      </c>
      <c r="O6" s="1358">
        <f>PDｺｰﾄﾞ１!O6+PDｺｰﾄﾞ２!O6</f>
        <v>12</v>
      </c>
      <c r="P6" s="1231" t="s">
        <v>825</v>
      </c>
      <c r="Q6" s="1231"/>
      <c r="R6" s="1231">
        <f>PDｺｰﾄﾞ１!R6+PDｺｰﾄﾞ２!R6</f>
        <v>1</v>
      </c>
      <c r="S6" s="1231">
        <f>PDｺｰﾄﾞ１!S6+PDｺｰﾄﾞ２!S6</f>
        <v>1</v>
      </c>
      <c r="T6" s="1231">
        <f>PDｺｰﾄﾞ１!T6+PDｺｰﾄﾞ２!T6</f>
        <v>0</v>
      </c>
      <c r="U6" s="1231">
        <f>PDｺｰﾄﾞ１!U6+PDｺｰﾄﾞ２!U6</f>
        <v>5</v>
      </c>
      <c r="V6" s="1358">
        <f>PDｺｰﾄﾞ１!V6+PDｺｰﾄﾞ２!V6</f>
        <v>7</v>
      </c>
      <c r="W6" s="1231" t="s">
        <v>825</v>
      </c>
    </row>
    <row r="7" spans="1:23" s="1291" customFormat="1" ht="12" customHeight="1">
      <c r="A7" s="1292"/>
      <c r="B7" s="1293">
        <v>4</v>
      </c>
      <c r="C7" s="1235" t="s">
        <v>774</v>
      </c>
      <c r="D7" s="1358">
        <f>PDｺｰﾄﾞ１!D7+PDｺｰﾄﾞ２!D7</f>
        <v>0</v>
      </c>
      <c r="E7" s="1358">
        <f>PDｺｰﾄﾞ１!E7+PDｺｰﾄﾞ２!E7</f>
        <v>6</v>
      </c>
      <c r="F7" s="1358">
        <f>PDｺｰﾄﾞ１!F7+PDｺｰﾄﾞ２!F7</f>
        <v>6</v>
      </c>
      <c r="G7" s="1358">
        <f>PDｺｰﾄﾞ１!G7+PDｺｰﾄﾞ２!G7</f>
        <v>20</v>
      </c>
      <c r="H7" s="1358">
        <f>PDｺｰﾄﾞ１!H7+PDｺｰﾄﾞ２!H7</f>
        <v>32</v>
      </c>
      <c r="I7" s="1358" t="s">
        <v>825</v>
      </c>
      <c r="J7" s="1358"/>
      <c r="K7" s="1231">
        <f>PDｺｰﾄﾞ１!K7+PDｺｰﾄﾞ２!K7</f>
        <v>0</v>
      </c>
      <c r="L7" s="1231">
        <f>PDｺｰﾄﾞ１!L7+PDｺｰﾄﾞ２!L7</f>
        <v>4</v>
      </c>
      <c r="M7" s="1231">
        <f>PDｺｰﾄﾞ１!M7+PDｺｰﾄﾞ２!M7</f>
        <v>4</v>
      </c>
      <c r="N7" s="1231">
        <f>PDｺｰﾄﾞ１!N7+PDｺｰﾄﾞ２!N7</f>
        <v>9</v>
      </c>
      <c r="O7" s="1358">
        <f>PDｺｰﾄﾞ１!O7+PDｺｰﾄﾞ２!O7</f>
        <v>17</v>
      </c>
      <c r="P7" s="1231" t="s">
        <v>825</v>
      </c>
      <c r="Q7" s="1231"/>
      <c r="R7" s="1231">
        <f>PDｺｰﾄﾞ１!R7+PDｺｰﾄﾞ２!R7</f>
        <v>0</v>
      </c>
      <c r="S7" s="1231">
        <f>PDｺｰﾄﾞ１!S7+PDｺｰﾄﾞ２!S7</f>
        <v>2</v>
      </c>
      <c r="T7" s="1231">
        <f>PDｺｰﾄﾞ１!T7+PDｺｰﾄﾞ２!T7</f>
        <v>2</v>
      </c>
      <c r="U7" s="1231">
        <f>PDｺｰﾄﾞ１!U7+PDｺｰﾄﾞ２!U7</f>
        <v>11</v>
      </c>
      <c r="V7" s="1358">
        <f>PDｺｰﾄﾞ１!V7+PDｺｰﾄﾞ２!V7</f>
        <v>15</v>
      </c>
      <c r="W7" s="1231" t="s">
        <v>825</v>
      </c>
    </row>
    <row r="8" spans="1:23" s="1291" customFormat="1" ht="12" customHeight="1">
      <c r="A8" s="1292"/>
      <c r="B8" s="1293">
        <v>5</v>
      </c>
      <c r="C8" s="1235" t="s">
        <v>775</v>
      </c>
      <c r="D8" s="1358">
        <f>PDｺｰﾄﾞ１!D8+PDｺｰﾄﾞ２!D8</f>
        <v>2</v>
      </c>
      <c r="E8" s="1358">
        <f>PDｺｰﾄﾞ１!E8+PDｺｰﾄﾞ２!E8</f>
        <v>3</v>
      </c>
      <c r="F8" s="1358">
        <f>PDｺｰﾄﾞ１!F8+PDｺｰﾄﾞ２!F8</f>
        <v>4</v>
      </c>
      <c r="G8" s="1358">
        <f>PDｺｰﾄﾞ１!G8+PDｺｰﾄﾞ２!G8</f>
        <v>5</v>
      </c>
      <c r="H8" s="1358">
        <f>PDｺｰﾄﾞ１!H8+PDｺｰﾄﾞ２!H8</f>
        <v>14</v>
      </c>
      <c r="I8" s="1358" t="s">
        <v>825</v>
      </c>
      <c r="J8" s="1358"/>
      <c r="K8" s="1231">
        <f>PDｺｰﾄﾞ１!K8+PDｺｰﾄﾞ２!K8</f>
        <v>0</v>
      </c>
      <c r="L8" s="1231">
        <f>PDｺｰﾄﾞ１!L8+PDｺｰﾄﾞ２!L8</f>
        <v>2</v>
      </c>
      <c r="M8" s="1231">
        <f>PDｺｰﾄﾞ１!M8+PDｺｰﾄﾞ２!M8</f>
        <v>2</v>
      </c>
      <c r="N8" s="1231">
        <f>PDｺｰﾄﾞ１!N8+PDｺｰﾄﾞ２!N8</f>
        <v>3</v>
      </c>
      <c r="O8" s="1358">
        <f>PDｺｰﾄﾞ１!O8+PDｺｰﾄﾞ２!O8</f>
        <v>7</v>
      </c>
      <c r="P8" s="1231" t="s">
        <v>825</v>
      </c>
      <c r="Q8" s="1231"/>
      <c r="R8" s="1231">
        <f>PDｺｰﾄﾞ１!R8+PDｺｰﾄﾞ２!R8</f>
        <v>2</v>
      </c>
      <c r="S8" s="1231">
        <f>PDｺｰﾄﾞ１!S8+PDｺｰﾄﾞ２!S8</f>
        <v>1</v>
      </c>
      <c r="T8" s="1231">
        <f>PDｺｰﾄﾞ１!T8+PDｺｰﾄﾞ２!T8</f>
        <v>2</v>
      </c>
      <c r="U8" s="1231">
        <f>PDｺｰﾄﾞ１!U8+PDｺｰﾄﾞ２!U8</f>
        <v>2</v>
      </c>
      <c r="V8" s="1358">
        <f>PDｺｰﾄﾞ１!V8+PDｺｰﾄﾞ２!V8</f>
        <v>7</v>
      </c>
      <c r="W8" s="1231" t="s">
        <v>825</v>
      </c>
    </row>
    <row r="9" spans="1:23" s="1291" customFormat="1" ht="12" customHeight="1">
      <c r="A9" s="1292"/>
      <c r="B9" s="1293">
        <v>6</v>
      </c>
      <c r="C9" s="1235" t="s">
        <v>776</v>
      </c>
      <c r="D9" s="1358">
        <f>PDｺｰﾄﾞ１!D9+PDｺｰﾄﾞ２!D9</f>
        <v>5</v>
      </c>
      <c r="E9" s="1358">
        <f>PDｺｰﾄﾞ１!E9+PDｺｰﾄﾞ２!E9</f>
        <v>6</v>
      </c>
      <c r="F9" s="1358">
        <f>PDｺｰﾄﾞ１!F9+PDｺｰﾄﾞ２!F9</f>
        <v>22</v>
      </c>
      <c r="G9" s="1358">
        <f>PDｺｰﾄﾞ１!G9+PDｺｰﾄﾞ２!G9</f>
        <v>33</v>
      </c>
      <c r="H9" s="1358">
        <f>PDｺｰﾄﾞ１!H9+PDｺｰﾄﾞ２!H9</f>
        <v>66</v>
      </c>
      <c r="I9" s="1358" t="s">
        <v>825</v>
      </c>
      <c r="J9" s="1358"/>
      <c r="K9" s="1231">
        <f>PDｺｰﾄﾞ１!K9+PDｺｰﾄﾞ２!K9</f>
        <v>1</v>
      </c>
      <c r="L9" s="1231">
        <f>PDｺｰﾄﾞ１!L9+PDｺｰﾄﾞ２!L9</f>
        <v>0</v>
      </c>
      <c r="M9" s="1231">
        <f>PDｺｰﾄﾞ１!M9+PDｺｰﾄﾞ２!M9</f>
        <v>4</v>
      </c>
      <c r="N9" s="1231">
        <f>PDｺｰﾄﾞ１!N9+PDｺｰﾄﾞ２!N9</f>
        <v>11</v>
      </c>
      <c r="O9" s="1358">
        <f>PDｺｰﾄﾞ１!O9+PDｺｰﾄﾞ２!O9</f>
        <v>16</v>
      </c>
      <c r="P9" s="1231" t="s">
        <v>825</v>
      </c>
      <c r="Q9" s="1231"/>
      <c r="R9" s="1231">
        <f>PDｺｰﾄﾞ１!R9+PDｺｰﾄﾞ２!R9</f>
        <v>4</v>
      </c>
      <c r="S9" s="1231">
        <f>PDｺｰﾄﾞ１!S9+PDｺｰﾄﾞ２!S9</f>
        <v>6</v>
      </c>
      <c r="T9" s="1231">
        <f>PDｺｰﾄﾞ１!T9+PDｺｰﾄﾞ２!T9</f>
        <v>18</v>
      </c>
      <c r="U9" s="1231">
        <f>PDｺｰﾄﾞ１!U9+PDｺｰﾄﾞ２!U9</f>
        <v>22</v>
      </c>
      <c r="V9" s="1358">
        <f>PDｺｰﾄﾞ１!V9+PDｺｰﾄﾞ２!V9</f>
        <v>50</v>
      </c>
      <c r="W9" s="1231" t="s">
        <v>825</v>
      </c>
    </row>
    <row r="10" spans="1:23" s="1291" customFormat="1" ht="12" customHeight="1">
      <c r="A10" s="1292"/>
      <c r="B10" s="1293">
        <v>7</v>
      </c>
      <c r="C10" s="1235" t="s">
        <v>777</v>
      </c>
      <c r="D10" s="1358">
        <f>PDｺｰﾄﾞ１!D10+PDｺｰﾄﾞ２!D10</f>
        <v>4</v>
      </c>
      <c r="E10" s="1358">
        <f>PDｺｰﾄﾞ１!E10+PDｺｰﾄﾞ２!E10</f>
        <v>13</v>
      </c>
      <c r="F10" s="1358">
        <f>PDｺｰﾄﾞ１!F10+PDｺｰﾄﾞ２!F10</f>
        <v>12</v>
      </c>
      <c r="G10" s="1358">
        <f>PDｺｰﾄﾞ１!G10+PDｺｰﾄﾞ２!G10</f>
        <v>43</v>
      </c>
      <c r="H10" s="1358">
        <f>PDｺｰﾄﾞ１!H10+PDｺｰﾄﾞ２!H10</f>
        <v>72</v>
      </c>
      <c r="I10" s="1358">
        <f>PDｺｰﾄﾞ１!I10+PDｺｰﾄﾞ２!I10</f>
        <v>29</v>
      </c>
      <c r="J10" s="1358"/>
      <c r="K10" s="1231">
        <f>PDｺｰﾄﾞ１!K10+PDｺｰﾄﾞ２!K10</f>
        <v>3</v>
      </c>
      <c r="L10" s="1231">
        <f>PDｺｰﾄﾞ１!L10+PDｺｰﾄﾞ２!L10</f>
        <v>4</v>
      </c>
      <c r="M10" s="1231">
        <f>PDｺｰﾄﾞ１!M10+PDｺｰﾄﾞ２!M10</f>
        <v>4</v>
      </c>
      <c r="N10" s="1231">
        <f>PDｺｰﾄﾞ１!N10+PDｺｰﾄﾞ２!N10</f>
        <v>16</v>
      </c>
      <c r="O10" s="1358">
        <f>PDｺｰﾄﾞ１!O10+PDｺｰﾄﾞ２!O10</f>
        <v>27</v>
      </c>
      <c r="P10" s="1231">
        <f>PDｺｰﾄﾞ１!P10+PDｺｰﾄﾞ２!P10</f>
        <v>11</v>
      </c>
      <c r="Q10" s="1231"/>
      <c r="R10" s="1231">
        <f>PDｺｰﾄﾞ１!R10+PDｺｰﾄﾞ２!R10</f>
        <v>1</v>
      </c>
      <c r="S10" s="1231">
        <f>PDｺｰﾄﾞ１!S10+PDｺｰﾄﾞ２!S10</f>
        <v>9</v>
      </c>
      <c r="T10" s="1231">
        <f>PDｺｰﾄﾞ１!T10+PDｺｰﾄﾞ２!T10</f>
        <v>8</v>
      </c>
      <c r="U10" s="1231">
        <f>PDｺｰﾄﾞ１!U10+PDｺｰﾄﾞ２!U10</f>
        <v>27</v>
      </c>
      <c r="V10" s="1358">
        <f>PDｺｰﾄﾞ１!V10+PDｺｰﾄﾞ２!V10</f>
        <v>45</v>
      </c>
      <c r="W10" s="1231">
        <f>PDｺｰﾄﾞ１!W10+PDｺｰﾄﾞ２!W10</f>
        <v>18</v>
      </c>
    </row>
    <row r="11" spans="1:23" s="1291" customFormat="1" ht="12" customHeight="1">
      <c r="A11" s="1292"/>
      <c r="B11" s="1293">
        <v>8</v>
      </c>
      <c r="C11" s="1235" t="s">
        <v>778</v>
      </c>
      <c r="D11" s="1358">
        <f>PDｺｰﾄﾞ１!D11+PDｺｰﾄﾞ２!D11</f>
        <v>12</v>
      </c>
      <c r="E11" s="1358">
        <f>PDｺｰﾄﾞ１!E11+PDｺｰﾄﾞ２!E11</f>
        <v>28</v>
      </c>
      <c r="F11" s="1358">
        <f>PDｺｰﾄﾞ１!F11+PDｺｰﾄﾞ２!F11</f>
        <v>37</v>
      </c>
      <c r="G11" s="1358">
        <f>PDｺｰﾄﾞ１!G11+PDｺｰﾄﾞ２!G11</f>
        <v>165</v>
      </c>
      <c r="H11" s="1358">
        <f>PDｺｰﾄﾞ１!H11+PDｺｰﾄﾞ２!H11</f>
        <v>242</v>
      </c>
      <c r="I11" s="1358">
        <f>PDｺｰﾄﾞ１!I11+PDｺｰﾄﾞ２!I11</f>
        <v>133</v>
      </c>
      <c r="J11" s="1358"/>
      <c r="K11" s="1231">
        <f>PDｺｰﾄﾞ１!K11+PDｺｰﾄﾞ２!K11</f>
        <v>3</v>
      </c>
      <c r="L11" s="1231">
        <f>PDｺｰﾄﾞ１!L11+PDｺｰﾄﾞ２!L11</f>
        <v>13</v>
      </c>
      <c r="M11" s="1231">
        <f>PDｺｰﾄﾞ１!M11+PDｺｰﾄﾞ２!M11</f>
        <v>13</v>
      </c>
      <c r="N11" s="1231">
        <f>PDｺｰﾄﾞ１!N11+PDｺｰﾄﾞ２!N11</f>
        <v>65</v>
      </c>
      <c r="O11" s="1358">
        <f>PDｺｰﾄﾞ１!O11+PDｺｰﾄﾞ２!O11</f>
        <v>94</v>
      </c>
      <c r="P11" s="1231">
        <f>PDｺｰﾄﾞ１!P11+PDｺｰﾄﾞ２!P11</f>
        <v>54</v>
      </c>
      <c r="Q11" s="1231"/>
      <c r="R11" s="1231">
        <f>PDｺｰﾄﾞ１!R11+PDｺｰﾄﾞ２!R11</f>
        <v>9</v>
      </c>
      <c r="S11" s="1231">
        <f>PDｺｰﾄﾞ１!S11+PDｺｰﾄﾞ２!S11</f>
        <v>15</v>
      </c>
      <c r="T11" s="1231">
        <f>PDｺｰﾄﾞ１!T11+PDｺｰﾄﾞ２!T11</f>
        <v>24</v>
      </c>
      <c r="U11" s="1231">
        <f>PDｺｰﾄﾞ１!U11+PDｺｰﾄﾞ２!U11</f>
        <v>100</v>
      </c>
      <c r="V11" s="1358">
        <f>PDｺｰﾄﾞ１!V11+PDｺｰﾄﾞ２!V11</f>
        <v>148</v>
      </c>
      <c r="W11" s="1231">
        <f>PDｺｰﾄﾞ１!W11+PDｺｰﾄﾞ２!W11</f>
        <v>79</v>
      </c>
    </row>
    <row r="12" spans="1:23" s="1291" customFormat="1" ht="12" customHeight="1">
      <c r="A12" s="1292"/>
      <c r="B12" s="1293">
        <v>9</v>
      </c>
      <c r="C12" s="1235" t="s">
        <v>779</v>
      </c>
      <c r="D12" s="1358">
        <f>PDｺｰﾄﾞ１!D12+PDｺｰﾄﾞ２!D12</f>
        <v>31</v>
      </c>
      <c r="E12" s="1358">
        <f>PDｺｰﾄﾞ１!E12+PDｺｰﾄﾞ２!E12</f>
        <v>2</v>
      </c>
      <c r="F12" s="1358">
        <f>PDｺｰﾄﾞ１!F12+PDｺｰﾄﾞ２!F12</f>
        <v>6</v>
      </c>
      <c r="G12" s="1358">
        <f>PDｺｰﾄﾞ１!G12+PDｺｰﾄﾞ２!G12</f>
        <v>11</v>
      </c>
      <c r="H12" s="1358">
        <f>PDｺｰﾄﾞ１!H12+PDｺｰﾄﾞ２!H12</f>
        <v>50</v>
      </c>
      <c r="I12" s="1358">
        <f>PDｺｰﾄﾞ１!I12+PDｺｰﾄﾞ２!I12</f>
        <v>478</v>
      </c>
      <c r="J12" s="1358"/>
      <c r="K12" s="1231">
        <f>PDｺｰﾄﾞ１!K12+PDｺｰﾄﾞ２!K12</f>
        <v>18</v>
      </c>
      <c r="L12" s="1231">
        <f>PDｺｰﾄﾞ１!L12+PDｺｰﾄﾞ２!L12</f>
        <v>0</v>
      </c>
      <c r="M12" s="1231">
        <f>PDｺｰﾄﾞ１!M12+PDｺｰﾄﾞ２!M12</f>
        <v>1</v>
      </c>
      <c r="N12" s="1231">
        <f>PDｺｰﾄﾞ１!N12+PDｺｰﾄﾞ２!N12</f>
        <v>6</v>
      </c>
      <c r="O12" s="1358">
        <f>PDｺｰﾄﾞ１!O12+PDｺｰﾄﾞ２!O12</f>
        <v>25</v>
      </c>
      <c r="P12" s="1231">
        <f>PDｺｰﾄﾞ１!P12+PDｺｰﾄﾞ２!P12</f>
        <v>159</v>
      </c>
      <c r="Q12" s="1231"/>
      <c r="R12" s="1231">
        <f>PDｺｰﾄﾞ１!R12+PDｺｰﾄﾞ２!R12</f>
        <v>13</v>
      </c>
      <c r="S12" s="1231">
        <f>PDｺｰﾄﾞ１!S12+PDｺｰﾄﾞ２!S12</f>
        <v>2</v>
      </c>
      <c r="T12" s="1231">
        <f>PDｺｰﾄﾞ１!T12+PDｺｰﾄﾞ２!T12</f>
        <v>5</v>
      </c>
      <c r="U12" s="1231">
        <f>PDｺｰﾄﾞ１!U12+PDｺｰﾄﾞ２!U12</f>
        <v>5</v>
      </c>
      <c r="V12" s="1358">
        <f>PDｺｰﾄﾞ１!V12+PDｺｰﾄﾞ２!V12</f>
        <v>25</v>
      </c>
      <c r="W12" s="1231">
        <f>PDｺｰﾄﾞ１!W12+PDｺｰﾄﾞ２!W12</f>
        <v>319</v>
      </c>
    </row>
    <row r="13" spans="1:23" s="1291" customFormat="1" ht="12" customHeight="1">
      <c r="A13" s="1292"/>
      <c r="B13" s="1293">
        <v>10</v>
      </c>
      <c r="C13" s="1235" t="s">
        <v>780</v>
      </c>
      <c r="D13" s="1358">
        <f>PDｺｰﾄﾞ１!D13+PDｺｰﾄﾞ２!D13</f>
        <v>54</v>
      </c>
      <c r="E13" s="1358">
        <f>PDｺｰﾄﾞ１!E13+PDｺｰﾄﾞ２!E13</f>
        <v>57</v>
      </c>
      <c r="F13" s="1358">
        <f>PDｺｰﾄﾞ１!F13+PDｺｰﾄﾞ２!F13</f>
        <v>70</v>
      </c>
      <c r="G13" s="1358">
        <f>PDｺｰﾄﾞ１!G13+PDｺｰﾄﾞ２!G13</f>
        <v>111</v>
      </c>
      <c r="H13" s="1358">
        <f>PDｺｰﾄﾞ１!H13+PDｺｰﾄﾞ２!H13</f>
        <v>292</v>
      </c>
      <c r="I13" s="1358">
        <f>PDｺｰﾄﾞ１!I13+PDｺｰﾄﾞ２!I13</f>
        <v>346</v>
      </c>
      <c r="J13" s="1358"/>
      <c r="K13" s="1231">
        <f>PDｺｰﾄﾞ１!K13+PDｺｰﾄﾞ２!K13</f>
        <v>23</v>
      </c>
      <c r="L13" s="1231">
        <f>PDｺｰﾄﾞ１!L13+PDｺｰﾄﾞ２!L13</f>
        <v>22</v>
      </c>
      <c r="M13" s="1231">
        <f>PDｺｰﾄﾞ１!M13+PDｺｰﾄﾞ２!M13</f>
        <v>27</v>
      </c>
      <c r="N13" s="1231">
        <f>PDｺｰﾄﾞ１!N13+PDｺｰﾄﾞ２!N13</f>
        <v>49</v>
      </c>
      <c r="O13" s="1358">
        <f>PDｺｰﾄﾞ１!O13+PDｺｰﾄﾞ２!O13</f>
        <v>121</v>
      </c>
      <c r="P13" s="1231">
        <f>PDｺｰﾄﾞ１!P13+PDｺｰﾄﾞ２!P13</f>
        <v>128</v>
      </c>
      <c r="Q13" s="1231"/>
      <c r="R13" s="1231">
        <f>PDｺｰﾄﾞ１!R13+PDｺｰﾄﾞ２!R13</f>
        <v>31</v>
      </c>
      <c r="S13" s="1231">
        <f>PDｺｰﾄﾞ１!S13+PDｺｰﾄﾞ２!S13</f>
        <v>35</v>
      </c>
      <c r="T13" s="1231">
        <f>PDｺｰﾄﾞ１!T13+PDｺｰﾄﾞ２!T13</f>
        <v>43</v>
      </c>
      <c r="U13" s="1231">
        <f>PDｺｰﾄﾞ１!U13+PDｺｰﾄﾞ２!U13</f>
        <v>62</v>
      </c>
      <c r="V13" s="1358">
        <f>PDｺｰﾄﾞ１!V13+PDｺｰﾄﾞ２!V13</f>
        <v>171</v>
      </c>
      <c r="W13" s="1231">
        <f>PDｺｰﾄﾞ１!W13+PDｺｰﾄﾞ２!W13</f>
        <v>218</v>
      </c>
    </row>
    <row r="14" spans="1:23" s="1291" customFormat="1" ht="12" customHeight="1">
      <c r="A14" s="1292"/>
      <c r="B14" s="1293">
        <v>11</v>
      </c>
      <c r="C14" s="1235" t="s">
        <v>781</v>
      </c>
      <c r="D14" s="1358">
        <f>PDｺｰﾄﾞ１!D14+PDｺｰﾄﾞ２!D14</f>
        <v>31</v>
      </c>
      <c r="E14" s="1358">
        <f>PDｺｰﾄﾞ１!E14+PDｺｰﾄﾞ２!E14</f>
        <v>37</v>
      </c>
      <c r="F14" s="1358">
        <f>PDｺｰﾄﾞ１!F14+PDｺｰﾄﾞ２!F14</f>
        <v>42</v>
      </c>
      <c r="G14" s="1358">
        <f>PDｺｰﾄﾞ１!G14+PDｺｰﾄﾞ２!G14</f>
        <v>101</v>
      </c>
      <c r="H14" s="1358">
        <f>PDｺｰﾄﾞ１!H14+PDｺｰﾄﾞ２!H14</f>
        <v>211</v>
      </c>
      <c r="I14" s="1358" t="s">
        <v>825</v>
      </c>
      <c r="J14" s="1358"/>
      <c r="K14" s="1231">
        <f>PDｺｰﾄﾞ１!K14+PDｺｰﾄﾞ２!K14</f>
        <v>10</v>
      </c>
      <c r="L14" s="1231">
        <f>PDｺｰﾄﾞ１!L14+PDｺｰﾄﾞ２!L14</f>
        <v>5</v>
      </c>
      <c r="M14" s="1231">
        <f>PDｺｰﾄﾞ１!M14+PDｺｰﾄﾞ２!M14</f>
        <v>14</v>
      </c>
      <c r="N14" s="1231">
        <f>PDｺｰﾄﾞ１!N14+PDｺｰﾄﾞ２!N14</f>
        <v>46</v>
      </c>
      <c r="O14" s="1358">
        <f>PDｺｰﾄﾞ１!O14+PDｺｰﾄﾞ２!O14</f>
        <v>75</v>
      </c>
      <c r="P14" s="1231" t="s">
        <v>825</v>
      </c>
      <c r="Q14" s="1231"/>
      <c r="R14" s="1231">
        <f>PDｺｰﾄﾞ１!R14+PDｺｰﾄﾞ２!R14</f>
        <v>21</v>
      </c>
      <c r="S14" s="1231">
        <f>PDｺｰﾄﾞ１!S14+PDｺｰﾄﾞ２!S14</f>
        <v>32</v>
      </c>
      <c r="T14" s="1231">
        <f>PDｺｰﾄﾞ１!T14+PDｺｰﾄﾞ２!T14</f>
        <v>28</v>
      </c>
      <c r="U14" s="1231">
        <f>PDｺｰﾄﾞ１!U14+PDｺｰﾄﾞ２!U14</f>
        <v>55</v>
      </c>
      <c r="V14" s="1358">
        <f>PDｺｰﾄﾞ１!V14+PDｺｰﾄﾞ２!V14</f>
        <v>136</v>
      </c>
      <c r="W14" s="1231" t="s">
        <v>825</v>
      </c>
    </row>
    <row r="15" spans="1:23" s="1291" customFormat="1" ht="12" customHeight="1">
      <c r="A15" s="1292"/>
      <c r="B15" s="1293">
        <v>12</v>
      </c>
      <c r="C15" s="1235" t="s">
        <v>782</v>
      </c>
      <c r="D15" s="1358">
        <f>PDｺｰﾄﾞ１!D15+PDｺｰﾄﾞ２!D15</f>
        <v>8</v>
      </c>
      <c r="E15" s="1358">
        <f>PDｺｰﾄﾞ１!E15+PDｺｰﾄﾞ２!E15</f>
        <v>8</v>
      </c>
      <c r="F15" s="1358">
        <f>PDｺｰﾄﾞ１!F15+PDｺｰﾄﾞ２!F15</f>
        <v>12</v>
      </c>
      <c r="G15" s="1358">
        <f>PDｺｰﾄﾞ１!G15+PDｺｰﾄﾞ２!G15</f>
        <v>39</v>
      </c>
      <c r="H15" s="1358">
        <f>PDｺｰﾄﾞ１!H15+PDｺｰﾄﾞ２!H15</f>
        <v>67</v>
      </c>
      <c r="I15" s="1358">
        <f>PDｺｰﾄﾞ１!I15+PDｺｰﾄﾞ２!I15</f>
        <v>544</v>
      </c>
      <c r="J15" s="1358"/>
      <c r="K15" s="1231">
        <f>PDｺｰﾄﾞ１!K15+PDｺｰﾄﾞ２!K15</f>
        <v>3</v>
      </c>
      <c r="L15" s="1231">
        <f>PDｺｰﾄﾞ１!L15+PDｺｰﾄﾞ２!L15</f>
        <v>3</v>
      </c>
      <c r="M15" s="1231">
        <f>PDｺｰﾄﾞ１!M15+PDｺｰﾄﾞ２!M15</f>
        <v>4</v>
      </c>
      <c r="N15" s="1231">
        <f>PDｺｰﾄﾞ１!N15+PDｺｰﾄﾞ２!N15</f>
        <v>18</v>
      </c>
      <c r="O15" s="1358">
        <f>PDｺｰﾄﾞ１!O15+PDｺｰﾄﾞ２!O15</f>
        <v>28</v>
      </c>
      <c r="P15" s="1231">
        <f>PDｺｰﾄﾞ１!P15+PDｺｰﾄﾞ２!P15</f>
        <v>202</v>
      </c>
      <c r="Q15" s="1231"/>
      <c r="R15" s="1231">
        <f>PDｺｰﾄﾞ１!R15+PDｺｰﾄﾞ２!R15</f>
        <v>5</v>
      </c>
      <c r="S15" s="1231">
        <f>PDｺｰﾄﾞ１!S15+PDｺｰﾄﾞ２!S15</f>
        <v>5</v>
      </c>
      <c r="T15" s="1231">
        <f>PDｺｰﾄﾞ１!T15+PDｺｰﾄﾞ２!T15</f>
        <v>8</v>
      </c>
      <c r="U15" s="1231">
        <f>PDｺｰﾄﾞ１!U15+PDｺｰﾄﾞ２!U15</f>
        <v>21</v>
      </c>
      <c r="V15" s="1358">
        <f>PDｺｰﾄﾞ１!V15+PDｺｰﾄﾞ２!V15</f>
        <v>39</v>
      </c>
      <c r="W15" s="1231">
        <f>PDｺｰﾄﾞ１!W15+PDｺｰﾄﾞ２!W15</f>
        <v>342</v>
      </c>
    </row>
    <row r="16" spans="1:23" s="1291" customFormat="1" ht="12" customHeight="1">
      <c r="A16" s="1292"/>
      <c r="B16" s="1293">
        <v>13</v>
      </c>
      <c r="C16" s="1235" t="s">
        <v>783</v>
      </c>
      <c r="D16" s="1358">
        <f>PDｺｰﾄﾞ１!D16+PDｺｰﾄﾞ２!D16</f>
        <v>9</v>
      </c>
      <c r="E16" s="1358">
        <f>PDｺｰﾄﾞ１!E16+PDｺｰﾄﾞ２!E16</f>
        <v>9</v>
      </c>
      <c r="F16" s="1358">
        <f>PDｺｰﾄﾞ１!F16+PDｺｰﾄﾞ２!F16</f>
        <v>18</v>
      </c>
      <c r="G16" s="1358">
        <f>PDｺｰﾄﾞ１!G16+PDｺｰﾄﾞ２!G16</f>
        <v>24</v>
      </c>
      <c r="H16" s="1358">
        <f>PDｺｰﾄﾞ１!H16+PDｺｰﾄﾞ２!H16</f>
        <v>60</v>
      </c>
      <c r="I16" s="1358">
        <f>PDｺｰﾄﾞ１!I16+PDｺｰﾄﾞ２!I16</f>
        <v>554</v>
      </c>
      <c r="J16" s="1358"/>
      <c r="K16" s="1231">
        <f>PDｺｰﾄﾞ１!K16+PDｺｰﾄﾞ２!K16</f>
        <v>2</v>
      </c>
      <c r="L16" s="1231">
        <f>PDｺｰﾄﾞ１!L16+PDｺｰﾄﾞ２!L16</f>
        <v>3</v>
      </c>
      <c r="M16" s="1231">
        <f>PDｺｰﾄﾞ１!M16+PDｺｰﾄﾞ２!M16</f>
        <v>2</v>
      </c>
      <c r="N16" s="1231">
        <f>PDｺｰﾄﾞ１!N16+PDｺｰﾄﾞ２!N16</f>
        <v>11</v>
      </c>
      <c r="O16" s="1358">
        <f>PDｺｰﾄﾞ１!O16+PDｺｰﾄﾞ２!O16</f>
        <v>18</v>
      </c>
      <c r="P16" s="1231">
        <f>PDｺｰﾄﾞ１!P16+PDｺｰﾄﾞ２!P16</f>
        <v>177</v>
      </c>
      <c r="Q16" s="1231"/>
      <c r="R16" s="1231">
        <f>PDｺｰﾄﾞ１!R16+PDｺｰﾄﾞ２!R16</f>
        <v>7</v>
      </c>
      <c r="S16" s="1231">
        <f>PDｺｰﾄﾞ１!S16+PDｺｰﾄﾞ２!S16</f>
        <v>6</v>
      </c>
      <c r="T16" s="1231">
        <f>PDｺｰﾄﾞ１!T16+PDｺｰﾄﾞ２!T16</f>
        <v>16</v>
      </c>
      <c r="U16" s="1231">
        <f>PDｺｰﾄﾞ１!U16+PDｺｰﾄﾞ２!U16</f>
        <v>13</v>
      </c>
      <c r="V16" s="1358">
        <f>PDｺｰﾄﾞ１!V16+PDｺｰﾄﾞ２!V16</f>
        <v>42</v>
      </c>
      <c r="W16" s="1231">
        <f>PDｺｰﾄﾞ１!W16+PDｺｰﾄﾞ２!W16</f>
        <v>377</v>
      </c>
    </row>
    <row r="17" spans="1:23" s="1291" customFormat="1" ht="12" customHeight="1">
      <c r="A17" s="1292"/>
      <c r="B17" s="1293">
        <v>14</v>
      </c>
      <c r="C17" s="1235" t="s">
        <v>784</v>
      </c>
      <c r="D17" s="1358">
        <f>PDｺｰﾄﾞ１!D17+PDｺｰﾄﾞ２!D17</f>
        <v>7</v>
      </c>
      <c r="E17" s="1358">
        <f>PDｺｰﾄﾞ１!E17+PDｺｰﾄﾞ２!E17</f>
        <v>24</v>
      </c>
      <c r="F17" s="1358">
        <f>PDｺｰﾄﾞ１!F17+PDｺｰﾄﾞ２!F17</f>
        <v>31</v>
      </c>
      <c r="G17" s="1358">
        <f>PDｺｰﾄﾞ１!G17+PDｺｰﾄﾞ２!G17</f>
        <v>75</v>
      </c>
      <c r="H17" s="1358">
        <f>PDｺｰﾄﾞ１!H17+PDｺｰﾄﾞ２!H17</f>
        <v>137</v>
      </c>
      <c r="I17" s="1358">
        <f>PDｺｰﾄﾞ１!I17+PDｺｰﾄﾞ２!I17</f>
        <v>49</v>
      </c>
      <c r="J17" s="1358"/>
      <c r="K17" s="1231">
        <f>PDｺｰﾄﾞ１!K17+PDｺｰﾄﾞ２!K17</f>
        <v>1</v>
      </c>
      <c r="L17" s="1231">
        <f>PDｺｰﾄﾞ１!L17+PDｺｰﾄﾞ２!L17</f>
        <v>7</v>
      </c>
      <c r="M17" s="1231">
        <f>PDｺｰﾄﾞ１!M17+PDｺｰﾄﾞ２!M17</f>
        <v>12</v>
      </c>
      <c r="N17" s="1231">
        <f>PDｺｰﾄﾞ１!N17+PDｺｰﾄﾞ２!N17</f>
        <v>24</v>
      </c>
      <c r="O17" s="1358">
        <f>PDｺｰﾄﾞ１!O17+PDｺｰﾄﾞ２!O17</f>
        <v>44</v>
      </c>
      <c r="P17" s="1231">
        <f>PDｺｰﾄﾞ１!P17+PDｺｰﾄﾞ２!P17</f>
        <v>27</v>
      </c>
      <c r="Q17" s="1231"/>
      <c r="R17" s="1231">
        <f>PDｺｰﾄﾞ１!R17+PDｺｰﾄﾞ２!R17</f>
        <v>6</v>
      </c>
      <c r="S17" s="1231">
        <f>PDｺｰﾄﾞ１!S17+PDｺｰﾄﾞ２!S17</f>
        <v>17</v>
      </c>
      <c r="T17" s="1231">
        <f>PDｺｰﾄﾞ１!T17+PDｺｰﾄﾞ２!T17</f>
        <v>19</v>
      </c>
      <c r="U17" s="1231">
        <f>PDｺｰﾄﾞ１!U17+PDｺｰﾄﾞ２!U17</f>
        <v>51</v>
      </c>
      <c r="V17" s="1358">
        <f>PDｺｰﾄﾞ１!V17+PDｺｰﾄﾞ２!V17</f>
        <v>93</v>
      </c>
      <c r="W17" s="1231">
        <f>PDｺｰﾄﾞ１!W17+PDｺｰﾄﾞ２!W17</f>
        <v>22</v>
      </c>
    </row>
    <row r="18" spans="1:23" s="1291" customFormat="1" ht="12" customHeight="1">
      <c r="A18" s="1292"/>
      <c r="B18" s="1293">
        <v>15</v>
      </c>
      <c r="C18" s="1235" t="s">
        <v>785</v>
      </c>
      <c r="D18" s="1358">
        <f>PDｺｰﾄﾞ１!D18+PDｺｰﾄﾞ２!D18</f>
        <v>4</v>
      </c>
      <c r="E18" s="1358">
        <f>PDｺｰﾄﾞ１!E18+PDｺｰﾄﾞ２!E18</f>
        <v>4</v>
      </c>
      <c r="F18" s="1358">
        <f>PDｺｰﾄﾞ１!F18+PDｺｰﾄﾞ２!F18</f>
        <v>8</v>
      </c>
      <c r="G18" s="1358">
        <f>PDｺｰﾄﾞ１!G18+PDｺｰﾄﾞ２!G18</f>
        <v>8</v>
      </c>
      <c r="H18" s="1358">
        <f>PDｺｰﾄﾞ１!H18+PDｺｰﾄﾞ２!H18</f>
        <v>24</v>
      </c>
      <c r="I18" s="1358">
        <f>PDｺｰﾄﾞ１!I18+PDｺｰﾄﾞ２!I18</f>
        <v>386</v>
      </c>
      <c r="J18" s="1358"/>
      <c r="K18" s="1231">
        <f>PDｺｰﾄﾞ１!K18+PDｺｰﾄﾞ２!K18</f>
        <v>0</v>
      </c>
      <c r="L18" s="1231">
        <f>PDｺｰﾄﾞ１!L18+PDｺｰﾄﾞ２!L18</f>
        <v>2</v>
      </c>
      <c r="M18" s="1231">
        <f>PDｺｰﾄﾞ１!M18+PDｺｰﾄﾞ２!M18</f>
        <v>4</v>
      </c>
      <c r="N18" s="1231">
        <f>PDｺｰﾄﾞ１!N18+PDｺｰﾄﾞ２!N18</f>
        <v>5</v>
      </c>
      <c r="O18" s="1358">
        <f>PDｺｰﾄﾞ１!O18+PDｺｰﾄﾞ２!O18</f>
        <v>11</v>
      </c>
      <c r="P18" s="1231">
        <f>PDｺｰﾄﾞ１!P18+PDｺｰﾄﾞ２!P18</f>
        <v>140</v>
      </c>
      <c r="Q18" s="1231"/>
      <c r="R18" s="1231">
        <f>PDｺｰﾄﾞ１!R18+PDｺｰﾄﾞ２!R18</f>
        <v>4</v>
      </c>
      <c r="S18" s="1231">
        <f>PDｺｰﾄﾞ１!S18+PDｺｰﾄﾞ２!S18</f>
        <v>2</v>
      </c>
      <c r="T18" s="1231">
        <f>PDｺｰﾄﾞ１!T18+PDｺｰﾄﾞ２!T18</f>
        <v>4</v>
      </c>
      <c r="U18" s="1231">
        <f>PDｺｰﾄﾞ１!U18+PDｺｰﾄﾞ２!U18</f>
        <v>3</v>
      </c>
      <c r="V18" s="1358">
        <f>PDｺｰﾄﾞ１!V18+PDｺｰﾄﾞ２!V18</f>
        <v>13</v>
      </c>
      <c r="W18" s="1231">
        <f>PDｺｰﾄﾞ１!W18+PDｺｰﾄﾞ２!W18</f>
        <v>246</v>
      </c>
    </row>
    <row r="19" spans="1:23" s="1291" customFormat="1" ht="12" customHeight="1">
      <c r="A19" s="1292"/>
      <c r="B19" s="1293">
        <v>16</v>
      </c>
      <c r="C19" s="1235" t="s">
        <v>786</v>
      </c>
      <c r="D19" s="1358">
        <f>PDｺｰﾄﾞ１!D19+PDｺｰﾄﾞ２!D19</f>
        <v>7</v>
      </c>
      <c r="E19" s="1358">
        <f>PDｺｰﾄﾞ１!E19+PDｺｰﾄﾞ２!E19</f>
        <v>8</v>
      </c>
      <c r="F19" s="1358">
        <f>PDｺｰﾄﾞ１!F19+PDｺｰﾄﾞ２!F19</f>
        <v>7</v>
      </c>
      <c r="G19" s="1358">
        <f>PDｺｰﾄﾞ１!G19+PDｺｰﾄﾞ２!G19</f>
        <v>11</v>
      </c>
      <c r="H19" s="1358">
        <f>PDｺｰﾄﾞ１!H19+PDｺｰﾄﾞ２!H19</f>
        <v>33</v>
      </c>
      <c r="I19" s="1358">
        <f>PDｺｰﾄﾞ１!I19+PDｺｰﾄﾞ２!I19</f>
        <v>338</v>
      </c>
      <c r="J19" s="1358"/>
      <c r="K19" s="1231">
        <f>PDｺｰﾄﾞ１!K19+PDｺｰﾄﾞ２!K19</f>
        <v>4</v>
      </c>
      <c r="L19" s="1231">
        <f>PDｺｰﾄﾞ１!L19+PDｺｰﾄﾞ２!L19</f>
        <v>2</v>
      </c>
      <c r="M19" s="1231">
        <f>PDｺｰﾄﾞ１!M19+PDｺｰﾄﾞ２!M19</f>
        <v>2</v>
      </c>
      <c r="N19" s="1231">
        <f>PDｺｰﾄﾞ１!N19+PDｺｰﾄﾞ２!N19</f>
        <v>5</v>
      </c>
      <c r="O19" s="1358">
        <f>PDｺｰﾄﾞ１!O19+PDｺｰﾄﾞ２!O19</f>
        <v>13</v>
      </c>
      <c r="P19" s="1231">
        <f>PDｺｰﾄﾞ１!P19+PDｺｰﾄﾞ２!P19</f>
        <v>140</v>
      </c>
      <c r="Q19" s="1231"/>
      <c r="R19" s="1231">
        <f>PDｺｰﾄﾞ１!R19+PDｺｰﾄﾞ２!R19</f>
        <v>3</v>
      </c>
      <c r="S19" s="1231">
        <f>PDｺｰﾄﾞ１!S19+PDｺｰﾄﾞ２!S19</f>
        <v>6</v>
      </c>
      <c r="T19" s="1231">
        <f>PDｺｰﾄﾞ１!T19+PDｺｰﾄﾞ２!T19</f>
        <v>5</v>
      </c>
      <c r="U19" s="1231">
        <f>PDｺｰﾄﾞ１!U19+PDｺｰﾄﾞ２!U19</f>
        <v>6</v>
      </c>
      <c r="V19" s="1358">
        <f>PDｺｰﾄﾞ１!V19+PDｺｰﾄﾞ２!V19</f>
        <v>20</v>
      </c>
      <c r="W19" s="1231">
        <f>PDｺｰﾄﾞ１!W19+PDｺｰﾄﾞ２!W19</f>
        <v>198</v>
      </c>
    </row>
    <row r="20" spans="1:23" s="1291" customFormat="1" ht="12" customHeight="1">
      <c r="A20" s="1292"/>
      <c r="B20" s="1293">
        <v>17</v>
      </c>
      <c r="C20" s="1235" t="s">
        <v>787</v>
      </c>
      <c r="D20" s="1358" t="s">
        <v>826</v>
      </c>
      <c r="E20" s="1231" t="s">
        <v>826</v>
      </c>
      <c r="F20" s="1358" t="s">
        <v>826</v>
      </c>
      <c r="G20" s="1358" t="s">
        <v>826</v>
      </c>
      <c r="H20" s="1358" t="s">
        <v>826</v>
      </c>
      <c r="I20" s="1358" t="s">
        <v>757</v>
      </c>
      <c r="J20" s="1358"/>
      <c r="K20" s="1358" t="s">
        <v>757</v>
      </c>
      <c r="L20" s="1358" t="s">
        <v>757</v>
      </c>
      <c r="M20" s="1358" t="s">
        <v>757</v>
      </c>
      <c r="N20" s="1358" t="s">
        <v>757</v>
      </c>
      <c r="O20" s="1358" t="s">
        <v>757</v>
      </c>
      <c r="P20" s="1358" t="s">
        <v>757</v>
      </c>
      <c r="Q20" s="1358"/>
      <c r="R20" s="1358" t="s">
        <v>757</v>
      </c>
      <c r="S20" s="1358" t="s">
        <v>757</v>
      </c>
      <c r="T20" s="1358" t="s">
        <v>757</v>
      </c>
      <c r="U20" s="1358" t="s">
        <v>757</v>
      </c>
      <c r="V20" s="1358" t="s">
        <v>757</v>
      </c>
      <c r="W20" s="1358" t="s">
        <v>757</v>
      </c>
    </row>
    <row r="21" spans="1:23" s="1291" customFormat="1" ht="12" customHeight="1">
      <c r="A21" s="1292"/>
      <c r="B21" s="1293">
        <v>18</v>
      </c>
      <c r="C21" s="1235" t="s">
        <v>788</v>
      </c>
      <c r="D21" s="1358">
        <f>PDｺｰﾄﾞ１!D21+PDｺｰﾄﾞ２!D21</f>
        <v>7</v>
      </c>
      <c r="E21" s="1358">
        <f>PDｺｰﾄﾞ１!E21+PDｺｰﾄﾞ２!E21</f>
        <v>4</v>
      </c>
      <c r="F21" s="1358">
        <f>PDｺｰﾄﾞ１!F21+PDｺｰﾄﾞ２!F21</f>
        <v>11</v>
      </c>
      <c r="G21" s="1358">
        <f>PDｺｰﾄﾞ１!G21+PDｺｰﾄﾞ２!G21</f>
        <v>12</v>
      </c>
      <c r="H21" s="1358">
        <f>PDｺｰﾄﾞ１!H21+PDｺｰﾄﾞ２!H21</f>
        <v>34</v>
      </c>
      <c r="I21" s="1358">
        <f>PDｺｰﾄﾞ１!I21+PDｺｰﾄﾞ２!I21</f>
        <v>36</v>
      </c>
      <c r="J21" s="1358"/>
      <c r="K21" s="1231">
        <f>PDｺｰﾄﾞ１!K21+PDｺｰﾄﾞ２!K21</f>
        <v>3</v>
      </c>
      <c r="L21" s="1231">
        <f>PDｺｰﾄﾞ１!L21+PDｺｰﾄﾞ２!L21</f>
        <v>1</v>
      </c>
      <c r="M21" s="1231">
        <f>PDｺｰﾄﾞ１!M21+PDｺｰﾄﾞ２!M21</f>
        <v>6</v>
      </c>
      <c r="N21" s="1231">
        <f>PDｺｰﾄﾞ１!N21+PDｺｰﾄﾞ２!N21</f>
        <v>5</v>
      </c>
      <c r="O21" s="1231">
        <f>PDｺｰﾄﾞ１!O21+PDｺｰﾄﾞ２!O21</f>
        <v>15</v>
      </c>
      <c r="P21" s="1231">
        <f>PDｺｰﾄﾞ１!P21+PDｺｰﾄﾞ２!P21</f>
        <v>8</v>
      </c>
      <c r="Q21" s="1358"/>
      <c r="R21" s="1231">
        <f>PDｺｰﾄﾞ１!R21+PDｺｰﾄﾞ２!R21</f>
        <v>4</v>
      </c>
      <c r="S21" s="1231">
        <f>PDｺｰﾄﾞ１!S21+PDｺｰﾄﾞ２!S21</f>
        <v>3</v>
      </c>
      <c r="T21" s="1231">
        <f>PDｺｰﾄﾞ１!T21+PDｺｰﾄﾞ２!T21</f>
        <v>5</v>
      </c>
      <c r="U21" s="1231">
        <f>PDｺｰﾄﾞ１!U21+PDｺｰﾄﾞ２!U21</f>
        <v>7</v>
      </c>
      <c r="V21" s="1358">
        <f>PDｺｰﾄﾞ１!V21+PDｺｰﾄﾞ２!V21</f>
        <v>19</v>
      </c>
      <c r="W21" s="1231">
        <f>PDｺｰﾄﾞ１!W21+PDｺｰﾄﾞ２!W21</f>
        <v>28</v>
      </c>
    </row>
    <row r="22" spans="1:23" s="1291" customFormat="1" ht="12" customHeight="1">
      <c r="A22" s="1292"/>
      <c r="B22" s="1293">
        <v>19</v>
      </c>
      <c r="C22" s="1235" t="s">
        <v>789</v>
      </c>
      <c r="D22" s="1358">
        <f>PDｺｰﾄﾞ１!D22+PDｺｰﾄﾞ２!D22</f>
        <v>13</v>
      </c>
      <c r="E22" s="1358">
        <f>PDｺｰﾄﾞ１!E22+PDｺｰﾄﾞ２!E22</f>
        <v>16</v>
      </c>
      <c r="F22" s="1358">
        <f>PDｺｰﾄﾞ１!F22+PDｺｰﾄﾞ２!F22</f>
        <v>33</v>
      </c>
      <c r="G22" s="1358">
        <f>PDｺｰﾄﾞ１!G22+PDｺｰﾄﾞ２!G22</f>
        <v>87</v>
      </c>
      <c r="H22" s="1358">
        <f>PDｺｰﾄﾞ１!H22+PDｺｰﾄﾞ２!H22</f>
        <v>149</v>
      </c>
      <c r="I22" s="1358">
        <f>PDｺｰﾄﾞ１!I22+PDｺｰﾄﾞ２!I22</f>
        <v>31</v>
      </c>
      <c r="J22" s="1358"/>
      <c r="K22" s="1231">
        <f>PDｺｰﾄﾞ１!K22+PDｺｰﾄﾞ２!K22</f>
        <v>4</v>
      </c>
      <c r="L22" s="1231">
        <f>PDｺｰﾄﾞ１!L22+PDｺｰﾄﾞ２!L22</f>
        <v>3</v>
      </c>
      <c r="M22" s="1231">
        <f>PDｺｰﾄﾞ１!M22+PDｺｰﾄﾞ２!M22</f>
        <v>10</v>
      </c>
      <c r="N22" s="1231">
        <f>PDｺｰﾄﾞ１!N22+PDｺｰﾄﾞ２!N22</f>
        <v>39</v>
      </c>
      <c r="O22" s="1358">
        <f>PDｺｰﾄﾞ１!O22+PDｺｰﾄﾞ２!O22</f>
        <v>56</v>
      </c>
      <c r="P22" s="1231" t="e">
        <f>PDｺｰﾄﾞ１!P22+PDｺｰﾄﾞ２!P22</f>
        <v>#VALUE!</v>
      </c>
      <c r="Q22" s="1231"/>
      <c r="R22" s="1231">
        <f>PDｺｰﾄﾞ１!R22+PDｺｰﾄﾞ２!R22</f>
        <v>9</v>
      </c>
      <c r="S22" s="1231">
        <f>PDｺｰﾄﾞ１!S22+PDｺｰﾄﾞ２!S22</f>
        <v>13</v>
      </c>
      <c r="T22" s="1231">
        <f>PDｺｰﾄﾞ１!T22+PDｺｰﾄﾞ２!T22</f>
        <v>23</v>
      </c>
      <c r="U22" s="1231">
        <f>PDｺｰﾄﾞ１!U22+PDｺｰﾄﾞ２!U22</f>
        <v>48</v>
      </c>
      <c r="V22" s="1358">
        <f>PDｺｰﾄﾞ１!V22+PDｺｰﾄﾞ２!V22</f>
        <v>93</v>
      </c>
      <c r="W22" s="1231">
        <f>PDｺｰﾄﾞ１!W22+PDｺｰﾄﾞ２!W22</f>
        <v>23</v>
      </c>
    </row>
    <row r="23" spans="1:23" s="1291" customFormat="1" ht="12" customHeight="1">
      <c r="A23" s="1292"/>
      <c r="B23" s="1293">
        <v>20</v>
      </c>
      <c r="C23" s="1235" t="s">
        <v>790</v>
      </c>
      <c r="D23" s="1358">
        <f>PDｺｰﾄﾞ１!D23+PDｺｰﾄﾞ２!D23</f>
        <v>6</v>
      </c>
      <c r="E23" s="1358">
        <f>PDｺｰﾄﾞ１!E23+PDｺｰﾄﾞ２!E23</f>
        <v>14</v>
      </c>
      <c r="F23" s="1358">
        <f>PDｺｰﾄﾞ１!F23+PDｺｰﾄﾞ２!F23</f>
        <v>12</v>
      </c>
      <c r="G23" s="1358">
        <f>PDｺｰﾄﾞ１!G23+PDｺｰﾄﾞ２!G23</f>
        <v>2</v>
      </c>
      <c r="H23" s="1358">
        <f>PDｺｰﾄﾞ１!H23+PDｺｰﾄﾞ２!H23</f>
        <v>34</v>
      </c>
      <c r="I23" s="1358">
        <f>PDｺｰﾄﾞ１!I23+PDｺｰﾄﾞ２!I23</f>
        <v>54</v>
      </c>
      <c r="J23" s="1358"/>
      <c r="K23" s="1231">
        <f>PDｺｰﾄﾞ１!K23+PDｺｰﾄﾞ２!K23</f>
        <v>0</v>
      </c>
      <c r="L23" s="1231">
        <f>PDｺｰﾄﾞ１!L23+PDｺｰﾄﾞ２!L23</f>
        <v>0</v>
      </c>
      <c r="M23" s="1231">
        <f>PDｺｰﾄﾞ１!M23+PDｺｰﾄﾞ２!M23</f>
        <v>0</v>
      </c>
      <c r="N23" s="1231">
        <f>PDｺｰﾄﾞ１!N23+PDｺｰﾄﾞ２!N23</f>
        <v>1</v>
      </c>
      <c r="O23" s="1358">
        <f>PDｺｰﾄﾞ１!O23+PDｺｰﾄﾞ２!O23</f>
        <v>1</v>
      </c>
      <c r="P23" s="1231">
        <f>PDｺｰﾄﾞ１!P23+PDｺｰﾄﾞ２!P23</f>
        <v>19</v>
      </c>
      <c r="Q23" s="1231"/>
      <c r="R23" s="1231">
        <f>PDｺｰﾄﾞ１!R23+PDｺｰﾄﾞ２!R23</f>
        <v>6</v>
      </c>
      <c r="S23" s="1231">
        <f>PDｺｰﾄﾞ１!S23+PDｺｰﾄﾞ２!S23</f>
        <v>14</v>
      </c>
      <c r="T23" s="1231">
        <f>PDｺｰﾄﾞ１!T23+PDｺｰﾄﾞ２!T23</f>
        <v>12</v>
      </c>
      <c r="U23" s="1231">
        <f>PDｺｰﾄﾞ１!U23+PDｺｰﾄﾞ２!U23</f>
        <v>1</v>
      </c>
      <c r="V23" s="1358">
        <f>PDｺｰﾄﾞ１!V23+PDｺｰﾄﾞ２!V23</f>
        <v>33</v>
      </c>
      <c r="W23" s="1231">
        <f>PDｺｰﾄﾞ１!W23+PDｺｰﾄﾞ２!W23</f>
        <v>35</v>
      </c>
    </row>
    <row r="24" spans="1:23" s="1291" customFormat="1" ht="12" customHeight="1">
      <c r="A24" s="1292"/>
      <c r="B24" s="1293">
        <v>21</v>
      </c>
      <c r="C24" s="1235" t="s">
        <v>791</v>
      </c>
      <c r="D24" s="1358">
        <f>PDｺｰﾄﾞ１!D24+PDｺｰﾄﾞ２!D24</f>
        <v>82</v>
      </c>
      <c r="E24" s="1358">
        <f>PDｺｰﾄﾞ１!E24+PDｺｰﾄﾞ２!E24</f>
        <v>7</v>
      </c>
      <c r="F24" s="1358">
        <f>PDｺｰﾄﾞ１!F24+PDｺｰﾄﾞ２!F24</f>
        <v>9</v>
      </c>
      <c r="G24" s="1358">
        <f>PDｺｰﾄﾞ１!G24+PDｺｰﾄﾞ２!G24</f>
        <v>14</v>
      </c>
      <c r="H24" s="1358">
        <f>PDｺｰﾄﾞ１!H24+PDｺｰﾄﾞ２!H24</f>
        <v>112</v>
      </c>
      <c r="I24" s="1358" t="s">
        <v>825</v>
      </c>
      <c r="J24" s="1358"/>
      <c r="K24" s="1231">
        <f>PDｺｰﾄﾞ１!K24+PDｺｰﾄﾞ２!K24</f>
        <v>32</v>
      </c>
      <c r="L24" s="1231">
        <f>PDｺｰﾄﾞ１!L24+PDｺｰﾄﾞ２!L24</f>
        <v>0</v>
      </c>
      <c r="M24" s="1231">
        <f>PDｺｰﾄﾞ１!M24+PDｺｰﾄﾞ２!M24</f>
        <v>5</v>
      </c>
      <c r="N24" s="1231">
        <f>PDｺｰﾄﾞ１!N24+PDｺｰﾄﾞ２!N24</f>
        <v>3</v>
      </c>
      <c r="O24" s="1358">
        <f>PDｺｰﾄﾞ１!O24+PDｺｰﾄﾞ２!O24</f>
        <v>40</v>
      </c>
      <c r="P24" s="1231" t="s">
        <v>825</v>
      </c>
      <c r="Q24" s="1231"/>
      <c r="R24" s="1231">
        <f>PDｺｰﾄﾞ１!R24+PDｺｰﾄﾞ２!R24</f>
        <v>50</v>
      </c>
      <c r="S24" s="1231">
        <f>PDｺｰﾄﾞ１!S24+PDｺｰﾄﾞ２!S24</f>
        <v>7</v>
      </c>
      <c r="T24" s="1231">
        <f>PDｺｰﾄﾞ１!T24+PDｺｰﾄﾞ２!T24</f>
        <v>4</v>
      </c>
      <c r="U24" s="1231">
        <f>PDｺｰﾄﾞ１!U24+PDｺｰﾄﾞ２!U24</f>
        <v>11</v>
      </c>
      <c r="V24" s="1358">
        <f>PDｺｰﾄﾞ１!V24+PDｺｰﾄﾞ２!V24</f>
        <v>72</v>
      </c>
      <c r="W24" s="1231" t="s">
        <v>825</v>
      </c>
    </row>
    <row r="25" spans="1:23" s="1291" customFormat="1" ht="12" customHeight="1">
      <c r="A25" s="1292"/>
      <c r="B25" s="1293">
        <v>22</v>
      </c>
      <c r="C25" s="1235" t="s">
        <v>792</v>
      </c>
      <c r="D25" s="1360">
        <f>PDｺｰﾄﾞ１!D25+PDｺｰﾄﾞ２!D25</f>
        <v>78</v>
      </c>
      <c r="E25" s="1360">
        <f>PDｺｰﾄﾞ１!E25+PDｺｰﾄﾞ２!E25</f>
        <v>66</v>
      </c>
      <c r="F25" s="1360">
        <f>PDｺｰﾄﾞ１!F25+PDｺｰﾄﾞ２!F25</f>
        <v>84</v>
      </c>
      <c r="G25" s="1360">
        <f>PDｺｰﾄﾞ１!G25+PDｺｰﾄﾞ２!G25</f>
        <v>226</v>
      </c>
      <c r="H25" s="1360">
        <f>PDｺｰﾄﾞ１!H25+PDｺｰﾄﾞ２!H25</f>
        <v>454</v>
      </c>
      <c r="I25" s="1358" t="s">
        <v>825</v>
      </c>
      <c r="J25" s="1358"/>
      <c r="K25" s="1324">
        <f>PDｺｰﾄﾞ１!K25+PDｺｰﾄﾞ２!K25</f>
        <v>35</v>
      </c>
      <c r="L25" s="1324">
        <f>PDｺｰﾄﾞ１!L25+PDｺｰﾄﾞ２!L25</f>
        <v>19</v>
      </c>
      <c r="M25" s="1324">
        <f>PDｺｰﾄﾞ１!M25+PDｺｰﾄﾞ２!M25</f>
        <v>31</v>
      </c>
      <c r="N25" s="1324">
        <f>PDｺｰﾄﾞ１!N25+PDｺｰﾄﾞ２!N25</f>
        <v>83</v>
      </c>
      <c r="O25" s="1360">
        <f>PDｺｰﾄﾞ１!O25+PDｺｰﾄﾞ２!O25</f>
        <v>168</v>
      </c>
      <c r="P25" s="1231" t="s">
        <v>825</v>
      </c>
      <c r="Q25" s="1231"/>
      <c r="R25" s="1324">
        <f>PDｺｰﾄﾞ１!R25+PDｺｰﾄﾞ２!R25</f>
        <v>43</v>
      </c>
      <c r="S25" s="1324">
        <f>PDｺｰﾄﾞ１!S25+PDｺｰﾄﾞ２!S25</f>
        <v>47</v>
      </c>
      <c r="T25" s="1324">
        <f>PDｺｰﾄﾞ１!T25+PDｺｰﾄﾞ２!T25</f>
        <v>53</v>
      </c>
      <c r="U25" s="1324">
        <f>PDｺｰﾄﾞ１!U25+PDｺｰﾄﾞ２!U25</f>
        <v>143</v>
      </c>
      <c r="V25" s="1360">
        <f>PDｺｰﾄﾞ１!V25+PDｺｰﾄﾞ２!V25</f>
        <v>286</v>
      </c>
      <c r="W25" s="1231" t="s">
        <v>825</v>
      </c>
    </row>
    <row r="26" spans="1:23" s="1291" customFormat="1" ht="12" customHeight="1">
      <c r="A26" s="1292"/>
      <c r="B26" s="1293">
        <v>23</v>
      </c>
      <c r="C26" s="1235" t="s">
        <v>793</v>
      </c>
      <c r="D26" s="1358">
        <f>PDｺｰﾄﾞ１!D26+PDｺｰﾄﾞ２!D26</f>
        <v>123</v>
      </c>
      <c r="E26" s="1358">
        <f>PDｺｰﾄﾞ１!E26+PDｺｰﾄﾞ２!E26</f>
        <v>94</v>
      </c>
      <c r="F26" s="1358">
        <f>PDｺｰﾄﾞ１!F26+PDｺｰﾄﾞ２!F26</f>
        <v>118</v>
      </c>
      <c r="G26" s="1358">
        <f>PDｺｰﾄﾞ１!G26+PDｺｰﾄﾞ２!G26</f>
        <v>320</v>
      </c>
      <c r="H26" s="1358">
        <f>PDｺｰﾄﾞ１!H26+PDｺｰﾄﾞ２!H26</f>
        <v>655</v>
      </c>
      <c r="I26" s="1358">
        <f>PDｺｰﾄﾞ１!I26+PDｺｰﾄﾞ２!I26</f>
        <v>382</v>
      </c>
      <c r="J26" s="1358"/>
      <c r="K26" s="1231">
        <f>PDｺｰﾄﾞ１!K26+PDｺｰﾄﾞ２!K26</f>
        <v>45</v>
      </c>
      <c r="L26" s="1231">
        <f>PDｺｰﾄﾞ１!L26+PDｺｰﾄﾞ２!L26</f>
        <v>39</v>
      </c>
      <c r="M26" s="1231">
        <f>PDｺｰﾄﾞ１!M26+PDｺｰﾄﾞ２!M26</f>
        <v>34</v>
      </c>
      <c r="N26" s="1231">
        <f>PDｺｰﾄﾞ１!N26+PDｺｰﾄﾞ２!N26</f>
        <v>140</v>
      </c>
      <c r="O26" s="1358">
        <f>PDｺｰﾄﾞ１!O26+PDｺｰﾄﾞ２!O26</f>
        <v>258</v>
      </c>
      <c r="P26" s="1231">
        <f>PDｺｰﾄﾞ１!P26+PDｺｰﾄﾞ２!P26</f>
        <v>133</v>
      </c>
      <c r="Q26" s="1231"/>
      <c r="R26" s="1231">
        <f>PDｺｰﾄﾞ１!R26+PDｺｰﾄﾞ２!R26</f>
        <v>78</v>
      </c>
      <c r="S26" s="1231">
        <f>PDｺｰﾄﾞ１!S26+PDｺｰﾄﾞ２!S26</f>
        <v>55</v>
      </c>
      <c r="T26" s="1231">
        <f>PDｺｰﾄﾞ１!T26+PDｺｰﾄﾞ２!T26</f>
        <v>84</v>
      </c>
      <c r="U26" s="1231">
        <f>PDｺｰﾄﾞ１!U26+PDｺｰﾄﾞ２!U26</f>
        <v>180</v>
      </c>
      <c r="V26" s="1358">
        <f>PDｺｰﾄﾞ１!V26+PDｺｰﾄﾞ２!V26</f>
        <v>397</v>
      </c>
      <c r="W26" s="1231">
        <f>PDｺｰﾄﾞ１!W26+PDｺｰﾄﾞ２!W26</f>
        <v>249</v>
      </c>
    </row>
    <row r="27" spans="1:23" s="1291" customFormat="1" ht="12" customHeight="1">
      <c r="A27" s="1292"/>
      <c r="B27" s="1293">
        <v>24</v>
      </c>
      <c r="C27" s="1235" t="s">
        <v>794</v>
      </c>
      <c r="D27" s="1358">
        <f>PDｺｰﾄﾞ１!D27+PDｺｰﾄﾞ２!D27</f>
        <v>11</v>
      </c>
      <c r="E27" s="1358">
        <f>PDｺｰﾄﾞ１!E27+PDｺｰﾄﾞ２!E27</f>
        <v>11</v>
      </c>
      <c r="F27" s="1358">
        <f>PDｺｰﾄﾞ１!F27+PDｺｰﾄﾞ２!F27</f>
        <v>25</v>
      </c>
      <c r="G27" s="1358">
        <f>PDｺｰﾄﾞ１!G27+PDｺｰﾄﾞ２!G27</f>
        <v>16</v>
      </c>
      <c r="H27" s="1358">
        <f>PDｺｰﾄﾞ１!H27+PDｺｰﾄﾞ２!H27</f>
        <v>63</v>
      </c>
      <c r="I27" s="1358" t="s">
        <v>825</v>
      </c>
      <c r="J27" s="1358"/>
      <c r="K27" s="1231">
        <f>PDｺｰﾄﾞ１!K27+PDｺｰﾄﾞ２!K27</f>
        <v>5</v>
      </c>
      <c r="L27" s="1231">
        <f>PDｺｰﾄﾞ１!L27+PDｺｰﾄﾞ２!L27</f>
        <v>0</v>
      </c>
      <c r="M27" s="1231">
        <f>PDｺｰﾄﾞ１!M27+PDｺｰﾄﾞ２!M27</f>
        <v>5</v>
      </c>
      <c r="N27" s="1231">
        <f>PDｺｰﾄﾞ１!N27+PDｺｰﾄﾞ２!N27</f>
        <v>5</v>
      </c>
      <c r="O27" s="1358">
        <f>PDｺｰﾄﾞ１!O27+PDｺｰﾄﾞ２!O27</f>
        <v>15</v>
      </c>
      <c r="P27" s="1231" t="s">
        <v>825</v>
      </c>
      <c r="Q27" s="1231"/>
      <c r="R27" s="1231">
        <f>PDｺｰﾄﾞ１!R27+PDｺｰﾄﾞ２!R27</f>
        <v>6</v>
      </c>
      <c r="S27" s="1231">
        <f>PDｺｰﾄﾞ１!S27+PDｺｰﾄﾞ２!S27</f>
        <v>11</v>
      </c>
      <c r="T27" s="1231">
        <f>PDｺｰﾄﾞ１!T27+PDｺｰﾄﾞ２!T27</f>
        <v>20</v>
      </c>
      <c r="U27" s="1231">
        <f>PDｺｰﾄﾞ１!U27+PDｺｰﾄﾞ２!U27</f>
        <v>11</v>
      </c>
      <c r="V27" s="1358">
        <f>PDｺｰﾄﾞ１!V27+PDｺｰﾄﾞ２!V27</f>
        <v>48</v>
      </c>
      <c r="W27" s="1231" t="s">
        <v>825</v>
      </c>
    </row>
    <row r="28" spans="1:23" s="1291" customFormat="1" ht="12" customHeight="1">
      <c r="A28" s="1292"/>
      <c r="B28" s="1293">
        <v>25</v>
      </c>
      <c r="C28" s="1235" t="s">
        <v>795</v>
      </c>
      <c r="D28" s="1358">
        <f>PDｺｰﾄﾞ１!D28+PDｺｰﾄﾞ２!D28</f>
        <v>25</v>
      </c>
      <c r="E28" s="1358">
        <f>PDｺｰﾄﾞ１!E28+PDｺｰﾄﾞ２!E28</f>
        <v>18</v>
      </c>
      <c r="F28" s="1358">
        <f>PDｺｰﾄﾞ１!F28+PDｺｰﾄﾞ２!F28</f>
        <v>26</v>
      </c>
      <c r="G28" s="1358">
        <f>PDｺｰﾄﾞ１!G28+PDｺｰﾄﾞ２!G28</f>
        <v>42</v>
      </c>
      <c r="H28" s="1358">
        <f>PDｺｰﾄﾞ１!H28+PDｺｰﾄﾞ２!H28</f>
        <v>111</v>
      </c>
      <c r="I28" s="1358">
        <f>PDｺｰﾄﾞ１!I28+PDｺｰﾄﾞ２!I28</f>
        <v>16</v>
      </c>
      <c r="J28" s="1358"/>
      <c r="K28" s="1231">
        <f>PDｺｰﾄﾞ１!K28+PDｺｰﾄﾞ２!K28</f>
        <v>12</v>
      </c>
      <c r="L28" s="1231">
        <f>PDｺｰﾄﾞ１!L28+PDｺｰﾄﾞ２!L28</f>
        <v>5</v>
      </c>
      <c r="M28" s="1231">
        <f>PDｺｰﾄﾞ１!M28+PDｺｰﾄﾞ２!M28</f>
        <v>7</v>
      </c>
      <c r="N28" s="1231">
        <f>PDｺｰﾄﾞ１!N28+PDｺｰﾄﾞ２!N28</f>
        <v>18</v>
      </c>
      <c r="O28" s="1358">
        <f>PDｺｰﾄﾞ１!O28+PDｺｰﾄﾞ２!O28</f>
        <v>42</v>
      </c>
      <c r="P28" s="1231">
        <f>PDｺｰﾄﾞ１!P28+PDｺｰﾄﾞ２!P28</f>
        <v>12</v>
      </c>
      <c r="Q28" s="1231"/>
      <c r="R28" s="1231">
        <f>PDｺｰﾄﾞ１!R28+PDｺｰﾄﾞ２!R28</f>
        <v>13</v>
      </c>
      <c r="S28" s="1231">
        <f>PDｺｰﾄﾞ１!S28+PDｺｰﾄﾞ２!S28</f>
        <v>13</v>
      </c>
      <c r="T28" s="1231">
        <f>PDｺｰﾄﾞ１!T28+PDｺｰﾄﾞ２!T28</f>
        <v>19</v>
      </c>
      <c r="U28" s="1231">
        <f>PDｺｰﾄﾞ１!U28+PDｺｰﾄﾞ２!U28</f>
        <v>24</v>
      </c>
      <c r="V28" s="1358">
        <f>PDｺｰﾄﾞ１!V28+PDｺｰﾄﾞ２!V28</f>
        <v>69</v>
      </c>
      <c r="W28" s="1231">
        <f>PDｺｰﾄﾞ１!W28+PDｺｰﾄﾞ２!W28</f>
        <v>4</v>
      </c>
    </row>
    <row r="29" spans="1:23" s="1291" customFormat="1" ht="12" customHeight="1">
      <c r="A29" s="1292"/>
      <c r="B29" s="1293">
        <v>26</v>
      </c>
      <c r="C29" s="1235" t="s">
        <v>796</v>
      </c>
      <c r="D29" s="1358">
        <f>PDｺｰﾄﾞ１!D29+PDｺｰﾄﾞ２!D29</f>
        <v>4</v>
      </c>
      <c r="E29" s="1358">
        <f>PDｺｰﾄﾞ１!E29+PDｺｰﾄﾞ２!E29</f>
        <v>11</v>
      </c>
      <c r="F29" s="1358">
        <f>PDｺｰﾄﾞ１!F29+PDｺｰﾄﾞ２!F29</f>
        <v>14</v>
      </c>
      <c r="G29" s="1358">
        <f>PDｺｰﾄﾞ１!G29+PDｺｰﾄﾞ２!G29</f>
        <v>25</v>
      </c>
      <c r="H29" s="1358">
        <f>PDｺｰﾄﾞ１!H29+PDｺｰﾄﾞ２!H29</f>
        <v>54</v>
      </c>
      <c r="I29" s="1358" t="s">
        <v>825</v>
      </c>
      <c r="J29" s="1358"/>
      <c r="K29" s="1231">
        <f>PDｺｰﾄﾞ１!K29+PDｺｰﾄﾞ２!K29</f>
        <v>1</v>
      </c>
      <c r="L29" s="1231">
        <f>PDｺｰﾄﾞ１!L29+PDｺｰﾄﾞ２!L29</f>
        <v>7</v>
      </c>
      <c r="M29" s="1231">
        <f>PDｺｰﾄﾞ１!M29+PDｺｰﾄﾞ２!M29</f>
        <v>8</v>
      </c>
      <c r="N29" s="1231">
        <f>PDｺｰﾄﾞ１!N29+PDｺｰﾄﾞ２!N29</f>
        <v>10</v>
      </c>
      <c r="O29" s="1231">
        <f>PDｺｰﾄﾞ１!O29+PDｺｰﾄﾞ２!O29</f>
        <v>26</v>
      </c>
      <c r="P29" s="1231" t="s">
        <v>825</v>
      </c>
      <c r="Q29" s="1231"/>
      <c r="R29" s="1231">
        <f>PDｺｰﾄﾞ１!R29+PDｺｰﾄﾞ２!R29</f>
        <v>3</v>
      </c>
      <c r="S29" s="1231">
        <f>PDｺｰﾄﾞ１!S29+PDｺｰﾄﾞ２!S29</f>
        <v>4</v>
      </c>
      <c r="T29" s="1231">
        <f>PDｺｰﾄﾞ１!T29+PDｺｰﾄﾞ２!T29</f>
        <v>6</v>
      </c>
      <c r="U29" s="1231">
        <f>PDｺｰﾄﾞ１!U29+PDｺｰﾄﾞ２!U29</f>
        <v>15</v>
      </c>
      <c r="V29" s="1358">
        <f>PDｺｰﾄﾞ１!V29+PDｺｰﾄﾞ２!V29</f>
        <v>28</v>
      </c>
      <c r="W29" s="1231" t="s">
        <v>825</v>
      </c>
    </row>
    <row r="30" spans="1:23" s="1291" customFormat="1" ht="12" customHeight="1">
      <c r="A30" s="1292"/>
      <c r="B30" s="1293">
        <v>27</v>
      </c>
      <c r="C30" s="1235" t="s">
        <v>797</v>
      </c>
      <c r="D30" s="1358">
        <f>PDｺｰﾄﾞ１!D30+PDｺｰﾄﾞ２!D30</f>
        <v>108</v>
      </c>
      <c r="E30" s="1358">
        <f>PDｺｰﾄﾞ１!E30+PDｺｰﾄﾞ２!E30</f>
        <v>10</v>
      </c>
      <c r="F30" s="1358">
        <f>PDｺｰﾄﾞ１!F30+PDｺｰﾄﾞ２!F30</f>
        <v>19</v>
      </c>
      <c r="G30" s="1358">
        <f>PDｺｰﾄﾞ１!G30+PDｺｰﾄﾞ２!G30</f>
        <v>22</v>
      </c>
      <c r="H30" s="1358">
        <f>PDｺｰﾄﾞ１!H30+PDｺｰﾄﾞ２!H30</f>
        <v>159</v>
      </c>
      <c r="I30" s="1358" t="s">
        <v>825</v>
      </c>
      <c r="J30" s="1358"/>
      <c r="K30" s="1231">
        <f>PDｺｰﾄﾞ１!K30+PDｺｰﾄﾞ２!K30</f>
        <v>47</v>
      </c>
      <c r="L30" s="1231">
        <f>PDｺｰﾄﾞ１!L30+PDｺｰﾄﾞ２!L30</f>
        <v>0</v>
      </c>
      <c r="M30" s="1231">
        <f>PDｺｰﾄﾞ１!M30+PDｺｰﾄﾞ２!M30</f>
        <v>6</v>
      </c>
      <c r="N30" s="1231">
        <f>PDｺｰﾄﾞ１!N30+PDｺｰﾄﾞ２!N30</f>
        <v>10</v>
      </c>
      <c r="O30" s="1358">
        <f>PDｺｰﾄﾞ１!O30+PDｺｰﾄﾞ２!O30</f>
        <v>63</v>
      </c>
      <c r="P30" s="1231" t="s">
        <v>825</v>
      </c>
      <c r="Q30" s="1231"/>
      <c r="R30" s="1231">
        <f>PDｺｰﾄﾞ１!R30+PDｺｰﾄﾞ２!R30</f>
        <v>61</v>
      </c>
      <c r="S30" s="1231">
        <f>PDｺｰﾄﾞ１!S30+PDｺｰﾄﾞ２!S30</f>
        <v>10</v>
      </c>
      <c r="T30" s="1231">
        <f>PDｺｰﾄﾞ１!T30+PDｺｰﾄﾞ２!T30</f>
        <v>13</v>
      </c>
      <c r="U30" s="1231">
        <f>PDｺｰﾄﾞ１!U30+PDｺｰﾄﾞ２!U30</f>
        <v>12</v>
      </c>
      <c r="V30" s="1358">
        <f>PDｺｰﾄﾞ１!V30+PDｺｰﾄﾞ２!V30</f>
        <v>96</v>
      </c>
      <c r="W30" s="1231" t="s">
        <v>825</v>
      </c>
    </row>
    <row r="31" spans="1:23" s="1291" customFormat="1" ht="12" customHeight="1">
      <c r="A31" s="1292"/>
      <c r="B31" s="1293">
        <v>28</v>
      </c>
      <c r="C31" s="1235" t="s">
        <v>798</v>
      </c>
      <c r="D31" s="1358">
        <f>PDｺｰﾄﾞ１!D31+PDｺｰﾄﾞ２!D31</f>
        <v>53</v>
      </c>
      <c r="E31" s="1358">
        <f>PDｺｰﾄﾞ１!E31+PDｺｰﾄﾞ２!E31</f>
        <v>9</v>
      </c>
      <c r="F31" s="1358">
        <f>PDｺｰﾄﾞ１!F31+PDｺｰﾄﾞ２!F31</f>
        <v>11</v>
      </c>
      <c r="G31" s="1358">
        <f>PDｺｰﾄﾞ１!G31+PDｺｰﾄﾞ２!G31</f>
        <v>1</v>
      </c>
      <c r="H31" s="1358">
        <f>PDｺｰﾄﾞ１!H31+PDｺｰﾄﾞ２!H31</f>
        <v>74</v>
      </c>
      <c r="I31" s="1358" t="s">
        <v>825</v>
      </c>
      <c r="J31" s="1358"/>
      <c r="K31" s="1231">
        <f>PDｺｰﾄﾞ１!K31+PDｺｰﾄﾞ２!K31</f>
        <v>19</v>
      </c>
      <c r="L31" s="1231">
        <f>PDｺｰﾄﾞ１!L31+PDｺｰﾄﾞ２!L31</f>
        <v>1</v>
      </c>
      <c r="M31" s="1231">
        <f>PDｺｰﾄﾞ１!M31+PDｺｰﾄﾞ２!M31</f>
        <v>2</v>
      </c>
      <c r="N31" s="1231">
        <f>PDｺｰﾄﾞ１!N31+PDｺｰﾄﾞ２!N31</f>
        <v>0</v>
      </c>
      <c r="O31" s="1231">
        <f>PDｺｰﾄﾞ１!O31+PDｺｰﾄﾞ２!O31</f>
        <v>22</v>
      </c>
      <c r="P31" s="1231" t="s">
        <v>825</v>
      </c>
      <c r="Q31" s="1231"/>
      <c r="R31" s="1231">
        <f>PDｺｰﾄﾞ１!R31+PDｺｰﾄﾞ２!R31</f>
        <v>34</v>
      </c>
      <c r="S31" s="1231">
        <f>PDｺｰﾄﾞ１!S31+PDｺｰﾄﾞ２!S31</f>
        <v>8</v>
      </c>
      <c r="T31" s="1231">
        <f>PDｺｰﾄﾞ１!T31+PDｺｰﾄﾞ２!T31</f>
        <v>9</v>
      </c>
      <c r="U31" s="1231">
        <f>PDｺｰﾄﾞ１!U31+PDｺｰﾄﾞ２!U31</f>
        <v>1</v>
      </c>
      <c r="V31" s="1358">
        <f>PDｺｰﾄﾞ１!V31+PDｺｰﾄﾞ２!V31</f>
        <v>52</v>
      </c>
      <c r="W31" s="1231" t="s">
        <v>825</v>
      </c>
    </row>
    <row r="32" spans="1:23" s="1291" customFormat="1" ht="12" customHeight="1">
      <c r="A32" s="1292"/>
      <c r="B32" s="1293">
        <v>29</v>
      </c>
      <c r="C32" s="1235" t="s">
        <v>799</v>
      </c>
      <c r="D32" s="1358">
        <f>PDｺｰﾄﾞ１!D32+PDｺｰﾄﾞ２!D32</f>
        <v>66</v>
      </c>
      <c r="E32" s="1358">
        <f>PDｺｰﾄﾞ１!E32+PDｺｰﾄﾞ２!E32</f>
        <v>68</v>
      </c>
      <c r="F32" s="1358">
        <f>PDｺｰﾄﾞ１!F32+PDｺｰﾄﾞ２!F32</f>
        <v>64</v>
      </c>
      <c r="G32" s="1358">
        <f>PDｺｰﾄﾞ１!G32+PDｺｰﾄﾞ２!G32</f>
        <v>71</v>
      </c>
      <c r="H32" s="1358">
        <f>PDｺｰﾄﾞ１!H32+PDｺｰﾄﾞ２!H32</f>
        <v>269</v>
      </c>
      <c r="I32" s="1358" t="s">
        <v>825</v>
      </c>
      <c r="J32" s="1358"/>
      <c r="K32" s="1231">
        <f>PDｺｰﾄﾞ１!K32+PDｺｰﾄﾞ２!K32</f>
        <v>23</v>
      </c>
      <c r="L32" s="1231">
        <f>PDｺｰﾄﾞ１!L32+PDｺｰﾄﾞ２!L32</f>
        <v>16</v>
      </c>
      <c r="M32" s="1231">
        <f>PDｺｰﾄﾞ１!M32+PDｺｰﾄﾞ２!M32</f>
        <v>20</v>
      </c>
      <c r="N32" s="1231">
        <f>PDｺｰﾄﾞ１!N32+PDｺｰﾄﾞ２!N32</f>
        <v>36</v>
      </c>
      <c r="O32" s="1358">
        <f>PDｺｰﾄﾞ１!O32+PDｺｰﾄﾞ２!O32</f>
        <v>95</v>
      </c>
      <c r="P32" s="1231" t="s">
        <v>825</v>
      </c>
      <c r="Q32" s="1231"/>
      <c r="R32" s="1231">
        <f>PDｺｰﾄﾞ１!R32+PDｺｰﾄﾞ２!R32</f>
        <v>43</v>
      </c>
      <c r="S32" s="1231">
        <f>PDｺｰﾄﾞ１!S32+PDｺｰﾄﾞ２!S32</f>
        <v>52</v>
      </c>
      <c r="T32" s="1231">
        <f>PDｺｰﾄﾞ１!T32+PDｺｰﾄﾞ２!T32</f>
        <v>44</v>
      </c>
      <c r="U32" s="1231">
        <f>PDｺｰﾄﾞ１!U32+PDｺｰﾄﾞ２!U32</f>
        <v>35</v>
      </c>
      <c r="V32" s="1358">
        <f>PDｺｰﾄﾞ１!V32+PDｺｰﾄﾞ２!V32</f>
        <v>174</v>
      </c>
      <c r="W32" s="1231" t="s">
        <v>825</v>
      </c>
    </row>
    <row r="33" spans="1:23" s="1291" customFormat="1" ht="12" customHeight="1">
      <c r="A33" s="1292"/>
      <c r="B33" s="1293">
        <v>30</v>
      </c>
      <c r="C33" s="1235" t="s">
        <v>800</v>
      </c>
      <c r="D33" s="1358">
        <f>PDｺｰﾄﾞ１!D33+PDｺｰﾄﾞ２!D33</f>
        <v>30</v>
      </c>
      <c r="E33" s="1358">
        <f>PDｺｰﾄﾞ１!E33+PDｺｰﾄﾞ２!E33</f>
        <v>38</v>
      </c>
      <c r="F33" s="1358">
        <f>PDｺｰﾄﾞ１!F33+PDｺｰﾄﾞ２!F33</f>
        <v>67</v>
      </c>
      <c r="G33" s="1358">
        <f>PDｺｰﾄﾞ１!G33+PDｺｰﾄﾞ２!G33</f>
        <v>47</v>
      </c>
      <c r="H33" s="1358">
        <f>PDｺｰﾄﾞ１!H33+PDｺｰﾄﾞ２!H33</f>
        <v>182</v>
      </c>
      <c r="I33" s="1358" t="s">
        <v>825</v>
      </c>
      <c r="J33" s="1358"/>
      <c r="K33" s="1231">
        <f>PDｺｰﾄﾞ１!K33+PDｺｰﾄﾞ２!K33</f>
        <v>10</v>
      </c>
      <c r="L33" s="1231">
        <f>PDｺｰﾄﾞ１!L33+PDｺｰﾄﾞ２!L33</f>
        <v>12</v>
      </c>
      <c r="M33" s="1231">
        <f>PDｺｰﾄﾞ１!M33+PDｺｰﾄﾞ２!M33</f>
        <v>26</v>
      </c>
      <c r="N33" s="1231">
        <f>PDｺｰﾄﾞ１!N33+PDｺｰﾄﾞ２!N33</f>
        <v>23</v>
      </c>
      <c r="O33" s="1358">
        <f>PDｺｰﾄﾞ１!O33+PDｺｰﾄﾞ２!O33</f>
        <v>71</v>
      </c>
      <c r="P33" s="1231" t="s">
        <v>825</v>
      </c>
      <c r="Q33" s="1231"/>
      <c r="R33" s="1231">
        <f>PDｺｰﾄﾞ１!R33+PDｺｰﾄﾞ２!R33</f>
        <v>20</v>
      </c>
      <c r="S33" s="1231">
        <f>PDｺｰﾄﾞ１!S33+PDｺｰﾄﾞ２!S33</f>
        <v>26</v>
      </c>
      <c r="T33" s="1231">
        <f>PDｺｰﾄﾞ１!T33+PDｺｰﾄﾞ２!T33</f>
        <v>41</v>
      </c>
      <c r="U33" s="1231">
        <f>PDｺｰﾄﾞ１!U33+PDｺｰﾄﾞ２!U33</f>
        <v>24</v>
      </c>
      <c r="V33" s="1358">
        <f>PDｺｰﾄﾞ１!V33+PDｺｰﾄﾞ２!V33</f>
        <v>111</v>
      </c>
      <c r="W33" s="1231" t="s">
        <v>825</v>
      </c>
    </row>
    <row r="34" spans="1:23" s="1291" customFormat="1" ht="12" customHeight="1">
      <c r="A34" s="1292"/>
      <c r="B34" s="1293">
        <v>31</v>
      </c>
      <c r="C34" s="1235" t="s">
        <v>801</v>
      </c>
      <c r="D34" s="1358">
        <f>PDｺｰﾄﾞ１!D34+PDｺｰﾄﾞ２!D34</f>
        <v>13</v>
      </c>
      <c r="E34" s="1358">
        <f>PDｺｰﾄﾞ１!E34+PDｺｰﾄﾞ２!E34</f>
        <v>14</v>
      </c>
      <c r="F34" s="1358">
        <f>PDｺｰﾄﾞ１!F34+PDｺｰﾄﾞ２!F34</f>
        <v>36</v>
      </c>
      <c r="G34" s="1358">
        <f>PDｺｰﾄﾞ１!G34+PDｺｰﾄﾞ２!G34</f>
        <v>23</v>
      </c>
      <c r="H34" s="1358">
        <f>PDｺｰﾄﾞ１!H34+PDｺｰﾄﾞ２!H34</f>
        <v>86</v>
      </c>
      <c r="I34" s="1358" t="s">
        <v>825</v>
      </c>
      <c r="J34" s="1358"/>
      <c r="K34" s="1231">
        <f>PDｺｰﾄﾞ１!K34+PDｺｰﾄﾞ２!K34</f>
        <v>3</v>
      </c>
      <c r="L34" s="1231">
        <f>PDｺｰﾄﾞ１!L34+PDｺｰﾄﾞ２!L34</f>
        <v>5</v>
      </c>
      <c r="M34" s="1231">
        <f>PDｺｰﾄﾞ１!M34+PDｺｰﾄﾞ２!M34</f>
        <v>14</v>
      </c>
      <c r="N34" s="1231">
        <f>PDｺｰﾄﾞ１!N34+PDｺｰﾄﾞ２!N34</f>
        <v>7</v>
      </c>
      <c r="O34" s="1358">
        <f>PDｺｰﾄﾞ１!O34+PDｺｰﾄﾞ２!O34</f>
        <v>29</v>
      </c>
      <c r="P34" s="1231" t="s">
        <v>825</v>
      </c>
      <c r="Q34" s="1231"/>
      <c r="R34" s="1231">
        <f>PDｺｰﾄﾞ１!R34+PDｺｰﾄﾞ２!R34</f>
        <v>10</v>
      </c>
      <c r="S34" s="1231">
        <f>PDｺｰﾄﾞ１!S34+PDｺｰﾄﾞ２!S34</f>
        <v>9</v>
      </c>
      <c r="T34" s="1231">
        <f>PDｺｰﾄﾞ１!T34+PDｺｰﾄﾞ２!T34</f>
        <v>22</v>
      </c>
      <c r="U34" s="1231">
        <f>PDｺｰﾄﾞ１!U34+PDｺｰﾄﾞ２!U34</f>
        <v>16</v>
      </c>
      <c r="V34" s="1358">
        <f>PDｺｰﾄﾞ１!V34+PDｺｰﾄﾞ２!V34</f>
        <v>57</v>
      </c>
      <c r="W34" s="1231" t="s">
        <v>825</v>
      </c>
    </row>
    <row r="35" spans="1:23" s="1291" customFormat="1" ht="12" customHeight="1">
      <c r="A35" s="1292"/>
      <c r="B35" s="1293">
        <v>32</v>
      </c>
      <c r="C35" s="1235" t="s">
        <v>802</v>
      </c>
      <c r="D35" s="1358">
        <f>PDｺｰﾄﾞ１!D35+PDｺｰﾄﾞ２!D35</f>
        <v>20</v>
      </c>
      <c r="E35" s="1358">
        <f>PDｺｰﾄﾞ１!E35+PDｺｰﾄﾞ２!E35</f>
        <v>15</v>
      </c>
      <c r="F35" s="1358">
        <f>PDｺｰﾄﾞ１!F35+PDｺｰﾄﾞ２!F35</f>
        <v>22</v>
      </c>
      <c r="G35" s="1358">
        <f>PDｺｰﾄﾞ１!G35+PDｺｰﾄﾞ２!G35</f>
        <v>38</v>
      </c>
      <c r="H35" s="1358">
        <f>PDｺｰﾄﾞ１!H35+PDｺｰﾄﾞ２!H35</f>
        <v>95</v>
      </c>
      <c r="I35" s="1358" t="s">
        <v>825</v>
      </c>
      <c r="J35" s="1358"/>
      <c r="K35" s="1231">
        <f>PDｺｰﾄﾞ１!K35+PDｺｰﾄﾞ２!K35</f>
        <v>4</v>
      </c>
      <c r="L35" s="1231">
        <f>PDｺｰﾄﾞ１!L35+PDｺｰﾄﾞ２!L35</f>
        <v>4</v>
      </c>
      <c r="M35" s="1231">
        <f>PDｺｰﾄﾞ１!M35+PDｺｰﾄﾞ２!M35</f>
        <v>5</v>
      </c>
      <c r="N35" s="1231">
        <f>PDｺｰﾄﾞ１!N35+PDｺｰﾄﾞ２!N35</f>
        <v>21</v>
      </c>
      <c r="O35" s="1358">
        <f>PDｺｰﾄﾞ１!O35+PDｺｰﾄﾞ２!O35</f>
        <v>34</v>
      </c>
      <c r="P35" s="1231" t="s">
        <v>825</v>
      </c>
      <c r="Q35" s="1231"/>
      <c r="R35" s="1231">
        <f>PDｺｰﾄﾞ１!R35+PDｺｰﾄﾞ２!R35</f>
        <v>16</v>
      </c>
      <c r="S35" s="1231">
        <f>PDｺｰﾄﾞ１!S35+PDｺｰﾄﾞ２!S35</f>
        <v>11</v>
      </c>
      <c r="T35" s="1231">
        <f>PDｺｰﾄﾞ１!T35+PDｺｰﾄﾞ２!T35</f>
        <v>17</v>
      </c>
      <c r="U35" s="1231">
        <f>PDｺｰﾄﾞ１!U35+PDｺｰﾄﾞ２!U35</f>
        <v>17</v>
      </c>
      <c r="V35" s="1358">
        <f>PDｺｰﾄﾞ１!V35+PDｺｰﾄﾞ２!V35</f>
        <v>61</v>
      </c>
      <c r="W35" s="1358" t="s">
        <v>825</v>
      </c>
    </row>
    <row r="36" spans="1:23" s="1291" customFormat="1" ht="13.5" customHeight="1" thickBot="1">
      <c r="A36" s="1292"/>
      <c r="B36" s="1299">
        <v>33</v>
      </c>
      <c r="C36" s="1240" t="s">
        <v>803</v>
      </c>
      <c r="D36" s="1361">
        <f>PDｺｰﾄﾞ１!D36+PDｺｰﾄﾞ２!D36</f>
        <v>0</v>
      </c>
      <c r="E36" s="1361">
        <f>PDｺｰﾄﾞ１!E36+PDｺｰﾄﾞ２!E36</f>
        <v>0</v>
      </c>
      <c r="F36" s="1361">
        <f>PDｺｰﾄﾞ１!F36+PDｺｰﾄﾞ２!F36</f>
        <v>2</v>
      </c>
      <c r="G36" s="1361">
        <f>PDｺｰﾄﾞ１!G36+PDｺｰﾄﾞ２!G36</f>
        <v>0</v>
      </c>
      <c r="H36" s="1361">
        <f>PDｺｰﾄﾞ１!H36+PDｺｰﾄﾞ２!H36</f>
        <v>2</v>
      </c>
      <c r="I36" s="1361">
        <f>PDｺｰﾄﾞ１!I36+PDｺｰﾄﾞ２!I36</f>
        <v>6</v>
      </c>
      <c r="J36" s="1361"/>
      <c r="K36" s="1241">
        <f>PDｺｰﾄﾞ１!K36+PDｺｰﾄﾞ２!K36</f>
        <v>0</v>
      </c>
      <c r="L36" s="1241">
        <f>PDｺｰﾄﾞ１!L36+PDｺｰﾄﾞ２!L36</f>
        <v>0</v>
      </c>
      <c r="M36" s="1241">
        <f>PDｺｰﾄﾞ１!M36+PDｺｰﾄﾞ２!M36</f>
        <v>0</v>
      </c>
      <c r="N36" s="1241">
        <f>PDｺｰﾄﾞ１!N36+PDｺｰﾄﾞ２!N36</f>
        <v>0</v>
      </c>
      <c r="O36" s="1361">
        <f>PDｺｰﾄﾞ１!O36+PDｺｰﾄﾞ２!O36</f>
        <v>0</v>
      </c>
      <c r="P36" s="1241">
        <f>PDｺｰﾄﾞ１!P36+PDｺｰﾄﾞ２!P36</f>
        <v>3</v>
      </c>
      <c r="Q36" s="1241"/>
      <c r="R36" s="1241">
        <f>PDｺｰﾄﾞ１!R36+PDｺｰﾄﾞ２!R36</f>
        <v>0</v>
      </c>
      <c r="S36" s="1241">
        <f>PDｺｰﾄﾞ１!S36+PDｺｰﾄﾞ２!S36</f>
        <v>0</v>
      </c>
      <c r="T36" s="1241">
        <f>PDｺｰﾄﾞ１!T36+PDｺｰﾄﾞ２!T36</f>
        <v>2</v>
      </c>
      <c r="U36" s="1241">
        <f>PDｺｰﾄﾞ１!U36+PDｺｰﾄﾞ２!U36</f>
        <v>0</v>
      </c>
      <c r="V36" s="1361">
        <f>PDｺｰﾄﾞ１!V36+PDｺｰﾄﾞ２!V36</f>
        <v>2</v>
      </c>
      <c r="W36" s="1241">
        <f>PDｺｰﾄﾞ１!W36+PDｺｰﾄﾞ２!W36</f>
        <v>3</v>
      </c>
    </row>
    <row r="37" spans="1:23" s="1298" customFormat="1" ht="15.75" customHeight="1" thickBot="1">
      <c r="A37" s="1292"/>
      <c r="B37" s="1302"/>
      <c r="C37" s="1339" t="s">
        <v>804</v>
      </c>
      <c r="D37" s="1362">
        <f>PDｺｰﾄﾞ１!D37+PDｺｰﾄﾞ２!D37</f>
        <v>827</v>
      </c>
      <c r="E37" s="1362">
        <f>PDｺｰﾄﾞ１!E37+PDｺｰﾄﾞ２!E37</f>
        <v>619</v>
      </c>
      <c r="F37" s="1362">
        <f>PDｺｰﾄﾞ１!F37+PDｺｰﾄﾞ２!F37</f>
        <v>854</v>
      </c>
      <c r="G37" s="1362">
        <f>PDｺｰﾄﾞ１!G37+PDｺｰﾄﾞ２!G37</f>
        <v>1648</v>
      </c>
      <c r="H37" s="1362">
        <f>PDｺｰﾄﾞ１!H37+PDｺｰﾄﾞ２!H37</f>
        <v>3948</v>
      </c>
      <c r="I37" s="1362" t="s">
        <v>825</v>
      </c>
      <c r="J37" s="1362"/>
      <c r="K37" s="1362">
        <f>PDｺｰﾄﾞ１!K37+PDｺｰﾄﾞ２!K37</f>
        <v>319</v>
      </c>
      <c r="L37" s="1362">
        <f>PDｺｰﾄﾞ１!L37+PDｺｰﾄﾞ２!L37</f>
        <v>182</v>
      </c>
      <c r="M37" s="1362">
        <f>PDｺｰﾄﾞ１!M37+PDｺｰﾄﾞ２!M37</f>
        <v>282</v>
      </c>
      <c r="N37" s="1362">
        <f>PDｺｰﾄﾞ１!N37+PDｺｰﾄﾞ２!N37</f>
        <v>691</v>
      </c>
      <c r="O37" s="1362">
        <f>PDｺｰﾄﾞ１!O37+PDｺｰﾄﾞ２!O37</f>
        <v>1474</v>
      </c>
      <c r="P37" s="1362" t="s">
        <v>825</v>
      </c>
      <c r="Q37" s="1362"/>
      <c r="R37" s="1362">
        <f>PDｺｰﾄﾞ１!R37+PDｺｰﾄﾞ２!R37</f>
        <v>508</v>
      </c>
      <c r="S37" s="1362">
        <f>PDｺｰﾄﾞ１!S37+PDｺｰﾄﾞ２!S37</f>
        <v>437</v>
      </c>
      <c r="T37" s="1362">
        <f>PDｺｰﾄﾞ１!T37+PDｺｰﾄﾞ２!T37</f>
        <v>572</v>
      </c>
      <c r="U37" s="1362">
        <f>PDｺｰﾄﾞ１!U37+PDｺｰﾄﾞ２!U37</f>
        <v>957</v>
      </c>
      <c r="V37" s="1362">
        <f>PDｺｰﾄﾞ１!V37+PDｺｰﾄﾞ２!V37</f>
        <v>2474</v>
      </c>
      <c r="W37" s="1362" t="s">
        <v>825</v>
      </c>
    </row>
    <row r="38" spans="1:23" s="1298" customFormat="1" ht="12" customHeight="1">
      <c r="A38" s="1292"/>
      <c r="B38" s="1304">
        <v>34</v>
      </c>
      <c r="C38" s="1340" t="s">
        <v>740</v>
      </c>
      <c r="D38" s="1231" t="s">
        <v>826</v>
      </c>
      <c r="E38" s="1231" t="s">
        <v>826</v>
      </c>
      <c r="F38" s="1231" t="s">
        <v>826</v>
      </c>
      <c r="G38" s="1231" t="s">
        <v>826</v>
      </c>
      <c r="H38" s="1231" t="s">
        <v>826</v>
      </c>
      <c r="I38" s="1231" t="s">
        <v>826</v>
      </c>
      <c r="J38" s="1231"/>
      <c r="K38" s="1231" t="s">
        <v>826</v>
      </c>
      <c r="L38" s="1231" t="s">
        <v>826</v>
      </c>
      <c r="M38" s="1231" t="s">
        <v>826</v>
      </c>
      <c r="N38" s="1231" t="s">
        <v>826</v>
      </c>
      <c r="O38" s="1231" t="s">
        <v>826</v>
      </c>
      <c r="P38" s="1231" t="s">
        <v>826</v>
      </c>
      <c r="Q38" s="1231"/>
      <c r="R38" s="1231" t="s">
        <v>826</v>
      </c>
      <c r="S38" s="1231" t="s">
        <v>826</v>
      </c>
      <c r="T38" s="1231" t="s">
        <v>826</v>
      </c>
      <c r="U38" s="1231" t="s">
        <v>826</v>
      </c>
      <c r="V38" s="1231" t="s">
        <v>826</v>
      </c>
      <c r="W38" s="1231" t="s">
        <v>826</v>
      </c>
    </row>
    <row r="39" spans="1:23" s="1298" customFormat="1" ht="12" customHeight="1" thickBot="1">
      <c r="A39" s="1292"/>
      <c r="B39" s="1307">
        <v>35</v>
      </c>
      <c r="C39" s="1341" t="s">
        <v>741</v>
      </c>
      <c r="D39" s="1363">
        <f>PDｺｰﾄﾞ１!D39+PDｺｰﾄﾞ２!D39</f>
        <v>180</v>
      </c>
      <c r="E39" s="1363">
        <f>PDｺｰﾄﾞ１!E39+PDｺｰﾄﾞ２!E39</f>
        <v>209</v>
      </c>
      <c r="F39" s="1363">
        <f>PDｺｰﾄﾞ１!F39+PDｺｰﾄﾞ２!F39</f>
        <v>202</v>
      </c>
      <c r="G39" s="1363">
        <f>PDｺｰﾄﾞ１!G39+PDｺｰﾄﾞ２!G39</f>
        <v>390</v>
      </c>
      <c r="H39" s="1363">
        <f>PDｺｰﾄﾞ１!H39+PDｺｰﾄﾞ２!H39</f>
        <v>981</v>
      </c>
      <c r="I39" s="1363">
        <f>PDｺｰﾄﾞ１!I39+PDｺｰﾄﾞ２!I39</f>
        <v>1135</v>
      </c>
      <c r="J39" s="1363"/>
      <c r="K39" s="1250">
        <f>PDｺｰﾄﾞ１!K39+PDｺｰﾄﾞ２!K39</f>
        <v>72</v>
      </c>
      <c r="L39" s="1250">
        <f>PDｺｰﾄﾞ１!L39+PDｺｰﾄﾞ２!L39</f>
        <v>63</v>
      </c>
      <c r="M39" s="1250">
        <f>PDｺｰﾄﾞ１!M39+PDｺｰﾄﾞ２!M39</f>
        <v>80</v>
      </c>
      <c r="N39" s="1250">
        <f>PDｺｰﾄﾞ１!N39+PDｺｰﾄﾞ２!N39</f>
        <v>164</v>
      </c>
      <c r="O39" s="1363">
        <f>PDｺｰﾄﾞ１!O39+PDｺｰﾄﾞ２!O39</f>
        <v>379</v>
      </c>
      <c r="P39" s="1250">
        <f>PDｺｰﾄﾞ１!P39+PDｺｰﾄﾞ２!P39</f>
        <v>460</v>
      </c>
      <c r="Q39" s="1250"/>
      <c r="R39" s="1250">
        <f>PDｺｰﾄﾞ１!R39+PDｺｰﾄﾞ２!R39</f>
        <v>108</v>
      </c>
      <c r="S39" s="1250">
        <f>PDｺｰﾄﾞ１!S39+PDｺｰﾄﾞ２!S39</f>
        <v>146</v>
      </c>
      <c r="T39" s="1250">
        <f>PDｺｰﾄﾞ１!T39+PDｺｰﾄﾞ２!T39</f>
        <v>122</v>
      </c>
      <c r="U39" s="1250">
        <f>PDｺｰﾄﾞ１!U39+PDｺｰﾄﾞ２!U39</f>
        <v>226</v>
      </c>
      <c r="V39" s="1363">
        <f>PDｺｰﾄﾞ１!V39+PDｺｰﾄﾞ２!V39</f>
        <v>602</v>
      </c>
      <c r="W39" s="1250">
        <f>PDｺｰﾄﾞ１!W39+PDｺｰﾄﾞ２!W39</f>
        <v>675</v>
      </c>
    </row>
    <row r="40" spans="1:23" s="1298" customFormat="1" ht="17.25" customHeight="1" thickBot="1" thickTop="1">
      <c r="A40" s="1292"/>
      <c r="B40" s="1310"/>
      <c r="C40" s="1310" t="s">
        <v>805</v>
      </c>
      <c r="D40" s="1364">
        <f>PDｺｰﾄﾞ１!D40+PDｺｰﾄﾞ２!D40</f>
        <v>1007</v>
      </c>
      <c r="E40" s="1364">
        <f>PDｺｰﾄﾞ１!E40+PDｺｰﾄﾞ２!E40</f>
        <v>828</v>
      </c>
      <c r="F40" s="1364">
        <f>PDｺｰﾄﾞ１!F40+PDｺｰﾄﾞ２!F40</f>
        <v>1056</v>
      </c>
      <c r="G40" s="1364">
        <f>PDｺｰﾄﾞ１!G40+PDｺｰﾄﾞ２!G40</f>
        <v>2038</v>
      </c>
      <c r="H40" s="1364">
        <f>PDｺｰﾄﾞ１!H40+PDｺｰﾄﾞ２!H40</f>
        <v>4929</v>
      </c>
      <c r="I40" s="1364" t="s">
        <v>825</v>
      </c>
      <c r="J40" s="1364"/>
      <c r="K40" s="1364">
        <f>PDｺｰﾄﾞ１!K40+PDｺｰﾄﾞ２!K40</f>
        <v>391</v>
      </c>
      <c r="L40" s="1364">
        <f>PDｺｰﾄﾞ１!L40+PDｺｰﾄﾞ２!L40</f>
        <v>245</v>
      </c>
      <c r="M40" s="1364">
        <f>PDｺｰﾄﾞ１!M40+PDｺｰﾄﾞ２!M40</f>
        <v>362</v>
      </c>
      <c r="N40" s="1364">
        <f>PDｺｰﾄﾞ１!N40+PDｺｰﾄﾞ２!N40</f>
        <v>855</v>
      </c>
      <c r="O40" s="1364">
        <f>PDｺｰﾄﾞ１!O40+PDｺｰﾄﾞ２!O40</f>
        <v>1853</v>
      </c>
      <c r="P40" s="1364" t="s">
        <v>825</v>
      </c>
      <c r="Q40" s="1364"/>
      <c r="R40" s="1364">
        <f>PDｺｰﾄﾞ１!R40+PDｺｰﾄﾞ２!R40</f>
        <v>616</v>
      </c>
      <c r="S40" s="1364">
        <f>PDｺｰﾄﾞ１!S40+PDｺｰﾄﾞ２!S40</f>
        <v>583</v>
      </c>
      <c r="T40" s="1364">
        <f>PDｺｰﾄﾞ１!T40+PDｺｰﾄﾞ２!T40</f>
        <v>694</v>
      </c>
      <c r="U40" s="1364">
        <f>PDｺｰﾄﾞ１!U40+PDｺｰﾄﾞ２!U40</f>
        <v>1183</v>
      </c>
      <c r="V40" s="1364">
        <f>PDｺｰﾄﾞ１!V40+PDｺｰﾄﾞ２!V40</f>
        <v>3076</v>
      </c>
      <c r="W40" s="1364" t="s">
        <v>825</v>
      </c>
    </row>
    <row r="41" spans="2:23" ht="11.25">
      <c r="B41" s="1313" t="s">
        <v>743</v>
      </c>
      <c r="D41" s="1365"/>
      <c r="E41" s="1365"/>
      <c r="F41" s="1365"/>
      <c r="G41" s="1365"/>
      <c r="H41" s="1365"/>
      <c r="I41" s="1365"/>
      <c r="J41" s="1365"/>
      <c r="K41" s="1366"/>
      <c r="L41" s="1366"/>
      <c r="M41" s="1366"/>
      <c r="N41" s="1366"/>
      <c r="O41" s="1366"/>
      <c r="P41" s="1366"/>
      <c r="Q41" s="1366"/>
      <c r="R41" s="1365"/>
      <c r="S41" s="1365"/>
      <c r="T41" s="1365"/>
      <c r="U41" s="1365"/>
      <c r="V41" s="1365"/>
      <c r="W41" s="1365"/>
    </row>
    <row r="42" spans="2:23" s="1291" customFormat="1" ht="12" customHeight="1">
      <c r="B42" s="1313" t="s">
        <v>758</v>
      </c>
      <c r="C42" s="1292"/>
      <c r="D42" s="1367"/>
      <c r="E42" s="1368"/>
      <c r="F42" s="1369"/>
      <c r="G42" s="1369"/>
      <c r="H42" s="1369"/>
      <c r="I42" s="1369"/>
      <c r="J42" s="1369"/>
      <c r="K42" s="1368"/>
      <c r="L42" s="1369"/>
      <c r="M42" s="1369"/>
      <c r="N42" s="1292"/>
      <c r="O42" s="1292"/>
      <c r="P42" s="1292"/>
      <c r="Q42" s="1292"/>
      <c r="R42" s="1292"/>
      <c r="S42" s="1292"/>
      <c r="T42" s="1292"/>
      <c r="U42" s="1292"/>
      <c r="V42" s="1292"/>
      <c r="W42" s="1292"/>
    </row>
    <row r="43" spans="4:23" s="1277" customFormat="1" ht="11.25">
      <c r="D43" s="1370"/>
      <c r="E43" s="1370"/>
      <c r="F43" s="1370"/>
      <c r="G43" s="1370"/>
      <c r="H43" s="1370"/>
      <c r="I43" s="1370"/>
      <c r="J43" s="1370"/>
      <c r="K43" s="1371"/>
      <c r="L43" s="1371"/>
      <c r="M43" s="1371"/>
      <c r="N43" s="1371"/>
      <c r="O43" s="1371"/>
      <c r="P43" s="1371"/>
      <c r="Q43" s="1371"/>
      <c r="R43" s="1370"/>
      <c r="S43" s="1370"/>
      <c r="T43" s="1370"/>
      <c r="U43" s="1370"/>
      <c r="V43" s="1370"/>
      <c r="W43" s="1370"/>
    </row>
    <row r="44" spans="3:23" ht="11.25">
      <c r="C44" s="1267" t="s">
        <v>745</v>
      </c>
      <c r="D44" s="1268">
        <v>2102</v>
      </c>
      <c r="E44" s="1268">
        <v>1609</v>
      </c>
      <c r="F44" s="1268">
        <v>1794</v>
      </c>
      <c r="G44" s="1268">
        <v>3330</v>
      </c>
      <c r="H44" s="1268">
        <v>8835</v>
      </c>
      <c r="I44" s="1268"/>
      <c r="J44" s="1268"/>
      <c r="K44" s="1268">
        <v>672</v>
      </c>
      <c r="L44" s="1268">
        <v>445</v>
      </c>
      <c r="M44" s="1268">
        <v>569</v>
      </c>
      <c r="N44" s="1268">
        <v>1330</v>
      </c>
      <c r="O44" s="1268">
        <v>3016</v>
      </c>
      <c r="P44" s="1268"/>
      <c r="Q44" s="1268"/>
      <c r="R44" s="1268">
        <v>1430</v>
      </c>
      <c r="S44" s="1268">
        <v>1164</v>
      </c>
      <c r="T44" s="1268">
        <v>1225</v>
      </c>
      <c r="U44" s="1268">
        <v>2000</v>
      </c>
      <c r="V44" s="1268">
        <v>5819</v>
      </c>
      <c r="W44" s="1268"/>
    </row>
    <row r="45" spans="3:23" ht="11.25">
      <c r="C45" s="1267"/>
      <c r="D45" s="1329">
        <f>D40/D44*100</f>
        <v>47.906755470980016</v>
      </c>
      <c r="E45" s="1329">
        <f aca="true" t="shared" si="0" ref="E45:V45">E40/E44*100</f>
        <v>51.460534493474206</v>
      </c>
      <c r="F45" s="1329">
        <f t="shared" si="0"/>
        <v>58.862876254180605</v>
      </c>
      <c r="G45" s="1329">
        <f t="shared" si="0"/>
        <v>61.20120120120121</v>
      </c>
      <c r="H45" s="1329">
        <f t="shared" si="0"/>
        <v>55.78947368421052</v>
      </c>
      <c r="I45" s="1329"/>
      <c r="J45" s="1329"/>
      <c r="K45" s="1329">
        <f t="shared" si="0"/>
        <v>58.18452380952381</v>
      </c>
      <c r="L45" s="1329">
        <f t="shared" si="0"/>
        <v>55.0561797752809</v>
      </c>
      <c r="M45" s="1329">
        <f t="shared" si="0"/>
        <v>63.620386643233736</v>
      </c>
      <c r="N45" s="1329">
        <f t="shared" si="0"/>
        <v>64.28571428571429</v>
      </c>
      <c r="O45" s="1329">
        <f t="shared" si="0"/>
        <v>61.43899204244032</v>
      </c>
      <c r="P45" s="1329"/>
      <c r="Q45" s="1329"/>
      <c r="R45" s="1329">
        <f t="shared" si="0"/>
        <v>43.07692307692308</v>
      </c>
      <c r="S45" s="1329">
        <f t="shared" si="0"/>
        <v>50.08591065292096</v>
      </c>
      <c r="T45" s="1329">
        <f t="shared" si="0"/>
        <v>56.6530612244898</v>
      </c>
      <c r="U45" s="1329">
        <f t="shared" si="0"/>
        <v>59.150000000000006</v>
      </c>
      <c r="V45" s="1329">
        <f t="shared" si="0"/>
        <v>52.861316377384426</v>
      </c>
      <c r="W45" s="1329"/>
    </row>
    <row r="46" spans="3:23" ht="11.25">
      <c r="C46" s="1267" t="s">
        <v>747</v>
      </c>
      <c r="D46" s="1269">
        <v>1598</v>
      </c>
      <c r="E46" s="1269">
        <v>1146</v>
      </c>
      <c r="F46" s="1269">
        <v>1377</v>
      </c>
      <c r="G46" s="1269">
        <v>2623</v>
      </c>
      <c r="H46" s="1269">
        <v>6744</v>
      </c>
      <c r="I46" s="1269"/>
      <c r="J46" s="1269"/>
      <c r="K46" s="1270">
        <v>512</v>
      </c>
      <c r="L46" s="1270">
        <v>304</v>
      </c>
      <c r="M46" s="1270">
        <v>430</v>
      </c>
      <c r="N46" s="1270">
        <v>1050</v>
      </c>
      <c r="O46" s="1270">
        <v>2296</v>
      </c>
      <c r="P46" s="1270"/>
      <c r="Q46" s="1270"/>
      <c r="R46" s="1269">
        <v>1086</v>
      </c>
      <c r="S46" s="1269">
        <v>842</v>
      </c>
      <c r="T46" s="1269">
        <v>947</v>
      </c>
      <c r="U46" s="1269">
        <v>1573</v>
      </c>
      <c r="V46" s="1269">
        <v>4448</v>
      </c>
      <c r="W46" s="1269"/>
    </row>
    <row r="47" spans="3:23" ht="11.25">
      <c r="C47" s="1331"/>
      <c r="D47" s="1332">
        <f>D37/D46*100</f>
        <v>51.752190237797244</v>
      </c>
      <c r="E47" s="1332">
        <f>E37/E46*100</f>
        <v>54.01396160558464</v>
      </c>
      <c r="F47" s="1332">
        <f>F37/F46*100</f>
        <v>62.01888162672476</v>
      </c>
      <c r="G47" s="1332">
        <f>G37/G46*100</f>
        <v>62.828821959588254</v>
      </c>
      <c r="H47" s="1332">
        <f>H37/H46*100</f>
        <v>58.54092526690391</v>
      </c>
      <c r="I47" s="1332"/>
      <c r="J47" s="1332"/>
      <c r="K47" s="1334">
        <f>K37/K46*100</f>
        <v>62.3046875</v>
      </c>
      <c r="L47" s="1334">
        <f>L37/L46*100</f>
        <v>59.86842105263158</v>
      </c>
      <c r="M47" s="1334">
        <f>M37/M46*100</f>
        <v>65.58139534883722</v>
      </c>
      <c r="N47" s="1334">
        <f>N37/N46*100</f>
        <v>65.80952380952381</v>
      </c>
      <c r="O47" s="1334">
        <f>O37/O46*100</f>
        <v>64.19860627177701</v>
      </c>
      <c r="P47" s="1334"/>
      <c r="Q47" s="1334"/>
      <c r="R47" s="1332">
        <f>R37/R46*100</f>
        <v>46.77716390423573</v>
      </c>
      <c r="S47" s="1332">
        <f>S37/S46*100</f>
        <v>51.9002375296912</v>
      </c>
      <c r="T47" s="1332">
        <f>T37/T46*100</f>
        <v>60.4012671594509</v>
      </c>
      <c r="U47" s="1332">
        <f>U37/U46*100</f>
        <v>60.83916083916085</v>
      </c>
      <c r="V47" s="1332">
        <f>V37/V46*100</f>
        <v>55.62050359712231</v>
      </c>
      <c r="W47" s="1332"/>
    </row>
  </sheetData>
  <sheetProtection selectLockedCells="1"/>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&amp;C-20-</oddFooter>
  </headerFooter>
</worksheet>
</file>

<file path=xl/worksheets/sheet15.xml><?xml version="1.0" encoding="utf-8"?>
<worksheet xmlns="http://schemas.openxmlformats.org/spreadsheetml/2006/main" xmlns:r="http://schemas.openxmlformats.org/officeDocument/2006/relationships">
  <dimension ref="A1:W43"/>
  <sheetViews>
    <sheetView view="pageBreakPreview" zoomScaleSheetLayoutView="100" workbookViewId="0" topLeftCell="A1">
      <pane xSplit="3" ySplit="3" topLeftCell="D4" activePane="bottomRight" state="frozen"/>
      <selection pane="topLeft" activeCell="AA6" sqref="AA6"/>
      <selection pane="topRight" activeCell="AA6" sqref="AA6"/>
      <selection pane="bottomLeft" activeCell="AA6" sqref="AA6"/>
      <selection pane="bottomRight" activeCell="L38" sqref="L38"/>
    </sheetView>
  </sheetViews>
  <sheetFormatPr defaultColWidth="9.00390625" defaultRowHeight="13.5"/>
  <cols>
    <col min="1" max="1" width="0.74609375" style="1281" customWidth="1"/>
    <col min="2" max="2" width="1.12109375" style="1281" customWidth="1"/>
    <col min="3" max="3" width="7.50390625" style="1281" customWidth="1"/>
    <col min="4" max="9" width="6.75390625" style="1322" customWidth="1"/>
    <col min="10" max="10" width="1.12109375" style="1322" customWidth="1"/>
    <col min="11" max="16" width="6.75390625" style="1323" customWidth="1"/>
    <col min="17" max="17" width="1.12109375" style="1323" customWidth="1"/>
    <col min="18" max="22" width="6.75390625" style="1322" customWidth="1"/>
    <col min="23" max="23" width="6.125" style="1322" customWidth="1"/>
    <col min="24" max="16384" width="9.00390625" style="1281" customWidth="1"/>
  </cols>
  <sheetData>
    <row r="1" spans="1:23" s="1276" customFormat="1" ht="18.75" customHeight="1" thickBot="1">
      <c r="A1" s="1271" t="s">
        <v>761</v>
      </c>
      <c r="B1" s="1272"/>
      <c r="C1" s="1272"/>
      <c r="D1" s="1273"/>
      <c r="E1" s="1273"/>
      <c r="F1" s="1273"/>
      <c r="G1" s="1273"/>
      <c r="H1" s="1273"/>
      <c r="I1" s="1273"/>
      <c r="J1" s="1273"/>
      <c r="K1" s="1274"/>
      <c r="L1" s="1274"/>
      <c r="M1" s="1274"/>
      <c r="N1" s="1274"/>
      <c r="O1" s="1274"/>
      <c r="P1" s="1274"/>
      <c r="Q1" s="1274"/>
      <c r="R1" s="1273"/>
      <c r="S1" s="1273"/>
      <c r="T1" s="1273"/>
      <c r="U1" s="1273"/>
      <c r="V1" s="1273"/>
      <c r="W1" s="1275" t="s">
        <v>737</v>
      </c>
    </row>
    <row r="2" spans="1:23" ht="15.75" customHeight="1">
      <c r="A2" s="1277"/>
      <c r="B2" s="1278"/>
      <c r="C2" s="1277"/>
      <c r="D2" s="1386"/>
      <c r="E2" s="1386"/>
      <c r="F2" s="1386" t="s">
        <v>700</v>
      </c>
      <c r="G2" s="1386"/>
      <c r="H2" s="1386"/>
      <c r="I2" s="1386"/>
      <c r="J2" s="1279"/>
      <c r="K2" s="1388"/>
      <c r="L2" s="1388"/>
      <c r="M2" s="1388" t="s">
        <v>692</v>
      </c>
      <c r="N2" s="1388"/>
      <c r="O2" s="1388"/>
      <c r="P2" s="1388"/>
      <c r="Q2" s="1280"/>
      <c r="R2" s="1390"/>
      <c r="S2" s="1390"/>
      <c r="T2" s="1390" t="s">
        <v>693</v>
      </c>
      <c r="U2" s="1390"/>
      <c r="V2" s="1390"/>
      <c r="W2" s="1390"/>
    </row>
    <row r="3" spans="1:23" s="1286" customFormat="1" ht="17.25" customHeight="1">
      <c r="A3" s="1282"/>
      <c r="B3" s="1283"/>
      <c r="C3" s="1284" t="s">
        <v>212</v>
      </c>
      <c r="D3" s="1387" t="s">
        <v>695</v>
      </c>
      <c r="E3" s="1387" t="s">
        <v>696</v>
      </c>
      <c r="F3" s="1387" t="s">
        <v>697</v>
      </c>
      <c r="G3" s="1387" t="s">
        <v>698</v>
      </c>
      <c r="H3" s="1387" t="s">
        <v>699</v>
      </c>
      <c r="I3" s="1352" t="s">
        <v>770</v>
      </c>
      <c r="J3" s="1285"/>
      <c r="K3" s="1389" t="s">
        <v>695</v>
      </c>
      <c r="L3" s="1389" t="s">
        <v>696</v>
      </c>
      <c r="M3" s="1389" t="s">
        <v>697</v>
      </c>
      <c r="N3" s="1389" t="s">
        <v>698</v>
      </c>
      <c r="O3" s="1389" t="s">
        <v>699</v>
      </c>
      <c r="P3" s="1353" t="s">
        <v>770</v>
      </c>
      <c r="Q3" s="1285"/>
      <c r="R3" s="1391" t="s">
        <v>695</v>
      </c>
      <c r="S3" s="1391" t="s">
        <v>696</v>
      </c>
      <c r="T3" s="1391" t="s">
        <v>697</v>
      </c>
      <c r="U3" s="1391" t="s">
        <v>698</v>
      </c>
      <c r="V3" s="1391" t="s">
        <v>699</v>
      </c>
      <c r="W3" s="1392" t="s">
        <v>822</v>
      </c>
    </row>
    <row r="4" spans="1:23" s="1298" customFormat="1" ht="12" customHeight="1">
      <c r="A4" s="1287"/>
      <c r="B4" s="1288">
        <v>1</v>
      </c>
      <c r="C4" s="1229" t="s">
        <v>771</v>
      </c>
      <c r="D4" s="1289">
        <f>'PD 1+2の数'!D4/'受診者数'!D4*100</f>
        <v>56.25</v>
      </c>
      <c r="E4" s="1289">
        <f>'PD 1+2の数'!E4/'受診者数'!E4*100</f>
        <v>52.17391304347826</v>
      </c>
      <c r="F4" s="1289">
        <f>'PD 1+2の数'!F4/'受診者数'!F4*100</f>
        <v>53.57142857142857</v>
      </c>
      <c r="G4" s="1289">
        <f>'PD 1+2の数'!G4/'受診者数'!G4*100</f>
        <v>64</v>
      </c>
      <c r="H4" s="1289">
        <f>'PD 1+2の数'!H4/'受診者数'!H4*100</f>
        <v>58.119658119658126</v>
      </c>
      <c r="I4" s="1289" t="s">
        <v>825</v>
      </c>
      <c r="J4" s="1357"/>
      <c r="K4" s="1289">
        <f>'PD 1+2の数'!K4/'受診者数'!K4*100</f>
        <v>55.55555555555556</v>
      </c>
      <c r="L4" s="1289">
        <f>'PD 1+2の数'!L4/'受診者数'!L4*100</f>
        <v>50</v>
      </c>
      <c r="M4" s="1289">
        <f>'PD 1+2の数'!M4/'受診者数'!M4*100</f>
        <v>40</v>
      </c>
      <c r="N4" s="1289">
        <f>'PD 1+2の数'!N4/'受診者数'!N4*100</f>
        <v>80</v>
      </c>
      <c r="O4" s="1289">
        <f>'PD 1+2の数'!O4/'受診者数'!O4*100</f>
        <v>61.111111111111114</v>
      </c>
      <c r="P4" s="1289" t="s">
        <v>825</v>
      </c>
      <c r="Q4" s="1230"/>
      <c r="R4" s="1289">
        <f>'PD 1+2の数'!R4/'受診者数'!R4*100</f>
        <v>57.14285714285714</v>
      </c>
      <c r="S4" s="1289">
        <f>'PD 1+2の数'!S4/'受診者数'!S4*100</f>
        <v>52.38095238095239</v>
      </c>
      <c r="T4" s="1289">
        <f>'PD 1+2の数'!T4/'受診者数'!T4*100</f>
        <v>61.111111111111114</v>
      </c>
      <c r="U4" s="1289">
        <f>'PD 1+2の数'!U4/'受診者数'!U4*100</f>
        <v>57.14285714285714</v>
      </c>
      <c r="V4" s="1289">
        <f>'PD 1+2の数'!V4/'受診者数'!V4*100</f>
        <v>56.79012345679012</v>
      </c>
      <c r="W4" s="1289" t="s">
        <v>825</v>
      </c>
    </row>
    <row r="5" spans="1:23" s="1298" customFormat="1" ht="12" customHeight="1">
      <c r="A5" s="1292"/>
      <c r="B5" s="1293">
        <v>2</v>
      </c>
      <c r="C5" s="1235" t="s">
        <v>772</v>
      </c>
      <c r="D5" s="1294">
        <f>'PD 1+2の数'!D5/'受診者数'!D5*100</f>
        <v>16.666666666666664</v>
      </c>
      <c r="E5" s="1294">
        <f>'PD 1+2の数'!E5/'受診者数'!E5*100</f>
        <v>41.66666666666667</v>
      </c>
      <c r="F5" s="1294">
        <f>'PD 1+2の数'!F5/'受診者数'!F5*100</f>
        <v>50</v>
      </c>
      <c r="G5" s="1294">
        <f>'PD 1+2の数'!G5/'受診者数'!G5*100</f>
        <v>48.275862068965516</v>
      </c>
      <c r="H5" s="1294">
        <f>'PD 1+2の数'!H5/'受診者数'!H5*100</f>
        <v>44.44444444444444</v>
      </c>
      <c r="I5" s="1294" t="s">
        <v>825</v>
      </c>
      <c r="J5" s="1358"/>
      <c r="K5" s="1297" t="s">
        <v>825</v>
      </c>
      <c r="L5" s="1297">
        <f>'PD 1+2の数'!L5/'受診者数'!L5*100</f>
        <v>16.666666666666664</v>
      </c>
      <c r="M5" s="1294">
        <f>'PD 1+2の数'!M5/'受診者数'!M5*100</f>
        <v>60</v>
      </c>
      <c r="N5" s="1294">
        <f>'PD 1+2の数'!N5/'受診者数'!N5*100</f>
        <v>62.5</v>
      </c>
      <c r="O5" s="1294">
        <f>'PD 1+2の数'!O5/'受診者数'!O5*100</f>
        <v>42.857142857142854</v>
      </c>
      <c r="P5" s="1294" t="s">
        <v>825</v>
      </c>
      <c r="Q5" s="1231"/>
      <c r="R5" s="1294">
        <f>'PD 1+2の数'!R5/'受診者数'!R5*100</f>
        <v>25</v>
      </c>
      <c r="S5" s="1294">
        <f>'PD 1+2の数'!S5/'受診者数'!S5*100</f>
        <v>66.66666666666666</v>
      </c>
      <c r="T5" s="1294">
        <f>'PD 1+2の数'!T5/'受診者数'!T5*100</f>
        <v>45.45454545454545</v>
      </c>
      <c r="U5" s="1294">
        <f>'PD 1+2の数'!U5/'受診者数'!U5*100</f>
        <v>42.857142857142854</v>
      </c>
      <c r="V5" s="1294">
        <f>'PD 1+2の数'!V5/'受診者数'!V5*100</f>
        <v>45.23809523809524</v>
      </c>
      <c r="W5" s="1294" t="s">
        <v>825</v>
      </c>
    </row>
    <row r="6" spans="1:23" s="1298" customFormat="1" ht="12" customHeight="1">
      <c r="A6" s="1292"/>
      <c r="B6" s="1293">
        <v>3</v>
      </c>
      <c r="C6" s="1235" t="s">
        <v>773</v>
      </c>
      <c r="D6" s="1294">
        <f>'PD 1+2の数'!D6/'受診者数'!D6*100</f>
        <v>80</v>
      </c>
      <c r="E6" s="1294">
        <f>'PD 1+2の数'!E6/'受診者数'!E6*100</f>
        <v>40</v>
      </c>
      <c r="F6" s="1294">
        <f>'PD 1+2の数'!F6/'受診者数'!F6*100</f>
        <v>50</v>
      </c>
      <c r="G6" s="1294">
        <f>'PD 1+2の数'!G6/'受診者数'!G6*100</f>
        <v>66.66666666666666</v>
      </c>
      <c r="H6" s="1294">
        <f>'PD 1+2の数'!H6/'受診者数'!H6*100</f>
        <v>61.29032258064516</v>
      </c>
      <c r="I6" s="1294" t="s">
        <v>825</v>
      </c>
      <c r="J6" s="1294"/>
      <c r="K6" s="1294">
        <f>'PD 1+2の数'!K6/'受診者数'!K6*100</f>
        <v>75</v>
      </c>
      <c r="L6" s="1294">
        <f>'PD 1+2の数'!L6/'受診者数'!L6*100</f>
        <v>50</v>
      </c>
      <c r="M6" s="1294">
        <f>'PD 1+2の数'!M6/'受診者数'!M6*100</f>
        <v>100</v>
      </c>
      <c r="N6" s="1294" t="s">
        <v>825</v>
      </c>
      <c r="O6" s="1294">
        <f>'PD 1+2の数'!O6/'受診者数'!O6*100</f>
        <v>80</v>
      </c>
      <c r="P6" s="1294" t="s">
        <v>825</v>
      </c>
      <c r="Q6" s="1294"/>
      <c r="R6" s="1294">
        <f>'PD 1+2の数'!R6/'受診者数'!R6*100</f>
        <v>100</v>
      </c>
      <c r="S6" s="1294">
        <f>'PD 1+2の数'!S6/'受診者数'!S6*100</f>
        <v>33.33333333333333</v>
      </c>
      <c r="T6" s="1294" t="s">
        <v>825</v>
      </c>
      <c r="U6" s="1294">
        <f>'PD 1+2の数'!U6/'受診者数'!U6*100</f>
        <v>55.55555555555556</v>
      </c>
      <c r="V6" s="1294">
        <f>'PD 1+2の数'!V6/'受診者数'!V6*100</f>
        <v>43.75</v>
      </c>
      <c r="W6" s="1294" t="s">
        <v>825</v>
      </c>
    </row>
    <row r="7" spans="1:23" s="1291" customFormat="1" ht="12" customHeight="1">
      <c r="A7" s="1292"/>
      <c r="B7" s="1293">
        <v>4</v>
      </c>
      <c r="C7" s="1235" t="s">
        <v>774</v>
      </c>
      <c r="D7" s="1294" t="s">
        <v>825</v>
      </c>
      <c r="E7" s="1294">
        <f>'PD 1+2の数'!E7/'受診者数'!E7*100</f>
        <v>85.71428571428571</v>
      </c>
      <c r="F7" s="1294">
        <f>'PD 1+2の数'!F7/'受診者数'!F7*100</f>
        <v>85.71428571428571</v>
      </c>
      <c r="G7" s="1294">
        <f>'PD 1+2の数'!G7/'受診者数'!G7*100</f>
        <v>68.96551724137932</v>
      </c>
      <c r="H7" s="1294">
        <f>'PD 1+2の数'!H7/'受診者数'!H7*100</f>
        <v>69.56521739130434</v>
      </c>
      <c r="I7" s="1294" t="s">
        <v>825</v>
      </c>
      <c r="J7" s="1294"/>
      <c r="K7" s="1297" t="s">
        <v>825</v>
      </c>
      <c r="L7" s="1294">
        <f>'PD 1+2の数'!L7/'受診者数'!L7*100</f>
        <v>80</v>
      </c>
      <c r="M7" s="1294">
        <f>'PD 1+2の数'!M7/'受診者数'!M7*100</f>
        <v>133.33333333333331</v>
      </c>
      <c r="N7" s="1294">
        <f>'PD 1+2の数'!N7/'受診者数'!N7*100</f>
        <v>81.81818181818183</v>
      </c>
      <c r="O7" s="1294">
        <f>'PD 1+2の数'!O7/'受診者数'!O7*100</f>
        <v>89.47368421052632</v>
      </c>
      <c r="P7" s="1294" t="s">
        <v>825</v>
      </c>
      <c r="Q7" s="1294"/>
      <c r="R7" s="1294" t="s">
        <v>825</v>
      </c>
      <c r="S7" s="1294">
        <f>'PD 1+2の数'!S7/'受診者数'!S7*100</f>
        <v>100</v>
      </c>
      <c r="T7" s="1294">
        <f>'PD 1+2の数'!T7/'受診者数'!T7*100</f>
        <v>50</v>
      </c>
      <c r="U7" s="1294">
        <f>'PD 1+2の数'!U7/'受診者数'!U7*100</f>
        <v>61.111111111111114</v>
      </c>
      <c r="V7" s="1294">
        <f>'PD 1+2の数'!V7/'受診者数'!V7*100</f>
        <v>55.55555555555556</v>
      </c>
      <c r="W7" s="1294" t="s">
        <v>825</v>
      </c>
    </row>
    <row r="8" spans="1:23" s="1291" customFormat="1" ht="12" customHeight="1">
      <c r="A8" s="1292"/>
      <c r="B8" s="1293">
        <v>5</v>
      </c>
      <c r="C8" s="1235" t="s">
        <v>775</v>
      </c>
      <c r="D8" s="1294">
        <f>'PD 1+2の数'!D8/'受診者数'!D8*100</f>
        <v>100</v>
      </c>
      <c r="E8" s="1294">
        <f>'PD 1+2の数'!E8/'受診者数'!E8*100</f>
        <v>75</v>
      </c>
      <c r="F8" s="1294">
        <f>'PD 1+2の数'!F8/'受診者数'!F8*100</f>
        <v>100</v>
      </c>
      <c r="G8" s="1294">
        <f>'PD 1+2の数'!G8/'受診者数'!G8*100</f>
        <v>83.33333333333334</v>
      </c>
      <c r="H8" s="1294">
        <f>'PD 1+2の数'!H8/'受診者数'!H8*100</f>
        <v>87.5</v>
      </c>
      <c r="I8" s="1294" t="s">
        <v>825</v>
      </c>
      <c r="J8" s="1358"/>
      <c r="K8" s="1294" t="s">
        <v>825</v>
      </c>
      <c r="L8" s="1294" t="s">
        <v>825</v>
      </c>
      <c r="M8" s="1294">
        <f>'PD 1+2の数'!M8/'受診者数'!M8*100</f>
        <v>100</v>
      </c>
      <c r="N8" s="1294">
        <f>'PD 1+2の数'!N8/'受診者数'!N8*100</f>
        <v>75</v>
      </c>
      <c r="O8" s="1294">
        <f>'PD 1+2の数'!O8/'受診者数'!O8*100</f>
        <v>77.77777777777779</v>
      </c>
      <c r="P8" s="1294" t="s">
        <v>825</v>
      </c>
      <c r="Q8" s="1231"/>
      <c r="R8" s="1294" t="s">
        <v>825</v>
      </c>
      <c r="S8" s="1294">
        <f>'PD 1+2の数'!S8/'受診者数'!S8*100</f>
        <v>100</v>
      </c>
      <c r="T8" s="1294">
        <f>'PD 1+2の数'!T8/'受診者数'!T8*100</f>
        <v>100</v>
      </c>
      <c r="U8" s="1294">
        <f>'PD 1+2の数'!U8/'受診者数'!U8*100</f>
        <v>100</v>
      </c>
      <c r="V8" s="1294">
        <f>'PD 1+2の数'!V8/'受診者数'!V8*100</f>
        <v>100</v>
      </c>
      <c r="W8" s="1294" t="s">
        <v>825</v>
      </c>
    </row>
    <row r="9" spans="1:23" s="1291" customFormat="1" ht="12" customHeight="1">
      <c r="A9" s="1292"/>
      <c r="B9" s="1293">
        <v>6</v>
      </c>
      <c r="C9" s="1235" t="s">
        <v>776</v>
      </c>
      <c r="D9" s="1294">
        <f>'PD 1+2の数'!D9/'受診者数'!D9*100</f>
        <v>55.55555555555556</v>
      </c>
      <c r="E9" s="1294">
        <f>'PD 1+2の数'!E9/'受診者数'!E9*100</f>
        <v>46.15384615384615</v>
      </c>
      <c r="F9" s="1294">
        <f>'PD 1+2の数'!F9/'受診者数'!F9*100</f>
        <v>88</v>
      </c>
      <c r="G9" s="1294">
        <f>'PD 1+2の数'!G9/'受診者数'!G9*100</f>
        <v>70.2127659574468</v>
      </c>
      <c r="H9" s="1294">
        <f>'PD 1+2の数'!H9/'受診者数'!H9*100</f>
        <v>70.2127659574468</v>
      </c>
      <c r="I9" s="1294" t="s">
        <v>825</v>
      </c>
      <c r="J9" s="1358"/>
      <c r="K9" s="1297">
        <f>'PD 1+2の数'!K9/'受診者数'!K9*100</f>
        <v>100</v>
      </c>
      <c r="L9" s="1297" t="s">
        <v>825</v>
      </c>
      <c r="M9" s="1297">
        <f>'PD 1+2の数'!M9/'受診者数'!M9*100</f>
        <v>80</v>
      </c>
      <c r="N9" s="1297">
        <f>'PD 1+2の数'!N9/'受診者数'!N9*100</f>
        <v>64.70588235294117</v>
      </c>
      <c r="O9" s="1297">
        <f>'PD 1+2の数'!O9/'受診者数'!O9*100</f>
        <v>64</v>
      </c>
      <c r="P9" s="1297" t="s">
        <v>825</v>
      </c>
      <c r="Q9" s="1231"/>
      <c r="R9" s="1294">
        <f>'PD 1+2の数'!R9/'受診者数'!R9*100</f>
        <v>50</v>
      </c>
      <c r="S9" s="1294">
        <f>'PD 1+2の数'!S9/'受診者数'!S9*100</f>
        <v>54.54545454545454</v>
      </c>
      <c r="T9" s="1294">
        <f>'PD 1+2の数'!T9/'受診者数'!T9*100</f>
        <v>90</v>
      </c>
      <c r="U9" s="1294">
        <f>'PD 1+2の数'!U9/'受診者数'!U9*100</f>
        <v>73.33333333333333</v>
      </c>
      <c r="V9" s="1294">
        <f>'PD 1+2の数'!V9/'受診者数'!V9*100</f>
        <v>72.46376811594203</v>
      </c>
      <c r="W9" s="1294" t="s">
        <v>825</v>
      </c>
    </row>
    <row r="10" spans="1:23" s="1291" customFormat="1" ht="12" customHeight="1">
      <c r="A10" s="1292"/>
      <c r="B10" s="1293">
        <v>7</v>
      </c>
      <c r="C10" s="1235" t="s">
        <v>777</v>
      </c>
      <c r="D10" s="1294">
        <f>'PD 1+2の数'!D10/'受診者数'!D10*100</f>
        <v>36.36363636363637</v>
      </c>
      <c r="E10" s="1294">
        <f>'PD 1+2の数'!E10/'受診者数'!E10*100</f>
        <v>81.25</v>
      </c>
      <c r="F10" s="1294">
        <f>'PD 1+2の数'!F10/'受診者数'!F10*100</f>
        <v>57.14285714285714</v>
      </c>
      <c r="G10" s="1294">
        <f>'PD 1+2の数'!G10/'受診者数'!G10*100</f>
        <v>61.42857142857143</v>
      </c>
      <c r="H10" s="1294">
        <f>'PD 1+2の数'!H10/'受診者数'!H10*100</f>
        <v>61.016949152542374</v>
      </c>
      <c r="I10" s="1294">
        <f>'PD 1+2の数'!I10/'受診者数'!I10*100</f>
        <v>50</v>
      </c>
      <c r="J10" s="1358"/>
      <c r="K10" s="1294">
        <f>'PD 1+2の数'!K10/'受診者数'!K10*100</f>
        <v>50</v>
      </c>
      <c r="L10" s="1294">
        <f>'PD 1+2の数'!L10/'受診者数'!L10*100</f>
        <v>66.66666666666666</v>
      </c>
      <c r="M10" s="1294">
        <f>'PD 1+2の数'!M10/'受診者数'!M10*100</f>
        <v>100</v>
      </c>
      <c r="N10" s="1294">
        <f>'PD 1+2の数'!N10/'受診者数'!N10*100</f>
        <v>64</v>
      </c>
      <c r="O10" s="1294">
        <f>'PD 1+2の数'!O10/'受診者数'!O10*100</f>
        <v>65.85365853658537</v>
      </c>
      <c r="P10" s="1294">
        <f>'PD 1+2の数'!P10/'受診者数'!P10*100</f>
        <v>52.38095238095239</v>
      </c>
      <c r="Q10" s="1231"/>
      <c r="R10" s="1294">
        <f>'PD 1+2の数'!R10/'受診者数'!R10*100</f>
        <v>20</v>
      </c>
      <c r="S10" s="1294">
        <f>'PD 1+2の数'!S10/'受診者数'!S10*100</f>
        <v>90</v>
      </c>
      <c r="T10" s="1294">
        <f>'PD 1+2の数'!T10/'受診者数'!T10*100</f>
        <v>47.05882352941176</v>
      </c>
      <c r="U10" s="1294">
        <f>'PD 1+2の数'!U10/'受診者数'!U10*100</f>
        <v>60</v>
      </c>
      <c r="V10" s="1294">
        <f>'PD 1+2の数'!V10/'受診者数'!V10*100</f>
        <v>58.44155844155844</v>
      </c>
      <c r="W10" s="1294">
        <f>'PD 1+2の数'!W10/'受診者数'!W10*100</f>
        <v>48.64864864864865</v>
      </c>
    </row>
    <row r="11" spans="1:23" s="1291" customFormat="1" ht="12" customHeight="1">
      <c r="A11" s="1292"/>
      <c r="B11" s="1293">
        <v>8</v>
      </c>
      <c r="C11" s="1235" t="s">
        <v>778</v>
      </c>
      <c r="D11" s="1294">
        <f>'PD 1+2の数'!D11/'受診者数'!D11*100</f>
        <v>27.906976744186046</v>
      </c>
      <c r="E11" s="1294">
        <f>'PD 1+2の数'!E11/'受診者数'!E11*100</f>
        <v>50</v>
      </c>
      <c r="F11" s="1294">
        <f>'PD 1+2の数'!F11/'受診者数'!F11*100</f>
        <v>54.41176470588235</v>
      </c>
      <c r="G11" s="1294">
        <f>'PD 1+2の数'!G11/'受診者数'!G11*100</f>
        <v>61.79775280898876</v>
      </c>
      <c r="H11" s="1294">
        <f>'PD 1+2の数'!H11/'受診者数'!H11*100</f>
        <v>55.76036866359447</v>
      </c>
      <c r="I11" s="1294">
        <f>'PD 1+2の数'!I11/'受診者数'!I11*100</f>
        <v>60.45454545454545</v>
      </c>
      <c r="J11" s="1358"/>
      <c r="K11" s="1297">
        <f>'PD 1+2の数'!K11/'受診者数'!K11*100</f>
        <v>27.27272727272727</v>
      </c>
      <c r="L11" s="1294">
        <f>'PD 1+2の数'!L11/'受診者数'!L11*100</f>
        <v>65</v>
      </c>
      <c r="M11" s="1294">
        <f>'PD 1+2の数'!M11/'受診者数'!M11*100</f>
        <v>48.148148148148145</v>
      </c>
      <c r="N11" s="1294">
        <f>'PD 1+2の数'!N11/'受診者数'!N11*100</f>
        <v>60.18518518518518</v>
      </c>
      <c r="O11" s="1294">
        <f>'PD 1+2の数'!O11/'受診者数'!O11*100</f>
        <v>56.62650602409639</v>
      </c>
      <c r="P11" s="1294">
        <f>'PD 1+2の数'!P11/'受診者数'!P11*100</f>
        <v>66.66666666666666</v>
      </c>
      <c r="Q11" s="1231"/>
      <c r="R11" s="1294">
        <f>'PD 1+2の数'!R11/'受診者数'!R11*100</f>
        <v>28.125</v>
      </c>
      <c r="S11" s="1294">
        <f>'PD 1+2の数'!S11/'受診者数'!S11*100</f>
        <v>41.66666666666667</v>
      </c>
      <c r="T11" s="1294">
        <f>'PD 1+2の数'!T11/'受診者数'!T11*100</f>
        <v>58.536585365853654</v>
      </c>
      <c r="U11" s="1294">
        <f>'PD 1+2の数'!U11/'受診者数'!U11*100</f>
        <v>62.893081761006286</v>
      </c>
      <c r="V11" s="1294">
        <f>'PD 1+2の数'!V11/'受診者数'!V11*100</f>
        <v>55.223880597014926</v>
      </c>
      <c r="W11" s="1294">
        <f>'PD 1+2の数'!W11/'受診者数'!W11*100</f>
        <v>56.83453237410072</v>
      </c>
    </row>
    <row r="12" spans="1:23" s="1291" customFormat="1" ht="12" customHeight="1">
      <c r="A12" s="1292"/>
      <c r="B12" s="1293">
        <v>9</v>
      </c>
      <c r="C12" s="1235" t="s">
        <v>779</v>
      </c>
      <c r="D12" s="1294">
        <f>'PD 1+2の数'!D12/'受診者数'!D12*100</f>
        <v>70.45454545454545</v>
      </c>
      <c r="E12" s="1294">
        <f>'PD 1+2の数'!E12/'受診者数'!E12*100</f>
        <v>22.22222222222222</v>
      </c>
      <c r="F12" s="1294">
        <f>'PD 1+2の数'!F12/'受診者数'!F12*100</f>
        <v>54.54545454545454</v>
      </c>
      <c r="G12" s="1294">
        <f>'PD 1+2の数'!G12/'受診者数'!G12*100</f>
        <v>68.75</v>
      </c>
      <c r="H12" s="1294">
        <f>'PD 1+2の数'!H12/'受診者数'!H12*100</f>
        <v>62.5</v>
      </c>
      <c r="I12" s="1294">
        <f>'PD 1+2の数'!I12/'受診者数'!I12*100</f>
        <v>49.4824016563147</v>
      </c>
      <c r="J12" s="1358"/>
      <c r="K12" s="1294">
        <f>'PD 1+2の数'!K12/'受診者数'!K12*100</f>
        <v>90</v>
      </c>
      <c r="L12" s="1294" t="s">
        <v>825</v>
      </c>
      <c r="M12" s="1294">
        <f>'PD 1+2の数'!M12/'受診者数'!M12*100</f>
        <v>50</v>
      </c>
      <c r="N12" s="1294">
        <f>'PD 1+2の数'!N12/'受診者数'!N12*100</f>
        <v>85.71428571428571</v>
      </c>
      <c r="O12" s="1294">
        <f>'PD 1+2の数'!O12/'受診者数'!O12*100</f>
        <v>80.64516129032258</v>
      </c>
      <c r="P12" s="1294">
        <f>'PD 1+2の数'!P12/'受診者数'!P12*100</f>
        <v>63.85542168674698</v>
      </c>
      <c r="Q12" s="1231"/>
      <c r="R12" s="1294">
        <f>'PD 1+2の数'!R12/'受診者数'!R12*100</f>
        <v>54.166666666666664</v>
      </c>
      <c r="S12" s="1294">
        <f>'PD 1+2の数'!S12/'受診者数'!S12*100</f>
        <v>28.57142857142857</v>
      </c>
      <c r="T12" s="1294">
        <f>'PD 1+2の数'!T12/'受診者数'!T12*100</f>
        <v>55.55555555555556</v>
      </c>
      <c r="U12" s="1294">
        <f>'PD 1+2の数'!U12/'受診者数'!U12*100</f>
        <v>55.55555555555556</v>
      </c>
      <c r="V12" s="1294">
        <f>'PD 1+2の数'!V12/'受診者数'!V12*100</f>
        <v>51.02040816326531</v>
      </c>
      <c r="W12" s="1294">
        <f>'PD 1+2の数'!W12/'受診者数'!W12*100</f>
        <v>44.490934449093444</v>
      </c>
    </row>
    <row r="13" spans="1:23" s="1291" customFormat="1" ht="12" customHeight="1">
      <c r="A13" s="1292"/>
      <c r="B13" s="1293">
        <v>10</v>
      </c>
      <c r="C13" s="1235" t="s">
        <v>780</v>
      </c>
      <c r="D13" s="1294">
        <f>'PD 1+2の数'!D13/'受診者数'!D13*100</f>
        <v>69.23076923076923</v>
      </c>
      <c r="E13" s="1294">
        <f>'PD 1+2の数'!E13/'受診者数'!E13*100</f>
        <v>65.51724137931035</v>
      </c>
      <c r="F13" s="1294">
        <f>'PD 1+2の数'!F13/'受診者数'!F13*100</f>
        <v>74.46808510638297</v>
      </c>
      <c r="G13" s="1294">
        <f>'PD 1+2の数'!G13/'受診者数'!G13*100</f>
        <v>67.27272727272727</v>
      </c>
      <c r="H13" s="1294">
        <f>'PD 1+2の数'!H13/'受診者数'!H13*100</f>
        <v>68.86792452830188</v>
      </c>
      <c r="I13" s="1294">
        <f>'PD 1+2の数'!I13/'受診者数'!I13*100</f>
        <v>61.130742049469966</v>
      </c>
      <c r="J13" s="1358"/>
      <c r="K13" s="1297">
        <f>'PD 1+2の数'!K13/'受診者数'!K13*100</f>
        <v>79.3103448275862</v>
      </c>
      <c r="L13" s="1294">
        <f>'PD 1+2の数'!L13/'受診者数'!L13*100</f>
        <v>73.33333333333333</v>
      </c>
      <c r="M13" s="1294">
        <f>'PD 1+2の数'!M13/'受診者数'!M13*100</f>
        <v>81.81818181818183</v>
      </c>
      <c r="N13" s="1294">
        <f>'PD 1+2の数'!N13/'受診者数'!N13*100</f>
        <v>74.24242424242425</v>
      </c>
      <c r="O13" s="1294">
        <f>'PD 1+2の数'!O13/'受診者数'!O13*100</f>
        <v>76.58227848101265</v>
      </c>
      <c r="P13" s="1294">
        <f>'PD 1+2の数'!P13/'受診者数'!P13*100</f>
        <v>64.64646464646465</v>
      </c>
      <c r="Q13" s="1231"/>
      <c r="R13" s="1294">
        <f>'PD 1+2の数'!R13/'受診者数'!R13*100</f>
        <v>63.26530612244898</v>
      </c>
      <c r="S13" s="1294">
        <f>'PD 1+2の数'!S13/'受診者数'!S13*100</f>
        <v>61.40350877192983</v>
      </c>
      <c r="T13" s="1294">
        <f>'PD 1+2の数'!T13/'受診者数'!T13*100</f>
        <v>70.49180327868852</v>
      </c>
      <c r="U13" s="1294">
        <f>'PD 1+2の数'!U13/'受診者数'!U13*100</f>
        <v>62.62626262626263</v>
      </c>
      <c r="V13" s="1294">
        <f>'PD 1+2の数'!V13/'受診者数'!V13*100</f>
        <v>64.28571428571429</v>
      </c>
      <c r="W13" s="1294">
        <f>'PD 1+2の数'!W13/'受診者数'!W13*100</f>
        <v>59.2391304347826</v>
      </c>
    </row>
    <row r="14" spans="1:23" s="1291" customFormat="1" ht="12" customHeight="1">
      <c r="A14" s="1292"/>
      <c r="B14" s="1293">
        <v>11</v>
      </c>
      <c r="C14" s="1235" t="s">
        <v>781</v>
      </c>
      <c r="D14" s="1294">
        <f>'PD 1+2の数'!D14/'受診者数'!D14*100</f>
        <v>53.44827586206896</v>
      </c>
      <c r="E14" s="1294">
        <f>'PD 1+2の数'!E14/'受診者数'!E14*100</f>
        <v>63.793103448275865</v>
      </c>
      <c r="F14" s="1294">
        <f>'PD 1+2の数'!F14/'受診者数'!F14*100</f>
        <v>71.1864406779661</v>
      </c>
      <c r="G14" s="1294">
        <f>'PD 1+2の数'!G14/'受診者数'!G14*100</f>
        <v>67.33333333333333</v>
      </c>
      <c r="H14" s="1294">
        <f>'PD 1+2の数'!H14/'受診者数'!H14*100</f>
        <v>64.92307692307693</v>
      </c>
      <c r="I14" s="1294" t="s">
        <v>825</v>
      </c>
      <c r="J14" s="1358"/>
      <c r="K14" s="1294">
        <f>'PD 1+2の数'!K14/'受診者数'!K14*100</f>
        <v>62.5</v>
      </c>
      <c r="L14" s="1294">
        <f>'PD 1+2の数'!L14/'受診者数'!L14*100</f>
        <v>50</v>
      </c>
      <c r="M14" s="1294">
        <f>'PD 1+2の数'!M14/'受診者数'!M14*100</f>
        <v>87.5</v>
      </c>
      <c r="N14" s="1294">
        <f>'PD 1+2の数'!N14/'受診者数'!N14*100</f>
        <v>71.875</v>
      </c>
      <c r="O14" s="1294">
        <f>'PD 1+2の数'!O14/'受診者数'!O14*100</f>
        <v>70.75471698113208</v>
      </c>
      <c r="P14" s="1294" t="s">
        <v>825</v>
      </c>
      <c r="Q14" s="1231"/>
      <c r="R14" s="1294">
        <f>'PD 1+2の数'!R14/'受診者数'!R14*100</f>
        <v>50</v>
      </c>
      <c r="S14" s="1294">
        <f>'PD 1+2の数'!S14/'受診者数'!S14*100</f>
        <v>66.66666666666666</v>
      </c>
      <c r="T14" s="1294">
        <f>'PD 1+2の数'!T14/'受診者数'!T14*100</f>
        <v>65.11627906976744</v>
      </c>
      <c r="U14" s="1294">
        <f>'PD 1+2の数'!U14/'受診者数'!U14*100</f>
        <v>63.95348837209303</v>
      </c>
      <c r="V14" s="1294">
        <f>'PD 1+2の数'!V14/'受診者数'!V14*100</f>
        <v>62.10045662100456</v>
      </c>
      <c r="W14" s="1294" t="s">
        <v>825</v>
      </c>
    </row>
    <row r="15" spans="1:23" s="1291" customFormat="1" ht="12" customHeight="1">
      <c r="A15" s="1292"/>
      <c r="B15" s="1293">
        <v>12</v>
      </c>
      <c r="C15" s="1235" t="s">
        <v>782</v>
      </c>
      <c r="D15" s="1294">
        <f>'PD 1+2の数'!D15/'受診者数'!D15*100</f>
        <v>61.53846153846154</v>
      </c>
      <c r="E15" s="1294">
        <f>'PD 1+2の数'!E15/'受診者数'!E15*100</f>
        <v>44.44444444444444</v>
      </c>
      <c r="F15" s="1294">
        <f>'PD 1+2の数'!F15/'受診者数'!F15*100</f>
        <v>70.58823529411765</v>
      </c>
      <c r="G15" s="1294">
        <f>'PD 1+2の数'!G15/'受診者数'!G15*100</f>
        <v>68.42105263157895</v>
      </c>
      <c r="H15" s="1294">
        <f>'PD 1+2の数'!H15/'受診者数'!H15*100</f>
        <v>63.8095238095238</v>
      </c>
      <c r="I15" s="1294">
        <f>'PD 1+2の数'!I15/'受診者数'!I15*100</f>
        <v>55.06072874493927</v>
      </c>
      <c r="J15" s="1358"/>
      <c r="K15" s="1297">
        <f>'PD 1+2の数'!K15/'受診者数'!K15*100</f>
        <v>60</v>
      </c>
      <c r="L15" s="1294">
        <f>'PD 1+2の数'!L15/'受診者数'!L15*100</f>
        <v>42.857142857142854</v>
      </c>
      <c r="M15" s="1294">
        <f>'PD 1+2の数'!M15/'受診者数'!M15*100</f>
        <v>100</v>
      </c>
      <c r="N15" s="1294">
        <f>'PD 1+2の数'!N15/'受診者数'!N15*100</f>
        <v>60</v>
      </c>
      <c r="O15" s="1294">
        <f>'PD 1+2の数'!O15/'受診者数'!O15*100</f>
        <v>60.86956521739131</v>
      </c>
      <c r="P15" s="1294">
        <f>'PD 1+2の数'!P15/'受診者数'!P15*100</f>
        <v>61.963190184049076</v>
      </c>
      <c r="Q15" s="1231"/>
      <c r="R15" s="1294">
        <f>'PD 1+2の数'!R15/'受診者数'!R15*100</f>
        <v>62.5</v>
      </c>
      <c r="S15" s="1294">
        <f>'PD 1+2の数'!S15/'受診者数'!S15*100</f>
        <v>45.45454545454545</v>
      </c>
      <c r="T15" s="1294">
        <f>'PD 1+2の数'!T15/'受診者数'!T15*100</f>
        <v>61.53846153846154</v>
      </c>
      <c r="U15" s="1294">
        <f>'PD 1+2の数'!U15/'受診者数'!U15*100</f>
        <v>77.77777777777779</v>
      </c>
      <c r="V15" s="1294">
        <f>'PD 1+2の数'!V15/'受診者数'!V15*100</f>
        <v>66.10169491525424</v>
      </c>
      <c r="W15" s="1294">
        <f>'PD 1+2の数'!W15/'受診者数'!W15*100</f>
        <v>51.66163141993958</v>
      </c>
    </row>
    <row r="16" spans="1:23" s="1291" customFormat="1" ht="12" customHeight="1">
      <c r="A16" s="1292"/>
      <c r="B16" s="1293">
        <v>13</v>
      </c>
      <c r="C16" s="1235" t="s">
        <v>783</v>
      </c>
      <c r="D16" s="1294">
        <f>'PD 1+2の数'!D16/'受診者数'!D16*100</f>
        <v>52.94117647058824</v>
      </c>
      <c r="E16" s="1294">
        <f>'PD 1+2の数'!E16/'受診者数'!E16*100</f>
        <v>47.368421052631575</v>
      </c>
      <c r="F16" s="1294">
        <f>'PD 1+2の数'!F16/'受診者数'!F16*100</f>
        <v>62.06896551724138</v>
      </c>
      <c r="G16" s="1294">
        <f>'PD 1+2の数'!G16/'受診者数'!G16*100</f>
        <v>75</v>
      </c>
      <c r="H16" s="1294">
        <f>'PD 1+2の数'!H16/'受診者数'!H16*100</f>
        <v>61.855670103092784</v>
      </c>
      <c r="I16" s="1294">
        <f>'PD 1+2の数'!I16/'受診者数'!I16*100</f>
        <v>62.45772266065389</v>
      </c>
      <c r="J16" s="1358"/>
      <c r="K16" s="1294">
        <f>'PD 1+2の数'!K16/'受診者数'!K16*100</f>
        <v>50</v>
      </c>
      <c r="L16" s="1294">
        <f>'PD 1+2の数'!L16/'受診者数'!L16*100</f>
        <v>60</v>
      </c>
      <c r="M16" s="1294">
        <f>'PD 1+2の数'!M16/'受診者数'!M16*100</f>
        <v>28.57142857142857</v>
      </c>
      <c r="N16" s="1294">
        <f>'PD 1+2の数'!N16/'受診者数'!N16*100</f>
        <v>84.61538461538461</v>
      </c>
      <c r="O16" s="1294">
        <f>'PD 1+2の数'!O16/'受診者数'!O16*100</f>
        <v>62.06896551724138</v>
      </c>
      <c r="P16" s="1294">
        <f>'PD 1+2の数'!P16/'受診者数'!P16*100</f>
        <v>67.55725190839695</v>
      </c>
      <c r="Q16" s="1231"/>
      <c r="R16" s="1294">
        <f>'PD 1+2の数'!R16/'受診者数'!R16*100</f>
        <v>53.84615384615385</v>
      </c>
      <c r="S16" s="1294">
        <f>'PD 1+2の数'!S16/'受診者数'!S16*100</f>
        <v>42.857142857142854</v>
      </c>
      <c r="T16" s="1294">
        <f>'PD 1+2の数'!T16/'受診者数'!T16*100</f>
        <v>72.72727272727273</v>
      </c>
      <c r="U16" s="1294">
        <f>'PD 1+2の数'!U16/'受診者数'!U16*100</f>
        <v>68.42105263157895</v>
      </c>
      <c r="V16" s="1294">
        <f>'PD 1+2の数'!V16/'受診者数'!V16*100</f>
        <v>61.76470588235294</v>
      </c>
      <c r="W16" s="1294">
        <f>'PD 1+2の数'!W16/'受診者数'!W16*100</f>
        <v>60.31999999999999</v>
      </c>
    </row>
    <row r="17" spans="1:23" s="1291" customFormat="1" ht="12" customHeight="1">
      <c r="A17" s="1292"/>
      <c r="B17" s="1293">
        <v>14</v>
      </c>
      <c r="C17" s="1235" t="s">
        <v>784</v>
      </c>
      <c r="D17" s="1294">
        <f>'PD 1+2の数'!D17/'受診者数'!D17*100</f>
        <v>30.434782608695656</v>
      </c>
      <c r="E17" s="1294">
        <f>'PD 1+2の数'!E17/'受診者数'!E17*100</f>
        <v>61.53846153846154</v>
      </c>
      <c r="F17" s="1294">
        <f>'PD 1+2の数'!F17/'受診者数'!F17*100</f>
        <v>65.95744680851064</v>
      </c>
      <c r="G17" s="1294">
        <f>'PD 1+2の数'!G17/'受診者数'!G17*100</f>
        <v>64.1025641025641</v>
      </c>
      <c r="H17" s="1294">
        <f>'PD 1+2の数'!H17/'受診者数'!H17*100</f>
        <v>60.61946902654868</v>
      </c>
      <c r="I17" s="1294">
        <f>'PD 1+2の数'!I17/'受診者数'!I17*100</f>
        <v>32.88590604026846</v>
      </c>
      <c r="J17" s="1358"/>
      <c r="K17" s="1297">
        <f>'PD 1+2の数'!K17/'受診者数'!K17*100</f>
        <v>33.33333333333333</v>
      </c>
      <c r="L17" s="1294">
        <f>'PD 1+2の数'!L17/'受診者数'!L17*100</f>
        <v>53.84615384615385</v>
      </c>
      <c r="M17" s="1294">
        <f>'PD 1+2の数'!M17/'受診者数'!M17*100</f>
        <v>75</v>
      </c>
      <c r="N17" s="1294">
        <f>'PD 1+2の数'!N17/'受診者数'!N17*100</f>
        <v>60</v>
      </c>
      <c r="O17" s="1294">
        <f>'PD 1+2の数'!O17/'受診者数'!O17*100</f>
        <v>61.111111111111114</v>
      </c>
      <c r="P17" s="1294">
        <f>'PD 1+2の数'!P17/'受診者数'!P17*100</f>
        <v>36</v>
      </c>
      <c r="Q17" s="1231"/>
      <c r="R17" s="1294">
        <f>'PD 1+2の数'!R17/'受診者数'!R17*100</f>
        <v>30</v>
      </c>
      <c r="S17" s="1294">
        <f>'PD 1+2の数'!S17/'受診者数'!S17*100</f>
        <v>65.38461538461539</v>
      </c>
      <c r="T17" s="1294">
        <f>'PD 1+2の数'!T17/'受診者数'!T17*100</f>
        <v>61.29032258064516</v>
      </c>
      <c r="U17" s="1294">
        <f>'PD 1+2の数'!U17/'受診者数'!U17*100</f>
        <v>66.23376623376623</v>
      </c>
      <c r="V17" s="1294">
        <f>'PD 1+2の数'!V17/'受診者数'!V17*100</f>
        <v>60.3896103896104</v>
      </c>
      <c r="W17" s="1294">
        <f>'PD 1+2の数'!W17/'受診者数'!W17*100</f>
        <v>29.72972972972973</v>
      </c>
    </row>
    <row r="18" spans="1:23" s="1291" customFormat="1" ht="12" customHeight="1">
      <c r="A18" s="1292"/>
      <c r="B18" s="1293">
        <v>15</v>
      </c>
      <c r="C18" s="1235" t="s">
        <v>785</v>
      </c>
      <c r="D18" s="1294">
        <f>'PD 1+2の数'!D18/'受診者数'!D18*100</f>
        <v>57.14285714285714</v>
      </c>
      <c r="E18" s="1294">
        <f>'PD 1+2の数'!E18/'受診者数'!E18*100</f>
        <v>66.66666666666666</v>
      </c>
      <c r="F18" s="1294">
        <f>'PD 1+2の数'!F18/'受診者数'!F18*100</f>
        <v>53.333333333333336</v>
      </c>
      <c r="G18" s="1294">
        <f>'PD 1+2の数'!G18/'受診者数'!G18*100</f>
        <v>66.66666666666666</v>
      </c>
      <c r="H18" s="1294">
        <f>'PD 1+2の数'!H18/'受診者数'!H18*100</f>
        <v>60</v>
      </c>
      <c r="I18" s="1294">
        <f>'PD 1+2の数'!I18/'受診者数'!I18*100</f>
        <v>67.36474694589877</v>
      </c>
      <c r="J18" s="1358"/>
      <c r="K18" s="1294" t="s">
        <v>825</v>
      </c>
      <c r="L18" s="1294">
        <f>'PD 1+2の数'!L18/'受診者数'!L18*100</f>
        <v>66.66666666666666</v>
      </c>
      <c r="M18" s="1294">
        <f>'PD 1+2の数'!M18/'受診者数'!M18*100</f>
        <v>80</v>
      </c>
      <c r="N18" s="1294">
        <f>'PD 1+2の数'!N18/'受診者数'!N18*100</f>
        <v>100</v>
      </c>
      <c r="O18" s="1294">
        <f>'PD 1+2の数'!O18/'受診者数'!O18*100</f>
        <v>84.61538461538461</v>
      </c>
      <c r="P18" s="1294">
        <f>'PD 1+2の数'!P18/'受診者数'!P18*100</f>
        <v>71.7948717948718</v>
      </c>
      <c r="Q18" s="1231"/>
      <c r="R18" s="1294">
        <f>'PD 1+2の数'!R18/'受診者数'!R18*100</f>
        <v>57.14285714285714</v>
      </c>
      <c r="S18" s="1294">
        <f>'PD 1+2の数'!S18/'受診者数'!S18*100</f>
        <v>66.66666666666666</v>
      </c>
      <c r="T18" s="1294">
        <f>'PD 1+2の数'!T18/'受診者数'!T18*100</f>
        <v>40</v>
      </c>
      <c r="U18" s="1294">
        <f>'PD 1+2の数'!U18/'受診者数'!U18*100</f>
        <v>42.857142857142854</v>
      </c>
      <c r="V18" s="1294">
        <f>'PD 1+2の数'!V18/'受診者数'!V18*100</f>
        <v>48.148148148148145</v>
      </c>
      <c r="W18" s="1294">
        <f>'PD 1+2の数'!W18/'受診者数'!W18*100</f>
        <v>65.07936507936508</v>
      </c>
    </row>
    <row r="19" spans="1:23" s="1291" customFormat="1" ht="12" customHeight="1">
      <c r="A19" s="1292"/>
      <c r="B19" s="1293">
        <v>16</v>
      </c>
      <c r="C19" s="1235" t="s">
        <v>786</v>
      </c>
      <c r="D19" s="1294">
        <f>'PD 1+2の数'!D19/'受診者数'!D19*100</f>
        <v>25.925925925925924</v>
      </c>
      <c r="E19" s="1294">
        <f>'PD 1+2の数'!E19/'受診者数'!E19*100</f>
        <v>42.10526315789473</v>
      </c>
      <c r="F19" s="1294">
        <f>'PD 1+2の数'!F19/'受診者数'!F19*100</f>
        <v>53.84615384615385</v>
      </c>
      <c r="G19" s="1294">
        <f>'PD 1+2の数'!G19/'受診者数'!G19*100</f>
        <v>39.285714285714285</v>
      </c>
      <c r="H19" s="1294">
        <f>'PD 1+2の数'!H19/'受診者数'!H19*100</f>
        <v>37.93103448275862</v>
      </c>
      <c r="I19" s="1294">
        <f>'PD 1+2の数'!I19/'受診者数'!I19*100</f>
        <v>41.83168316831683</v>
      </c>
      <c r="J19" s="1358"/>
      <c r="K19" s="1297">
        <f>'PD 1+2の数'!K19/'受診者数'!K19*100</f>
        <v>66.66666666666666</v>
      </c>
      <c r="L19" s="1294">
        <f>'PD 1+2の数'!L19/'受診者数'!L19*100</f>
        <v>66.66666666666666</v>
      </c>
      <c r="M19" s="1294">
        <f>'PD 1+2の数'!M19/'受診者数'!M19*100</f>
        <v>33.33333333333333</v>
      </c>
      <c r="N19" s="1294">
        <f>'PD 1+2の数'!N19/'受診者数'!N19*100</f>
        <v>50</v>
      </c>
      <c r="O19" s="1294">
        <f>'PD 1+2の数'!O19/'受診者数'!O19*100</f>
        <v>52</v>
      </c>
      <c r="P19" s="1294">
        <f>'PD 1+2の数'!P19/'受診者数'!P19*100</f>
        <v>52.63157894736842</v>
      </c>
      <c r="Q19" s="1231"/>
      <c r="R19" s="1294">
        <f>'PD 1+2の数'!R19/'受診者数'!R19*100</f>
        <v>14.285714285714285</v>
      </c>
      <c r="S19" s="1294">
        <f>'PD 1+2の数'!S19/'受診者数'!S19*100</f>
        <v>37.5</v>
      </c>
      <c r="T19" s="1294">
        <f>'PD 1+2の数'!T19/'受診者数'!T19*100</f>
        <v>71.42857142857143</v>
      </c>
      <c r="U19" s="1294">
        <f>'PD 1+2の数'!U19/'受診者数'!U19*100</f>
        <v>33.33333333333333</v>
      </c>
      <c r="V19" s="1294">
        <f>'PD 1+2の数'!V19/'受診者数'!V19*100</f>
        <v>32.25806451612903</v>
      </c>
      <c r="W19" s="1294">
        <f>'PD 1+2の数'!W19/'受診者数'!W19*100</f>
        <v>36.53136531365313</v>
      </c>
    </row>
    <row r="20" spans="1:23" s="1291" customFormat="1" ht="12" customHeight="1">
      <c r="A20" s="1292"/>
      <c r="B20" s="1293">
        <v>17</v>
      </c>
      <c r="C20" s="1235" t="s">
        <v>787</v>
      </c>
      <c r="D20" s="1294" t="s">
        <v>757</v>
      </c>
      <c r="E20" s="1294" t="s">
        <v>757</v>
      </c>
      <c r="F20" s="1294" t="s">
        <v>757</v>
      </c>
      <c r="G20" s="1294" t="s">
        <v>757</v>
      </c>
      <c r="H20" s="1294" t="s">
        <v>757</v>
      </c>
      <c r="I20" s="1358" t="s">
        <v>757</v>
      </c>
      <c r="J20" s="1358"/>
      <c r="K20" s="1358" t="s">
        <v>757</v>
      </c>
      <c r="L20" s="1358" t="s">
        <v>757</v>
      </c>
      <c r="M20" s="1358" t="s">
        <v>757</v>
      </c>
      <c r="N20" s="1358" t="s">
        <v>757</v>
      </c>
      <c r="O20" s="1358" t="s">
        <v>757</v>
      </c>
      <c r="P20" s="1358" t="s">
        <v>757</v>
      </c>
      <c r="Q20" s="1358"/>
      <c r="R20" s="1358" t="s">
        <v>757</v>
      </c>
      <c r="S20" s="1358" t="s">
        <v>757</v>
      </c>
      <c r="T20" s="1358" t="s">
        <v>757</v>
      </c>
      <c r="U20" s="1358" t="s">
        <v>757</v>
      </c>
      <c r="V20" s="1358" t="s">
        <v>757</v>
      </c>
      <c r="W20" s="1358" t="s">
        <v>757</v>
      </c>
    </row>
    <row r="21" spans="1:23" s="1291" customFormat="1" ht="12" customHeight="1">
      <c r="A21" s="1292"/>
      <c r="B21" s="1293">
        <v>18</v>
      </c>
      <c r="C21" s="1235" t="s">
        <v>788</v>
      </c>
      <c r="D21" s="1294">
        <f>'PD 1+2の数'!D21/'受診者数'!D21*100</f>
        <v>58.333333333333336</v>
      </c>
      <c r="E21" s="1294">
        <f>'PD 1+2の数'!E21/'受診者数'!E21*100</f>
        <v>36.36363636363637</v>
      </c>
      <c r="F21" s="1294">
        <f>'PD 1+2の数'!F21/'受診者数'!F21*100</f>
        <v>84.61538461538461</v>
      </c>
      <c r="G21" s="1294">
        <f>'PD 1+2の数'!G21/'受診者数'!G21*100</f>
        <v>85.71428571428571</v>
      </c>
      <c r="H21" s="1294">
        <f>'PD 1+2の数'!H21/'受診者数'!H21*100</f>
        <v>68</v>
      </c>
      <c r="I21" s="1294">
        <f>'PD 1+2の数'!I21/'受診者数'!I21*100</f>
        <v>73.46938775510205</v>
      </c>
      <c r="J21" s="1358"/>
      <c r="K21" s="1297">
        <f>'PD 1+2の数'!K21/'受診者数'!K21*100</f>
        <v>100</v>
      </c>
      <c r="L21" s="1297">
        <f>'PD 1+2の数'!L21/'受診者数'!L21*100</f>
        <v>100</v>
      </c>
      <c r="M21" s="1297">
        <f>'PD 1+2の数'!M21/'受診者数'!M21*100</f>
        <v>100</v>
      </c>
      <c r="N21" s="1297">
        <f>'PD 1+2の数'!N21/'受診者数'!N21*100</f>
        <v>71.42857142857143</v>
      </c>
      <c r="O21" s="1297">
        <f>'PD 1+2の数'!O21/'受診者数'!O21*100</f>
        <v>88.23529411764706</v>
      </c>
      <c r="P21" s="1297">
        <f>'PD 1+2の数'!P21/'受診者数'!P21*100</f>
        <v>61.53846153846154</v>
      </c>
      <c r="Q21" s="1358"/>
      <c r="R21" s="1294">
        <f>'PD 1+2の数'!R21/'受診者数'!R21*100</f>
        <v>44.44444444444444</v>
      </c>
      <c r="S21" s="1294">
        <f>'PD 1+2の数'!S21/'受診者数'!S21*100</f>
        <v>30</v>
      </c>
      <c r="T21" s="1294">
        <f>'PD 1+2の数'!T21/'受診者数'!T21*100</f>
        <v>71.42857142857143</v>
      </c>
      <c r="U21" s="1294">
        <f>'PD 1+2の数'!U21/'受診者数'!U21*100</f>
        <v>100</v>
      </c>
      <c r="V21" s="1294">
        <f>'PD 1+2の数'!V21/'受診者数'!V21*100</f>
        <v>57.57575757575758</v>
      </c>
      <c r="W21" s="1294">
        <f>'PD 1+2の数'!W21/'受診者数'!W21*100</f>
        <v>77.77777777777779</v>
      </c>
    </row>
    <row r="22" spans="1:23" s="1291" customFormat="1" ht="12" customHeight="1">
      <c r="A22" s="1292"/>
      <c r="B22" s="1293">
        <v>19</v>
      </c>
      <c r="C22" s="1235" t="s">
        <v>789</v>
      </c>
      <c r="D22" s="1294">
        <f>'PD 1+2の数'!D22/'受診者数'!D22*100</f>
        <v>26.53061224489796</v>
      </c>
      <c r="E22" s="1294">
        <f>'PD 1+2の数'!E22/'受診者数'!E22*100</f>
        <v>18.181818181818183</v>
      </c>
      <c r="F22" s="1294">
        <f>'PD 1+2の数'!F22/'受診者数'!F22*100</f>
        <v>31.132075471698112</v>
      </c>
      <c r="G22" s="1294">
        <f>'PD 1+2の数'!G22/'受診者数'!G22*100</f>
        <v>36.708860759493675</v>
      </c>
      <c r="H22" s="1294">
        <f>'PD 1+2の数'!H22/'受診者数'!H22*100</f>
        <v>31.041666666666668</v>
      </c>
      <c r="I22" s="1294">
        <f>'PD 1+2の数'!I22/'受診者数'!I22*100</f>
        <v>31.63265306122449</v>
      </c>
      <c r="J22" s="1358"/>
      <c r="K22" s="1294">
        <f>'PD 1+2の数'!K22/'受診者数'!K22*100</f>
        <v>25</v>
      </c>
      <c r="L22" s="1294">
        <f>'PD 1+2の数'!L22/'受診者数'!L22*100</f>
        <v>16.666666666666664</v>
      </c>
      <c r="M22" s="1294">
        <f>'PD 1+2の数'!M22/'受診者数'!M22*100</f>
        <v>30.303030303030305</v>
      </c>
      <c r="N22" s="1294">
        <f>'PD 1+2の数'!N22/'受診者数'!N22*100</f>
        <v>39.795918367346935</v>
      </c>
      <c r="O22" s="1294">
        <f>'PD 1+2の数'!O22/'受診者数'!O22*100</f>
        <v>33.939393939393945</v>
      </c>
      <c r="P22" s="1294" t="e">
        <f>'PD 1+2の数'!P22/'受診者数'!P22*100</f>
        <v>#VALUE!</v>
      </c>
      <c r="Q22" s="1231"/>
      <c r="R22" s="1294">
        <f>'PD 1+2の数'!R22/'受診者数'!R22*100</f>
        <v>27.27272727272727</v>
      </c>
      <c r="S22" s="1294">
        <f>'PD 1+2の数'!S22/'受診者数'!S22*100</f>
        <v>18.571428571428573</v>
      </c>
      <c r="T22" s="1294">
        <f>'PD 1+2の数'!T22/'受診者数'!T22*100</f>
        <v>31.506849315068493</v>
      </c>
      <c r="U22" s="1294">
        <f>'PD 1+2の数'!U22/'受診者数'!U22*100</f>
        <v>34.53237410071942</v>
      </c>
      <c r="V22" s="1294">
        <f>'PD 1+2の数'!V22/'受診者数'!V22*100</f>
        <v>29.523809523809526</v>
      </c>
      <c r="W22" s="1294">
        <f>'PD 1+2の数'!W22/'受診者数'!W22*100</f>
        <v>33.33333333333333</v>
      </c>
    </row>
    <row r="23" spans="1:23" s="1291" customFormat="1" ht="12" customHeight="1">
      <c r="A23" s="1292"/>
      <c r="B23" s="1293">
        <v>20</v>
      </c>
      <c r="C23" s="1235" t="s">
        <v>790</v>
      </c>
      <c r="D23" s="1294">
        <f>'PD 1+2の数'!D23/'受診者数'!D23*100</f>
        <v>28.57142857142857</v>
      </c>
      <c r="E23" s="1294">
        <f>'PD 1+2の数'!E23/'受診者数'!E23*100</f>
        <v>41.17647058823529</v>
      </c>
      <c r="F23" s="1294">
        <f>'PD 1+2の数'!F23/'受診者数'!F23*100</f>
        <v>30</v>
      </c>
      <c r="G23" s="1294">
        <f>'PD 1+2の数'!G23/'受診者数'!G23*100</f>
        <v>50</v>
      </c>
      <c r="H23" s="1294">
        <f>'PD 1+2の数'!H23/'受診者数'!H23*100</f>
        <v>34.34343434343434</v>
      </c>
      <c r="I23" s="1294">
        <f>'PD 1+2の数'!I23/'受診者数'!I23*100</f>
        <v>39.416058394160586</v>
      </c>
      <c r="J23" s="1358"/>
      <c r="K23" s="1297" t="s">
        <v>825</v>
      </c>
      <c r="L23" s="1294" t="s">
        <v>825</v>
      </c>
      <c r="M23" s="1294" t="s">
        <v>825</v>
      </c>
      <c r="N23" s="1294">
        <f>'PD 1+2の数'!N23/'受診者数'!N23*100</f>
        <v>100</v>
      </c>
      <c r="O23" s="1294">
        <f>'PD 1+2の数'!O23/'受診者数'!O23*100</f>
        <v>100</v>
      </c>
      <c r="P23" s="1294">
        <f>'PD 1+2の数'!P23/'受診者数'!P23*100</f>
        <v>50</v>
      </c>
      <c r="Q23" s="1231"/>
      <c r="R23" s="1294">
        <f>'PD 1+2の数'!R23/'受診者数'!R23*100</f>
        <v>28.57142857142857</v>
      </c>
      <c r="S23" s="1294">
        <f>'PD 1+2の数'!S23/'受診者数'!S23*100</f>
        <v>41.17647058823529</v>
      </c>
      <c r="T23" s="1294">
        <f>'PD 1+2の数'!T23/'受診者数'!T23*100</f>
        <v>30</v>
      </c>
      <c r="U23" s="1294">
        <f>'PD 1+2の数'!U23/'受診者数'!U23*100</f>
        <v>33.33333333333333</v>
      </c>
      <c r="V23" s="1294">
        <f>'PD 1+2の数'!V23/'受診者数'!V23*100</f>
        <v>33.6734693877551</v>
      </c>
      <c r="W23" s="1294">
        <f>'PD 1+2の数'!W23/'受診者数'!W23*100</f>
        <v>35.35353535353536</v>
      </c>
    </row>
    <row r="24" spans="1:23" s="1291" customFormat="1" ht="12" customHeight="1">
      <c r="A24" s="1292"/>
      <c r="B24" s="1293">
        <v>21</v>
      </c>
      <c r="C24" s="1235" t="s">
        <v>791</v>
      </c>
      <c r="D24" s="1294">
        <f>'PD 1+2の数'!D24/'受診者数'!D24*100</f>
        <v>55.78231292517006</v>
      </c>
      <c r="E24" s="1294">
        <f>'PD 1+2の数'!E24/'受診者数'!E24*100</f>
        <v>31.818181818181817</v>
      </c>
      <c r="F24" s="1294">
        <f>'PD 1+2の数'!F24/'受診者数'!F24*100</f>
        <v>60</v>
      </c>
      <c r="G24" s="1294">
        <f>'PD 1+2の数'!G24/'受診者数'!G24*100</f>
        <v>63.63636363636363</v>
      </c>
      <c r="H24" s="1294">
        <f>'PD 1+2の数'!H24/'受診者数'!H24*100</f>
        <v>54.36893203883495</v>
      </c>
      <c r="I24" s="1294" t="s">
        <v>825</v>
      </c>
      <c r="J24" s="1358"/>
      <c r="K24" s="1294">
        <f>'PD 1+2の数'!K24/'受診者数'!K24*100</f>
        <v>66.66666666666666</v>
      </c>
      <c r="L24" s="1294" t="s">
        <v>825</v>
      </c>
      <c r="M24" s="1294">
        <f>'PD 1+2の数'!M24/'受診者数'!M24*100</f>
        <v>71.42857142857143</v>
      </c>
      <c r="N24" s="1294">
        <f>'PD 1+2の数'!N24/'受診者数'!N24*100</f>
        <v>60</v>
      </c>
      <c r="O24" s="1294">
        <f>'PD 1+2の数'!O24/'受診者数'!O24*100</f>
        <v>64.51612903225806</v>
      </c>
      <c r="P24" s="1297" t="s">
        <v>825</v>
      </c>
      <c r="Q24" s="1231"/>
      <c r="R24" s="1294">
        <f>'PD 1+2の数'!R24/'受診者数'!R24*100</f>
        <v>50.505050505050505</v>
      </c>
      <c r="S24" s="1294">
        <f>'PD 1+2の数'!S24/'受診者数'!S24*100</f>
        <v>35</v>
      </c>
      <c r="T24" s="1294">
        <f>'PD 1+2の数'!T24/'受診者数'!T24*100</f>
        <v>50</v>
      </c>
      <c r="U24" s="1294">
        <f>'PD 1+2の数'!U24/'受診者数'!U24*100</f>
        <v>64.70588235294117</v>
      </c>
      <c r="V24" s="1294">
        <f>'PD 1+2の数'!V24/'受診者数'!V24*100</f>
        <v>50</v>
      </c>
      <c r="W24" s="1294" t="s">
        <v>825</v>
      </c>
    </row>
    <row r="25" spans="1:23" s="1291" customFormat="1" ht="12" customHeight="1">
      <c r="A25" s="1292"/>
      <c r="B25" s="1293">
        <v>22</v>
      </c>
      <c r="C25" s="1235" t="s">
        <v>792</v>
      </c>
      <c r="D25" s="1294">
        <f>'PD 1+2の数'!D25/'受診者数'!D25*100</f>
        <v>39.19597989949749</v>
      </c>
      <c r="E25" s="1294">
        <f>'PD 1+2の数'!E25/'受診者数'!E25*100</f>
        <v>45.51724137931035</v>
      </c>
      <c r="F25" s="1294">
        <f>'PD 1+2の数'!F25/'受診者数'!F25*100</f>
        <v>51.85185185185185</v>
      </c>
      <c r="G25" s="1294">
        <f>'PD 1+2の数'!G25/'受診者数'!G25*100</f>
        <v>56.21890547263681</v>
      </c>
      <c r="H25" s="1294">
        <f>'PD 1+2の数'!H25/'受診者数'!H25*100</f>
        <v>50</v>
      </c>
      <c r="I25" s="1294" t="s">
        <v>825</v>
      </c>
      <c r="J25" s="1358"/>
      <c r="K25" s="1297">
        <f>'PD 1+2の数'!K25/'受診者数'!K25*100</f>
        <v>54.6875</v>
      </c>
      <c r="L25" s="1294">
        <f>'PD 1+2の数'!L25/'受診者数'!L25*100</f>
        <v>59.375</v>
      </c>
      <c r="M25" s="1294">
        <f>'PD 1+2の数'!M25/'受診者数'!M25*100</f>
        <v>59.61538461538461</v>
      </c>
      <c r="N25" s="1294">
        <f>'PD 1+2の数'!N25/'受診者数'!N25*100</f>
        <v>55.333333333333336</v>
      </c>
      <c r="O25" s="1294">
        <f>'PD 1+2の数'!O25/'受診者数'!O25*100</f>
        <v>56.375838926174495</v>
      </c>
      <c r="P25" s="1294" t="s">
        <v>825</v>
      </c>
      <c r="Q25" s="1231"/>
      <c r="R25" s="1294">
        <f>'PD 1+2の数'!R25/'受診者数'!R25*100</f>
        <v>31.851851851851855</v>
      </c>
      <c r="S25" s="1294">
        <f>'PD 1+2の数'!S25/'受診者数'!S25*100</f>
        <v>41.5929203539823</v>
      </c>
      <c r="T25" s="1294">
        <f>'PD 1+2の数'!T25/'受診者数'!T25*100</f>
        <v>48.18181818181818</v>
      </c>
      <c r="U25" s="1294">
        <f>'PD 1+2の数'!U25/'受診者数'!U25*100</f>
        <v>56.74603174603175</v>
      </c>
      <c r="V25" s="1294">
        <f>'PD 1+2の数'!V25/'受診者数'!V25*100</f>
        <v>46.885245901639344</v>
      </c>
      <c r="W25" s="1294" t="s">
        <v>825</v>
      </c>
    </row>
    <row r="26" spans="1:23" s="1291" customFormat="1" ht="12" customHeight="1">
      <c r="A26" s="1292"/>
      <c r="B26" s="1293">
        <v>23</v>
      </c>
      <c r="C26" s="1235" t="s">
        <v>793</v>
      </c>
      <c r="D26" s="1294">
        <f>'PD 1+2の数'!D26/'受診者数'!D26*100</f>
        <v>52.34042553191489</v>
      </c>
      <c r="E26" s="1294">
        <f>'PD 1+2の数'!E26/'受診者数'!E26*100</f>
        <v>55.952380952380956</v>
      </c>
      <c r="F26" s="1294">
        <f>'PD 1+2の数'!F26/'受診者数'!F26*100</f>
        <v>63.78378378378379</v>
      </c>
      <c r="G26" s="1294">
        <f>'PD 1+2の数'!G26/'受診者数'!G26*100</f>
        <v>71.26948775055679</v>
      </c>
      <c r="H26" s="1294">
        <f>'PD 1+2の数'!H26/'受診者数'!H26*100</f>
        <v>63.16297010607522</v>
      </c>
      <c r="I26" s="1294">
        <f>'PD 1+2の数'!I26/'受診者数'!I26*100</f>
        <v>67.25352112676056</v>
      </c>
      <c r="J26" s="1358"/>
      <c r="K26" s="1294">
        <f>'PD 1+2の数'!K26/'受診者数'!K26*100</f>
        <v>54.87804878048781</v>
      </c>
      <c r="L26" s="1294">
        <f>'PD 1+2の数'!L26/'受診者数'!L26*100</f>
        <v>62.903225806451616</v>
      </c>
      <c r="M26" s="1294">
        <f>'PD 1+2の数'!M26/'受診者数'!M26*100</f>
        <v>57.6271186440678</v>
      </c>
      <c r="N26" s="1294">
        <f>'PD 1+2の数'!N26/'受診者数'!N26*100</f>
        <v>75.26881720430107</v>
      </c>
      <c r="O26" s="1294">
        <f>'PD 1+2の数'!O26/'受診者数'!O26*100</f>
        <v>66.32390745501286</v>
      </c>
      <c r="P26" s="1294">
        <f>'PD 1+2の数'!P26/'受診者数'!P26*100</f>
        <v>73.07692307692307</v>
      </c>
      <c r="Q26" s="1231"/>
      <c r="R26" s="1294">
        <f>'PD 1+2の数'!R26/'受診者数'!R26*100</f>
        <v>50.98039215686274</v>
      </c>
      <c r="S26" s="1294">
        <f>'PD 1+2の数'!S26/'受診者数'!S26*100</f>
        <v>51.886792452830186</v>
      </c>
      <c r="T26" s="1294">
        <f>'PD 1+2の数'!T26/'受診者数'!T26*100</f>
        <v>66.66666666666666</v>
      </c>
      <c r="U26" s="1294">
        <f>'PD 1+2の数'!U26/'受診者数'!U26*100</f>
        <v>68.44106463878326</v>
      </c>
      <c r="V26" s="1294">
        <f>'PD 1+2の数'!V26/'受診者数'!V26*100</f>
        <v>61.26543209876543</v>
      </c>
      <c r="W26" s="1294">
        <f>'PD 1+2の数'!W26/'受診者数'!W26*100</f>
        <v>64.50777202072538</v>
      </c>
    </row>
    <row r="27" spans="1:23" s="1291" customFormat="1" ht="12" customHeight="1">
      <c r="A27" s="1292"/>
      <c r="B27" s="1293">
        <v>24</v>
      </c>
      <c r="C27" s="1235" t="s">
        <v>794</v>
      </c>
      <c r="D27" s="1294">
        <f>'PD 1+2の数'!D27/'受診者数'!D27*100</f>
        <v>37.93103448275862</v>
      </c>
      <c r="E27" s="1294">
        <f>'PD 1+2の数'!E27/'受診者数'!E27*100</f>
        <v>61.111111111111114</v>
      </c>
      <c r="F27" s="1294">
        <f>'PD 1+2の数'!F27/'受診者数'!F27*100</f>
        <v>64.1025641025641</v>
      </c>
      <c r="G27" s="1294">
        <f>'PD 1+2の数'!G27/'受診者数'!G27*100</f>
        <v>84.21052631578947</v>
      </c>
      <c r="H27" s="1294">
        <f>'PD 1+2の数'!H27/'受診者数'!H27*100</f>
        <v>60</v>
      </c>
      <c r="I27" s="1294" t="s">
        <v>825</v>
      </c>
      <c r="J27" s="1358"/>
      <c r="K27" s="1297">
        <f>'PD 1+2の数'!K27/'受診者数'!K27*100</f>
        <v>55.55555555555556</v>
      </c>
      <c r="L27" s="1294" t="s">
        <v>825</v>
      </c>
      <c r="M27" s="1294">
        <f>'PD 1+2の数'!M27/'受診者数'!M27*100</f>
        <v>62.5</v>
      </c>
      <c r="N27" s="1294">
        <f>'PD 1+2の数'!N27/'受診者数'!N27*100</f>
        <v>62.5</v>
      </c>
      <c r="O27" s="1294">
        <f>'PD 1+2の数'!O27/'受診者数'!O27*100</f>
        <v>55.55555555555556</v>
      </c>
      <c r="P27" s="1297" t="s">
        <v>825</v>
      </c>
      <c r="Q27" s="1231"/>
      <c r="R27" s="1294">
        <f>'PD 1+2の数'!R27/'受診者数'!R27*100</f>
        <v>30</v>
      </c>
      <c r="S27" s="1294">
        <f>'PD 1+2の数'!S27/'受診者数'!S27*100</f>
        <v>68.75</v>
      </c>
      <c r="T27" s="1294">
        <f>'PD 1+2の数'!T27/'受診者数'!T27*100</f>
        <v>64.51612903225806</v>
      </c>
      <c r="U27" s="1294">
        <f>'PD 1+2の数'!U27/'受診者数'!U27*100</f>
        <v>100</v>
      </c>
      <c r="V27" s="1294">
        <f>'PD 1+2の数'!V27/'受診者数'!V27*100</f>
        <v>61.53846153846154</v>
      </c>
      <c r="W27" s="1294" t="s">
        <v>825</v>
      </c>
    </row>
    <row r="28" spans="1:23" s="1291" customFormat="1" ht="12" customHeight="1">
      <c r="A28" s="1292"/>
      <c r="B28" s="1293">
        <v>25</v>
      </c>
      <c r="C28" s="1235" t="s">
        <v>795</v>
      </c>
      <c r="D28" s="1294">
        <f>'PD 1+2の数'!D28/'受診者数'!D28*100</f>
        <v>59.523809523809526</v>
      </c>
      <c r="E28" s="1294">
        <f>'PD 1+2の数'!E28/'受診者数'!E28*100</f>
        <v>58.06451612903226</v>
      </c>
      <c r="F28" s="1294">
        <f>'PD 1+2の数'!F28/'受診者数'!F28*100</f>
        <v>65</v>
      </c>
      <c r="G28" s="1294">
        <f>'PD 1+2の数'!G28/'受診者数'!G28*100</f>
        <v>70</v>
      </c>
      <c r="H28" s="1294">
        <f>'PD 1+2の数'!H28/'受診者数'!H28*100</f>
        <v>64.16184971098265</v>
      </c>
      <c r="I28" s="1294">
        <f>'PD 1+2の数'!I28/'受診者数'!I28*100</f>
        <v>21.333333333333336</v>
      </c>
      <c r="J28" s="1358"/>
      <c r="K28" s="1294">
        <f>'PD 1+2の数'!K28/'受診者数'!K28*100</f>
        <v>75</v>
      </c>
      <c r="L28" s="1294">
        <f>'PD 1+2の数'!L28/'受診者数'!L28*100</f>
        <v>71.42857142857143</v>
      </c>
      <c r="M28" s="1294">
        <f>'PD 1+2の数'!M28/'受診者数'!M28*100</f>
        <v>100</v>
      </c>
      <c r="N28" s="1294">
        <f>'PD 1+2の数'!N28/'受診者数'!N28*100</f>
        <v>75</v>
      </c>
      <c r="O28" s="1294">
        <f>'PD 1+2の数'!O28/'受診者数'!O28*100</f>
        <v>77.77777777777779</v>
      </c>
      <c r="P28" s="1294">
        <f>'PD 1+2の数'!P28/'受診者数'!P28*100</f>
        <v>44.44444444444444</v>
      </c>
      <c r="Q28" s="1231"/>
      <c r="R28" s="1294">
        <f>'PD 1+2の数'!R28/'受診者数'!R28*100</f>
        <v>50</v>
      </c>
      <c r="S28" s="1294">
        <f>'PD 1+2の数'!S28/'受診者数'!S28*100</f>
        <v>54.166666666666664</v>
      </c>
      <c r="T28" s="1294">
        <f>'PD 1+2の数'!T28/'受診者数'!T28*100</f>
        <v>57.57575757575758</v>
      </c>
      <c r="U28" s="1294">
        <f>'PD 1+2の数'!U28/'受診者数'!U28*100</f>
        <v>66.66666666666666</v>
      </c>
      <c r="V28" s="1294">
        <f>'PD 1+2の数'!V28/'受診者数'!V28*100</f>
        <v>57.98319327731093</v>
      </c>
      <c r="W28" s="1294">
        <f>'PD 1+2の数'!W28/'受診者数'!W28*100</f>
        <v>8.333333333333332</v>
      </c>
    </row>
    <row r="29" spans="1:23" s="1291" customFormat="1" ht="12" customHeight="1">
      <c r="A29" s="1292"/>
      <c r="B29" s="1293">
        <v>26</v>
      </c>
      <c r="C29" s="1235" t="s">
        <v>796</v>
      </c>
      <c r="D29" s="1294">
        <f>'PD 1+2の数'!D29/'受診者数'!D29*100</f>
        <v>57.14285714285714</v>
      </c>
      <c r="E29" s="1294">
        <f>'PD 1+2の数'!E29/'受診者数'!E29*100</f>
        <v>68.75</v>
      </c>
      <c r="F29" s="1294">
        <f>'PD 1+2の数'!F29/'受診者数'!F29*100</f>
        <v>66.66666666666666</v>
      </c>
      <c r="G29" s="1294">
        <f>'PD 1+2の数'!G29/'受診者数'!G29*100</f>
        <v>78.125</v>
      </c>
      <c r="H29" s="1294">
        <f>'PD 1+2の数'!H29/'受診者数'!H29*100</f>
        <v>71.05263157894737</v>
      </c>
      <c r="I29" s="1294" t="s">
        <v>825</v>
      </c>
      <c r="J29" s="1358"/>
      <c r="K29" s="1297">
        <f>'PD 1+2の数'!K29/'受診者数'!K29*100</f>
        <v>50</v>
      </c>
      <c r="L29" s="1294">
        <f>'PD 1+2の数'!L29/'受診者数'!L29*100</f>
        <v>77.77777777777779</v>
      </c>
      <c r="M29" s="1294">
        <f>'PD 1+2の数'!M29/'受診者数'!M29*100</f>
        <v>88.88888888888889</v>
      </c>
      <c r="N29" s="1294">
        <f>'PD 1+2の数'!N29/'受診者数'!N29*100</f>
        <v>83.33333333333334</v>
      </c>
      <c r="O29" s="1294">
        <f>'PD 1+2の数'!O29/'受診者数'!O29*100</f>
        <v>81.25</v>
      </c>
      <c r="P29" s="1294" t="s">
        <v>825</v>
      </c>
      <c r="Q29" s="1231"/>
      <c r="R29" s="1294">
        <f>'PD 1+2の数'!R29/'受診者数'!R29*100</f>
        <v>60</v>
      </c>
      <c r="S29" s="1294">
        <f>'PD 1+2の数'!S29/'受診者数'!S29*100</f>
        <v>57.14285714285714</v>
      </c>
      <c r="T29" s="1294">
        <f>'PD 1+2の数'!T29/'受診者数'!T29*100</f>
        <v>50</v>
      </c>
      <c r="U29" s="1294">
        <f>'PD 1+2の数'!U29/'受診者数'!U29*100</f>
        <v>75</v>
      </c>
      <c r="V29" s="1294">
        <f>'PD 1+2の数'!V29/'受診者数'!V29*100</f>
        <v>63.63636363636363</v>
      </c>
      <c r="W29" s="1294" t="s">
        <v>825</v>
      </c>
    </row>
    <row r="30" spans="1:23" s="1291" customFormat="1" ht="12" customHeight="1">
      <c r="A30" s="1292"/>
      <c r="B30" s="1293">
        <v>27</v>
      </c>
      <c r="C30" s="1235" t="s">
        <v>797</v>
      </c>
      <c r="D30" s="1294">
        <f>'PD 1+2の数'!D30/'受診者数'!D30*100</f>
        <v>58.06451612903226</v>
      </c>
      <c r="E30" s="1294">
        <f>'PD 1+2の数'!E30/'受診者数'!E30*100</f>
        <v>43.47826086956522</v>
      </c>
      <c r="F30" s="1294">
        <f>'PD 1+2の数'!F30/'受診者数'!F30*100</f>
        <v>82.6086956521739</v>
      </c>
      <c r="G30" s="1294">
        <f>'PD 1+2の数'!G30/'受診者数'!G30*100</f>
        <v>66.66666666666666</v>
      </c>
      <c r="H30" s="1294">
        <f>'PD 1+2の数'!H30/'受診者数'!H30*100</f>
        <v>60</v>
      </c>
      <c r="I30" s="1294" t="s">
        <v>825</v>
      </c>
      <c r="J30" s="1358"/>
      <c r="K30" s="1297">
        <f>'PD 1+2の数'!K30/'受診者数'!K30*100</f>
        <v>75.80645161290323</v>
      </c>
      <c r="L30" s="1294" t="s">
        <v>825</v>
      </c>
      <c r="M30" s="1294">
        <f>'PD 1+2の数'!M30/'受診者数'!M30*100</f>
        <v>85.71428571428571</v>
      </c>
      <c r="N30" s="1294">
        <f>'PD 1+2の数'!N30/'受診者数'!N30*100</f>
        <v>76.92307692307693</v>
      </c>
      <c r="O30" s="1294">
        <f>'PD 1+2の数'!O30/'受診者数'!O30*100</f>
        <v>72.41379310344827</v>
      </c>
      <c r="P30" s="1297" t="s">
        <v>825</v>
      </c>
      <c r="Q30" s="1231"/>
      <c r="R30" s="1294">
        <f>'PD 1+2の数'!R30/'受診者数'!R30*100</f>
        <v>49.193548387096776</v>
      </c>
      <c r="S30" s="1294">
        <f>'PD 1+2の数'!S30/'受診者数'!S30*100</f>
        <v>55.55555555555556</v>
      </c>
      <c r="T30" s="1294">
        <f>'PD 1+2の数'!T30/'受診者数'!T30*100</f>
        <v>81.25</v>
      </c>
      <c r="U30" s="1294">
        <f>'PD 1+2の数'!U30/'受診者数'!U30*100</f>
        <v>60</v>
      </c>
      <c r="V30" s="1294">
        <f>'PD 1+2の数'!V30/'受診者数'!V30*100</f>
        <v>53.93258426966292</v>
      </c>
      <c r="W30" s="1294" t="s">
        <v>825</v>
      </c>
    </row>
    <row r="31" spans="1:23" s="1291" customFormat="1" ht="12" customHeight="1">
      <c r="A31" s="1292"/>
      <c r="B31" s="1293">
        <v>28</v>
      </c>
      <c r="C31" s="1235" t="s">
        <v>798</v>
      </c>
      <c r="D31" s="1294">
        <f>'PD 1+2の数'!D31/'受診者数'!D31*100</f>
        <v>54.63917525773196</v>
      </c>
      <c r="E31" s="1294">
        <f>'PD 1+2の数'!E31/'受診者数'!E31*100</f>
        <v>75</v>
      </c>
      <c r="F31" s="1294">
        <f>'PD 1+2の数'!F31/'受診者数'!F31*100</f>
        <v>73.33333333333333</v>
      </c>
      <c r="G31" s="1294">
        <f>'PD 1+2の数'!G31/'受診者数'!G31*100</f>
        <v>100</v>
      </c>
      <c r="H31" s="1294">
        <f>'PD 1+2の数'!H31/'受診者数'!H31*100</f>
        <v>59.199999999999996</v>
      </c>
      <c r="I31" s="1294" t="s">
        <v>825</v>
      </c>
      <c r="J31" s="1358"/>
      <c r="K31" s="1294">
        <f>'PD 1+2の数'!K31/'受診者数'!K31*100</f>
        <v>61.29032258064516</v>
      </c>
      <c r="L31" s="1294">
        <f>'PD 1+2の数'!L31/'受診者数'!L31*100</f>
        <v>100</v>
      </c>
      <c r="M31" s="1294">
        <f>'PD 1+2の数'!M31/'受診者数'!M31*100</f>
        <v>66.66666666666666</v>
      </c>
      <c r="N31" s="1294" t="s">
        <v>825</v>
      </c>
      <c r="O31" s="1294">
        <f>'PD 1+2の数'!O31/'受診者数'!O31*100</f>
        <v>62.857142857142854</v>
      </c>
      <c r="P31" s="1294" t="s">
        <v>825</v>
      </c>
      <c r="Q31" s="1231"/>
      <c r="R31" s="1294">
        <f>'PD 1+2の数'!R31/'受診者数'!R31*100</f>
        <v>51.515151515151516</v>
      </c>
      <c r="S31" s="1294">
        <f>'PD 1+2の数'!S31/'受診者数'!S31*100</f>
        <v>72.72727272727273</v>
      </c>
      <c r="T31" s="1294">
        <f>'PD 1+2の数'!T31/'受診者数'!T31*100</f>
        <v>75</v>
      </c>
      <c r="U31" s="1294">
        <f>'PD 1+2の数'!U31/'受診者数'!U31*100</f>
        <v>100</v>
      </c>
      <c r="V31" s="1294">
        <f>'PD 1+2の数'!V31/'受診者数'!V31*100</f>
        <v>57.77777777777777</v>
      </c>
      <c r="W31" s="1294" t="s">
        <v>825</v>
      </c>
    </row>
    <row r="32" spans="1:23" s="1291" customFormat="1" ht="12" customHeight="1">
      <c r="A32" s="1292"/>
      <c r="B32" s="1293">
        <v>29</v>
      </c>
      <c r="C32" s="1235" t="s">
        <v>799</v>
      </c>
      <c r="D32" s="1294">
        <f>'PD 1+2の数'!D32/'受診者数'!D32*100</f>
        <v>68.04123711340206</v>
      </c>
      <c r="E32" s="1294">
        <f>'PD 1+2の数'!E32/'受診者数'!E32*100</f>
        <v>72.3404255319149</v>
      </c>
      <c r="F32" s="1294">
        <f>'PD 1+2の数'!F32/'受診者数'!F32*100</f>
        <v>71.11111111111111</v>
      </c>
      <c r="G32" s="1294">
        <f>'PD 1+2の数'!G32/'受診者数'!G32*100</f>
        <v>67.61904761904762</v>
      </c>
      <c r="H32" s="1294">
        <f>'PD 1+2の数'!H32/'受診者数'!H32*100</f>
        <v>69.68911917098445</v>
      </c>
      <c r="I32" s="1294" t="s">
        <v>825</v>
      </c>
      <c r="J32" s="1358"/>
      <c r="K32" s="1297">
        <f>'PD 1+2の数'!K32/'受診者数'!K32*100</f>
        <v>69.6969696969697</v>
      </c>
      <c r="L32" s="1294">
        <f>'PD 1+2の数'!L32/'受診者数'!L32*100</f>
        <v>76.19047619047619</v>
      </c>
      <c r="M32" s="1294">
        <f>'PD 1+2の数'!M32/'受診者数'!M32*100</f>
        <v>62.5</v>
      </c>
      <c r="N32" s="1294">
        <f>'PD 1+2の数'!N32/'受診者数'!N32*100</f>
        <v>65.45454545454545</v>
      </c>
      <c r="O32" s="1294">
        <f>'PD 1+2の数'!O32/'受診者数'!O32*100</f>
        <v>67.37588652482269</v>
      </c>
      <c r="P32" s="1294" t="s">
        <v>825</v>
      </c>
      <c r="Q32" s="1231"/>
      <c r="R32" s="1294">
        <f>'PD 1+2の数'!R32/'受診者数'!R32*100</f>
        <v>67.1875</v>
      </c>
      <c r="S32" s="1294">
        <f>'PD 1+2の数'!S32/'受診者数'!S32*100</f>
        <v>71.23287671232876</v>
      </c>
      <c r="T32" s="1294">
        <f>'PD 1+2の数'!T32/'受診者数'!T32*100</f>
        <v>75.86206896551724</v>
      </c>
      <c r="U32" s="1294">
        <f>'PD 1+2の数'!U32/'受診者数'!U32*100</f>
        <v>70</v>
      </c>
      <c r="V32" s="1294">
        <f>'PD 1+2の数'!V32/'受診者数'!V32*100</f>
        <v>71.0204081632653</v>
      </c>
      <c r="W32" s="1294" t="s">
        <v>825</v>
      </c>
    </row>
    <row r="33" spans="1:23" s="1291" customFormat="1" ht="12" customHeight="1">
      <c r="A33" s="1292"/>
      <c r="B33" s="1293">
        <v>30</v>
      </c>
      <c r="C33" s="1235" t="s">
        <v>800</v>
      </c>
      <c r="D33" s="1294">
        <f>'PD 1+2の数'!D33/'受診者数'!D33*100</f>
        <v>62.5</v>
      </c>
      <c r="E33" s="1294">
        <f>'PD 1+2の数'!E33/'受診者数'!E33*100</f>
        <v>73.07692307692307</v>
      </c>
      <c r="F33" s="1294">
        <f>'PD 1+2の数'!F33/'受診者数'!F33*100</f>
        <v>76.13636363636364</v>
      </c>
      <c r="G33" s="1294">
        <f>'PD 1+2の数'!G33/'受診者数'!G33*100</f>
        <v>64.38356164383562</v>
      </c>
      <c r="H33" s="1294">
        <f>'PD 1+2の数'!H33/'受診者数'!H33*100</f>
        <v>69.73180076628353</v>
      </c>
      <c r="I33" s="1294" t="s">
        <v>825</v>
      </c>
      <c r="J33" s="1358"/>
      <c r="K33" s="1294">
        <f>'PD 1+2の数'!K33/'受診者数'!K33*100</f>
        <v>71.42857142857143</v>
      </c>
      <c r="L33" s="1294">
        <f>'PD 1+2の数'!L33/'受診者数'!L33*100</f>
        <v>80</v>
      </c>
      <c r="M33" s="1294">
        <f>'PD 1+2の数'!M33/'受診者数'!M33*100</f>
        <v>74.28571428571429</v>
      </c>
      <c r="N33" s="1294">
        <f>'PD 1+2の数'!N33/'受診者数'!N33*100</f>
        <v>85.18518518518519</v>
      </c>
      <c r="O33" s="1294">
        <f>'PD 1+2の数'!O33/'受診者数'!O33*100</f>
        <v>78.02197802197803</v>
      </c>
      <c r="P33" s="1297" t="s">
        <v>825</v>
      </c>
      <c r="Q33" s="1231"/>
      <c r="R33" s="1294">
        <f>'PD 1+2の数'!R33/'受診者数'!R33*100</f>
        <v>58.82352941176471</v>
      </c>
      <c r="S33" s="1294">
        <f>'PD 1+2の数'!S33/'受診者数'!S33*100</f>
        <v>70.27027027027027</v>
      </c>
      <c r="T33" s="1294">
        <f>'PD 1+2の数'!T33/'受診者数'!T33*100</f>
        <v>77.35849056603774</v>
      </c>
      <c r="U33" s="1294">
        <f>'PD 1+2の数'!U33/'受診者数'!U33*100</f>
        <v>52.17391304347826</v>
      </c>
      <c r="V33" s="1294">
        <f>'PD 1+2の数'!V33/'受診者数'!V33*100</f>
        <v>65.29411764705883</v>
      </c>
      <c r="W33" s="1294" t="s">
        <v>825</v>
      </c>
    </row>
    <row r="34" spans="1:23" s="1291" customFormat="1" ht="12" customHeight="1">
      <c r="A34" s="1292"/>
      <c r="B34" s="1293">
        <v>31</v>
      </c>
      <c r="C34" s="1235" t="s">
        <v>801</v>
      </c>
      <c r="D34" s="1294">
        <f>'PD 1+2の数'!D34/'受診者数'!D34*100</f>
        <v>54.166666666666664</v>
      </c>
      <c r="E34" s="1294">
        <f>'PD 1+2の数'!E34/'受診者数'!E34*100</f>
        <v>73.68421052631578</v>
      </c>
      <c r="F34" s="1294">
        <f>'PD 1+2の数'!F34/'受診者数'!F34*100</f>
        <v>87.8048780487805</v>
      </c>
      <c r="G34" s="1294">
        <f>'PD 1+2の数'!G34/'受診者数'!G34*100</f>
        <v>74.19354838709677</v>
      </c>
      <c r="H34" s="1294">
        <f>'PD 1+2の数'!H34/'受診者数'!H34*100</f>
        <v>74.78260869565217</v>
      </c>
      <c r="I34" s="1294" t="s">
        <v>825</v>
      </c>
      <c r="J34" s="1358"/>
      <c r="K34" s="1297">
        <f>'PD 1+2の数'!K34/'受診者数'!K34*100</f>
        <v>60</v>
      </c>
      <c r="L34" s="1294">
        <f>'PD 1+2の数'!L34/'受診者数'!L34*100</f>
        <v>83.33333333333334</v>
      </c>
      <c r="M34" s="1294">
        <f>'PD 1+2の数'!M34/'受診者数'!M34*100</f>
        <v>93.33333333333333</v>
      </c>
      <c r="N34" s="1294">
        <f>'PD 1+2の数'!N34/'受診者数'!N34*100</f>
        <v>87.5</v>
      </c>
      <c r="O34" s="1294">
        <f>'PD 1+2の数'!O34/'受診者数'!O34*100</f>
        <v>85.29411764705883</v>
      </c>
      <c r="P34" s="1294" t="s">
        <v>825</v>
      </c>
      <c r="Q34" s="1231"/>
      <c r="R34" s="1294">
        <f>'PD 1+2の数'!R34/'受診者数'!R34*100</f>
        <v>52.63157894736842</v>
      </c>
      <c r="S34" s="1294">
        <f>'PD 1+2の数'!S34/'受診者数'!S34*100</f>
        <v>69.23076923076923</v>
      </c>
      <c r="T34" s="1294">
        <f>'PD 1+2の数'!T34/'受診者数'!T34*100</f>
        <v>84.61538461538461</v>
      </c>
      <c r="U34" s="1294">
        <f>'PD 1+2の数'!U34/'受診者数'!U34*100</f>
        <v>69.56521739130434</v>
      </c>
      <c r="V34" s="1294">
        <f>'PD 1+2の数'!V34/'受診者数'!V34*100</f>
        <v>70.37037037037037</v>
      </c>
      <c r="W34" s="1294" t="s">
        <v>825</v>
      </c>
    </row>
    <row r="35" spans="1:23" s="1291" customFormat="1" ht="12" customHeight="1">
      <c r="A35" s="1292"/>
      <c r="B35" s="1293">
        <v>32</v>
      </c>
      <c r="C35" s="1235" t="s">
        <v>802</v>
      </c>
      <c r="D35" s="1294">
        <f>'PD 1+2の数'!D35/'受診者数'!D35*100</f>
        <v>46.51162790697674</v>
      </c>
      <c r="E35" s="1294">
        <f>'PD 1+2の数'!E35/'受診者数'!E35*100</f>
        <v>68.18181818181817</v>
      </c>
      <c r="F35" s="1294">
        <f>'PD 1+2の数'!F35/'受診者数'!F35*100</f>
        <v>59.45945945945946</v>
      </c>
      <c r="G35" s="1294">
        <f>'PD 1+2の数'!G35/'受診者数'!G35*100</f>
        <v>76</v>
      </c>
      <c r="H35" s="1294">
        <f>'PD 1+2の数'!H35/'受診者数'!H35*100</f>
        <v>62.5</v>
      </c>
      <c r="I35" s="1294" t="s">
        <v>825</v>
      </c>
      <c r="J35" s="1358"/>
      <c r="K35" s="1294">
        <f>'PD 1+2の数'!K35/'受診者数'!K35*100</f>
        <v>36.36363636363637</v>
      </c>
      <c r="L35" s="1294">
        <f>'PD 1+2の数'!L35/'受診者数'!L35*100</f>
        <v>100</v>
      </c>
      <c r="M35" s="1294">
        <f>'PD 1+2の数'!M35/'受診者数'!M35*100</f>
        <v>55.55555555555556</v>
      </c>
      <c r="N35" s="1294">
        <f>'PD 1+2の数'!N35/'受診者数'!N35*100</f>
        <v>77.77777777777779</v>
      </c>
      <c r="O35" s="1294">
        <f>'PD 1+2の数'!O35/'受診者数'!O35*100</f>
        <v>66.66666666666666</v>
      </c>
      <c r="P35" s="1297" t="s">
        <v>825</v>
      </c>
      <c r="Q35" s="1231"/>
      <c r="R35" s="1294">
        <f>'PD 1+2の数'!R35/'受診者数'!R35*100</f>
        <v>50</v>
      </c>
      <c r="S35" s="1294">
        <f>'PD 1+2の数'!S35/'受診者数'!S35*100</f>
        <v>61.111111111111114</v>
      </c>
      <c r="T35" s="1294">
        <f>'PD 1+2の数'!T35/'受診者数'!T35*100</f>
        <v>60.71428571428571</v>
      </c>
      <c r="U35" s="1294">
        <f>'PD 1+2の数'!U35/'受診者数'!U35*100</f>
        <v>73.91304347826086</v>
      </c>
      <c r="V35" s="1294">
        <f>'PD 1+2の数'!V35/'受診者数'!V35*100</f>
        <v>60.396039603960396</v>
      </c>
      <c r="W35" s="1294" t="s">
        <v>825</v>
      </c>
    </row>
    <row r="36" spans="1:23" s="1291" customFormat="1" ht="13.5" customHeight="1" thickBot="1">
      <c r="A36" s="1292"/>
      <c r="B36" s="1299">
        <v>33</v>
      </c>
      <c r="C36" s="1240" t="s">
        <v>803</v>
      </c>
      <c r="D36" s="1294" t="s">
        <v>825</v>
      </c>
      <c r="E36" s="1294" t="s">
        <v>825</v>
      </c>
      <c r="F36" s="1294">
        <f>'PD 1+2の数'!F36/'受診者数'!F36*100</f>
        <v>100</v>
      </c>
      <c r="G36" s="1294" t="s">
        <v>825</v>
      </c>
      <c r="H36" s="1300">
        <f>'PD 1+2の数'!H36/'受診者数'!H36*100</f>
        <v>66.66666666666666</v>
      </c>
      <c r="I36" s="1300">
        <f>'PD 1+2の数'!I36/'受診者数'!I36*100</f>
        <v>37.5</v>
      </c>
      <c r="J36" s="1361"/>
      <c r="K36" s="1297" t="s">
        <v>825</v>
      </c>
      <c r="L36" s="1297" t="s">
        <v>825</v>
      </c>
      <c r="M36" s="1297" t="s">
        <v>825</v>
      </c>
      <c r="N36" s="1297" t="s">
        <v>825</v>
      </c>
      <c r="O36" s="1297" t="s">
        <v>825</v>
      </c>
      <c r="P36" s="1300">
        <f>'PD 1+2の数'!P36/'受診者数'!P36*100</f>
        <v>42.857142857142854</v>
      </c>
      <c r="Q36" s="1241"/>
      <c r="R36" s="1294" t="s">
        <v>825</v>
      </c>
      <c r="S36" s="1294" t="s">
        <v>825</v>
      </c>
      <c r="T36" s="1300">
        <f>'PD 1+2の数'!T36/'受診者数'!T36*100</f>
        <v>100</v>
      </c>
      <c r="U36" s="1294">
        <f>'PD 1+2の数'!U36/'受診者数'!U36*100</f>
        <v>0</v>
      </c>
      <c r="V36" s="1300">
        <f>'PD 1+2の数'!V36/'受診者数'!V36*100</f>
        <v>66.66666666666666</v>
      </c>
      <c r="W36" s="1300">
        <f>'PD 1+2の数'!W36/'受診者数'!W36*100</f>
        <v>33.33333333333333</v>
      </c>
    </row>
    <row r="37" spans="1:23" s="1298" customFormat="1" ht="15.75" customHeight="1" thickBot="1">
      <c r="A37" s="1292"/>
      <c r="B37" s="1302"/>
      <c r="C37" s="1339" t="s">
        <v>804</v>
      </c>
      <c r="D37" s="1303">
        <f>'PD 1+2の数'!D37/('受診者数'!D37-'受診者数'!D20)*100</f>
        <v>51.752190237797244</v>
      </c>
      <c r="E37" s="1303">
        <f>'PD 1+2の数'!E37/('受診者数'!E37-'受診者数'!E20)*100</f>
        <v>54.01396160558464</v>
      </c>
      <c r="F37" s="1303">
        <f>'PD 1+2の数'!F37/('受診者数'!F37-'受診者数'!F20)*100</f>
        <v>62.01888162672476</v>
      </c>
      <c r="G37" s="1303">
        <f>'PD 1+2の数'!G37/('受診者数'!G37-'受診者数'!G20)*100</f>
        <v>62.828821959588254</v>
      </c>
      <c r="H37" s="1303">
        <f>'PD 1+2の数'!H37/('受診者数'!H37-'受診者数'!H20)*100</f>
        <v>58.54092526690391</v>
      </c>
      <c r="I37" s="1303" t="s">
        <v>825</v>
      </c>
      <c r="J37" s="1303"/>
      <c r="K37" s="1303">
        <f>'PD 1+2の数'!K37/('受診者数'!K37-'受診者数'!K20)*100</f>
        <v>62.3046875</v>
      </c>
      <c r="L37" s="1303">
        <f>'PD 1+2の数'!L37/('受診者数'!L37-'受診者数'!L20)*100</f>
        <v>59.86842105263158</v>
      </c>
      <c r="M37" s="1303">
        <f>'PD 1+2の数'!M37/('受診者数'!M37-'受診者数'!M20)*100</f>
        <v>65.58139534883722</v>
      </c>
      <c r="N37" s="1303">
        <f>'PD 1+2の数'!N37/('受診者数'!N37-'受診者数'!N20)*100</f>
        <v>65.80952380952381</v>
      </c>
      <c r="O37" s="1303">
        <f>'PD 1+2の数'!O37/('受診者数'!O37-'受診者数'!O20)*100</f>
        <v>64.19860627177701</v>
      </c>
      <c r="P37" s="1303" t="s">
        <v>825</v>
      </c>
      <c r="Q37" s="1303"/>
      <c r="R37" s="1303">
        <f>'PD 1+2の数'!R37/('受診者数'!R37-'受診者数'!R20)*100</f>
        <v>46.77716390423573</v>
      </c>
      <c r="S37" s="1303">
        <f>'PD 1+2の数'!S37/('受診者数'!S37-'受診者数'!S20)*100</f>
        <v>51.9002375296912</v>
      </c>
      <c r="T37" s="1303">
        <f>'PD 1+2の数'!T37/('受診者数'!T37-'受診者数'!T20)*100</f>
        <v>60.4012671594509</v>
      </c>
      <c r="U37" s="1303">
        <f>'PD 1+2の数'!U37/('受診者数'!U37-'受診者数'!U20)*100</f>
        <v>60.83916083916085</v>
      </c>
      <c r="V37" s="1303">
        <f>'PD 1+2の数'!V37/('受診者数'!V37-'受診者数'!V20)*100</f>
        <v>55.62050359712231</v>
      </c>
      <c r="W37" s="1303" t="s">
        <v>825</v>
      </c>
    </row>
    <row r="38" spans="1:23" s="1298" customFormat="1" ht="12" customHeight="1">
      <c r="A38" s="1292"/>
      <c r="B38" s="1304">
        <v>34</v>
      </c>
      <c r="C38" s="1340" t="s">
        <v>740</v>
      </c>
      <c r="D38" s="1372" t="s">
        <v>826</v>
      </c>
      <c r="E38" s="1372" t="s">
        <v>826</v>
      </c>
      <c r="F38" s="1372" t="s">
        <v>826</v>
      </c>
      <c r="G38" s="1372" t="s">
        <v>826</v>
      </c>
      <c r="H38" s="1372" t="s">
        <v>826</v>
      </c>
      <c r="I38" s="1372" t="s">
        <v>826</v>
      </c>
      <c r="J38" s="1372"/>
      <c r="K38" s="1372" t="s">
        <v>826</v>
      </c>
      <c r="L38" s="1372" t="s">
        <v>826</v>
      </c>
      <c r="M38" s="1372" t="s">
        <v>826</v>
      </c>
      <c r="N38" s="1372" t="s">
        <v>826</v>
      </c>
      <c r="O38" s="1372" t="s">
        <v>826</v>
      </c>
      <c r="P38" s="1372" t="s">
        <v>826</v>
      </c>
      <c r="Q38" s="1372"/>
      <c r="R38" s="1372" t="s">
        <v>826</v>
      </c>
      <c r="S38" s="1372" t="s">
        <v>826</v>
      </c>
      <c r="T38" s="1372" t="s">
        <v>826</v>
      </c>
      <c r="U38" s="1372" t="s">
        <v>826</v>
      </c>
      <c r="V38" s="1372" t="s">
        <v>826</v>
      </c>
      <c r="W38" s="1372" t="s">
        <v>826</v>
      </c>
    </row>
    <row r="39" spans="1:23" s="1298" customFormat="1" ht="12" customHeight="1" thickBot="1">
      <c r="A39" s="1292"/>
      <c r="B39" s="1307">
        <v>35</v>
      </c>
      <c r="C39" s="1341" t="s">
        <v>741</v>
      </c>
      <c r="D39" s="1308">
        <f>'PD 1+2の数'!D39/'受診者数'!D39*100</f>
        <v>35.714285714285715</v>
      </c>
      <c r="E39" s="1308">
        <f>'PD 1+2の数'!E39/'受診者数'!E39*100</f>
        <v>45.14038876889849</v>
      </c>
      <c r="F39" s="1308">
        <f>'PD 1+2の数'!F39/'受診者数'!F39*100</f>
        <v>48.44124700239808</v>
      </c>
      <c r="G39" s="1308">
        <f>'PD 1+2の数'!G39/'受診者数'!G39*100</f>
        <v>55.16265912305516</v>
      </c>
      <c r="H39" s="1308">
        <f>'PD 1+2の数'!H39/'受診者数'!H39*100</f>
        <v>46.91535150645624</v>
      </c>
      <c r="I39" s="1308">
        <f>'PD 1+2の数'!I39/'受診者数'!I39*100</f>
        <v>44.562230074597565</v>
      </c>
      <c r="J39" s="1308"/>
      <c r="K39" s="1308">
        <f>'PD 1+2の数'!K39/'受診者数'!K39*100</f>
        <v>45</v>
      </c>
      <c r="L39" s="1308">
        <f>'PD 1+2の数'!L39/'受診者数'!L39*100</f>
        <v>44.680851063829785</v>
      </c>
      <c r="M39" s="1308">
        <f>'PD 1+2の数'!M39/'受診者数'!M39*100</f>
        <v>57.55395683453237</v>
      </c>
      <c r="N39" s="1308">
        <f>'PD 1+2の数'!N39/'受診者数'!N39*100</f>
        <v>58.57142857142858</v>
      </c>
      <c r="O39" s="1308">
        <f>'PD 1+2の数'!O39/'受診者数'!O39*100</f>
        <v>52.63888888888889</v>
      </c>
      <c r="P39" s="1308">
        <f>'PD 1+2の数'!P39/'受診者数'!P39*100</f>
        <v>50.108932461873636</v>
      </c>
      <c r="Q39" s="1308"/>
      <c r="R39" s="1308">
        <f>'PD 1+2の数'!R39/'受診者数'!R39*100</f>
        <v>31.3953488372093</v>
      </c>
      <c r="S39" s="1308">
        <f>'PD 1+2の数'!S39/'受診者数'!S39*100</f>
        <v>45.3416149068323</v>
      </c>
      <c r="T39" s="1308">
        <f>'PD 1+2の数'!T39/'受診者数'!T39*100</f>
        <v>43.884892086330936</v>
      </c>
      <c r="U39" s="1308">
        <f>'PD 1+2の数'!U39/'受診者数'!U39*100</f>
        <v>52.92740046838408</v>
      </c>
      <c r="V39" s="1308">
        <f>'PD 1+2の数'!V39/'受診者数'!V39*100</f>
        <v>43.90955506929249</v>
      </c>
      <c r="W39" s="1308">
        <f>'PD 1+2の数'!W39/'受診者数'!W39*100</f>
        <v>41.43646408839779</v>
      </c>
    </row>
    <row r="40" spans="1:23" s="1298" customFormat="1" ht="20.25" customHeight="1" thickBot="1" thickTop="1">
      <c r="A40" s="1292"/>
      <c r="B40" s="1310"/>
      <c r="C40" s="1310" t="s">
        <v>805</v>
      </c>
      <c r="D40" s="1303">
        <f>'PD 1+2の数'!D40/('受診者数'!D40-'受診者数'!D20-'受診者数'!D38)*100</f>
        <v>47.906755470980016</v>
      </c>
      <c r="E40" s="1303">
        <f>'PD 1+2の数'!E40/('受診者数'!E40-'受診者数'!E20-'受診者数'!E38)*100</f>
        <v>51.460534493474206</v>
      </c>
      <c r="F40" s="1303">
        <f>'PD 1+2の数'!F40/('受診者数'!F40-'受診者数'!F20-'受診者数'!F38)*100</f>
        <v>58.862876254180605</v>
      </c>
      <c r="G40" s="1303">
        <f>'PD 1+2の数'!G40/('受診者数'!G40-'受診者数'!G20-'受診者数'!G38)*100</f>
        <v>61.20120120120121</v>
      </c>
      <c r="H40" s="1303">
        <f>'PD 1+2の数'!H40/('受診者数'!H40-'受診者数'!H20-'受診者数'!H38)*100</f>
        <v>55.78947368421052</v>
      </c>
      <c r="I40" s="1303" t="s">
        <v>762</v>
      </c>
      <c r="J40" s="1303"/>
      <c r="K40" s="1303">
        <f>'PD 1+2の数'!K40/('受診者数'!K40-'受診者数'!K20-'受診者数'!K38)*100</f>
        <v>58.18452380952381</v>
      </c>
      <c r="L40" s="1303">
        <f>'PD 1+2の数'!L40/('受診者数'!L40-'受診者数'!L20-'受診者数'!L38)*100</f>
        <v>55.0561797752809</v>
      </c>
      <c r="M40" s="1303">
        <f>'PD 1+2の数'!M40/('受診者数'!M40-'受診者数'!M20-'受診者数'!M38)*100</f>
        <v>63.620386643233736</v>
      </c>
      <c r="N40" s="1303">
        <f>'PD 1+2の数'!N40/('受診者数'!N40-'受診者数'!N20-'受診者数'!N38)*100</f>
        <v>64.28571428571429</v>
      </c>
      <c r="O40" s="1303">
        <f>'PD 1+2の数'!O40/('受診者数'!O40-'受診者数'!O20-'受診者数'!O38)*100</f>
        <v>61.43899204244032</v>
      </c>
      <c r="P40" s="1303" t="s">
        <v>825</v>
      </c>
      <c r="Q40" s="1303"/>
      <c r="R40" s="1303">
        <f>'PD 1+2の数'!R40/('受診者数'!R40-'受診者数'!R20-'受診者数'!R38)*100</f>
        <v>43.07692307692308</v>
      </c>
      <c r="S40" s="1303">
        <f>'PD 1+2の数'!S40/('受診者数'!S40-'受診者数'!S20-'受診者数'!S38)*100</f>
        <v>50.08591065292096</v>
      </c>
      <c r="T40" s="1303">
        <f>'PD 1+2の数'!T40/('受診者数'!T40-'受診者数'!T20-'受診者数'!T38)*100</f>
        <v>56.6530612244898</v>
      </c>
      <c r="U40" s="1303">
        <f>'PD 1+2の数'!U40/('受診者数'!U40-'受診者数'!U20-'受診者数'!U38)*100</f>
        <v>59.150000000000006</v>
      </c>
      <c r="V40" s="1303">
        <f>'PD 1+2の数'!V40/('受診者数'!V40-'受診者数'!V20-'受診者数'!V38)*100</f>
        <v>52.861316377384426</v>
      </c>
      <c r="W40" s="1303" t="s">
        <v>825</v>
      </c>
    </row>
    <row r="41" spans="2:23" ht="11.25">
      <c r="B41" s="1313" t="s">
        <v>743</v>
      </c>
      <c r="D41" s="1365"/>
      <c r="E41" s="1365"/>
      <c r="F41" s="1365"/>
      <c r="G41" s="1365"/>
      <c r="H41" s="1365"/>
      <c r="I41" s="1365"/>
      <c r="J41" s="1365"/>
      <c r="K41" s="1366"/>
      <c r="L41" s="1366"/>
      <c r="M41" s="1366"/>
      <c r="N41" s="1366"/>
      <c r="O41" s="1366"/>
      <c r="P41" s="1366"/>
      <c r="Q41" s="1366"/>
      <c r="R41" s="1365"/>
      <c r="S41" s="1365"/>
      <c r="T41" s="1365"/>
      <c r="U41" s="1365"/>
      <c r="V41" s="1365"/>
      <c r="W41" s="1365"/>
    </row>
    <row r="42" spans="2:23" s="1313" customFormat="1" ht="11.25">
      <c r="B42" s="1313" t="s">
        <v>763</v>
      </c>
      <c r="D42" s="1316"/>
      <c r="E42" s="1316"/>
      <c r="F42" s="1316"/>
      <c r="G42" s="1316"/>
      <c r="H42" s="1316"/>
      <c r="I42" s="1316"/>
      <c r="J42" s="1316"/>
      <c r="K42" s="1315"/>
      <c r="L42" s="1315"/>
      <c r="M42" s="1315"/>
      <c r="N42" s="1315"/>
      <c r="O42" s="1315"/>
      <c r="P42" s="1315"/>
      <c r="Q42" s="1315"/>
      <c r="R42" s="1316"/>
      <c r="S42" s="1316"/>
      <c r="T42" s="1316"/>
      <c r="U42" s="1316"/>
      <c r="V42" s="1373"/>
      <c r="W42" s="1316"/>
    </row>
    <row r="43" spans="4:23" s="1277" customFormat="1" ht="11.25">
      <c r="D43" s="1370"/>
      <c r="E43" s="1370"/>
      <c r="F43" s="1370"/>
      <c r="G43" s="1370"/>
      <c r="H43" s="1370"/>
      <c r="I43" s="1370"/>
      <c r="J43" s="1370"/>
      <c r="K43" s="1371"/>
      <c r="L43" s="1371"/>
      <c r="M43" s="1371"/>
      <c r="N43" s="1371"/>
      <c r="O43" s="1371"/>
      <c r="P43" s="1371"/>
      <c r="Q43" s="1371"/>
      <c r="R43" s="1370"/>
      <c r="S43" s="1370"/>
      <c r="T43" s="1370"/>
      <c r="U43" s="1370"/>
      <c r="V43" s="1370"/>
      <c r="W43" s="1370"/>
    </row>
  </sheetData>
  <sheetProtection selectLockedCells="1"/>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&amp;C-21-</oddFooter>
  </headerFooter>
</worksheet>
</file>

<file path=xl/worksheets/sheet16.xml><?xml version="1.0" encoding="utf-8"?>
<worksheet xmlns="http://schemas.openxmlformats.org/spreadsheetml/2006/main" xmlns:r="http://schemas.openxmlformats.org/officeDocument/2006/relationships">
  <sheetPr>
    <tabColor indexed="13"/>
  </sheetPr>
  <dimension ref="A1:W42"/>
  <sheetViews>
    <sheetView view="pageBreakPreview" zoomScale="90" zoomScaleNormal="90" zoomScaleSheetLayoutView="90" workbookViewId="0" topLeftCell="A1">
      <pane xSplit="3" ySplit="3" topLeftCell="D4" activePane="bottomRight" state="frozen"/>
      <selection pane="topLeft" activeCell="AA6" sqref="AA6"/>
      <selection pane="topRight" activeCell="AA6" sqref="AA6"/>
      <selection pane="bottomLeft" activeCell="AA6" sqref="AA6"/>
      <selection pane="bottomRight" activeCell="M24" sqref="M24"/>
    </sheetView>
  </sheetViews>
  <sheetFormatPr defaultColWidth="9.00390625" defaultRowHeight="13.5"/>
  <cols>
    <col min="1" max="1" width="0.74609375" style="1221" customWidth="1"/>
    <col min="2" max="2" width="1.12109375" style="1221" customWidth="1"/>
    <col min="3" max="3" width="7.50390625" style="1221" customWidth="1"/>
    <col min="4" max="9" width="6.75390625" style="1257" customWidth="1"/>
    <col min="10" max="10" width="1.12109375" style="1257" customWidth="1"/>
    <col min="11" max="16" width="6.75390625" style="1258" customWidth="1"/>
    <col min="17" max="17" width="1.12109375" style="1258" customWidth="1"/>
    <col min="18" max="22" width="6.75390625" style="1257" customWidth="1"/>
    <col min="23" max="23" width="6.125" style="1257" customWidth="1"/>
    <col min="24" max="16384" width="9.00390625" style="1221" customWidth="1"/>
  </cols>
  <sheetData>
    <row r="1" spans="1:23" s="1216" customFormat="1" ht="18.75" customHeight="1" thickBot="1">
      <c r="A1" s="1211" t="s">
        <v>764</v>
      </c>
      <c r="B1" s="1212"/>
      <c r="C1" s="1212"/>
      <c r="D1" s="1213"/>
      <c r="E1" s="1213"/>
      <c r="F1" s="1213"/>
      <c r="G1" s="1213"/>
      <c r="H1" s="1213"/>
      <c r="I1" s="1213"/>
      <c r="J1" s="1213"/>
      <c r="K1" s="1214"/>
      <c r="L1" s="1214"/>
      <c r="M1" s="1214"/>
      <c r="N1" s="1214"/>
      <c r="O1" s="1214"/>
      <c r="P1" s="1214"/>
      <c r="Q1" s="1214"/>
      <c r="R1" s="1213"/>
      <c r="S1" s="1213"/>
      <c r="T1" s="1213"/>
      <c r="U1" s="1213"/>
      <c r="V1" s="1213"/>
      <c r="W1" s="1215" t="s">
        <v>737</v>
      </c>
    </row>
    <row r="2" spans="1:23" ht="15.75" customHeight="1">
      <c r="A2" s="1217"/>
      <c r="B2" s="1218"/>
      <c r="C2" s="1217"/>
      <c r="D2" s="1349"/>
      <c r="E2" s="1349"/>
      <c r="F2" s="1349" t="s">
        <v>700</v>
      </c>
      <c r="G2" s="1349"/>
      <c r="H2" s="1349"/>
      <c r="I2" s="1349"/>
      <c r="J2" s="1219"/>
      <c r="K2" s="1350"/>
      <c r="L2" s="1350"/>
      <c r="M2" s="1350" t="s">
        <v>692</v>
      </c>
      <c r="N2" s="1350"/>
      <c r="O2" s="1350"/>
      <c r="P2" s="1350"/>
      <c r="Q2" s="1220"/>
      <c r="R2" s="1351"/>
      <c r="S2" s="1351"/>
      <c r="T2" s="1351" t="s">
        <v>693</v>
      </c>
      <c r="U2" s="1351"/>
      <c r="V2" s="1351"/>
      <c r="W2" s="1351"/>
    </row>
    <row r="3" spans="1:23" s="1226" customFormat="1" ht="17.25" customHeight="1">
      <c r="A3" s="1222"/>
      <c r="B3" s="1223"/>
      <c r="C3" s="1224" t="s">
        <v>212</v>
      </c>
      <c r="D3" s="1352" t="s">
        <v>695</v>
      </c>
      <c r="E3" s="1352" t="s">
        <v>696</v>
      </c>
      <c r="F3" s="1352" t="s">
        <v>697</v>
      </c>
      <c r="G3" s="1352" t="s">
        <v>698</v>
      </c>
      <c r="H3" s="1352" t="s">
        <v>699</v>
      </c>
      <c r="I3" s="1352" t="s">
        <v>770</v>
      </c>
      <c r="J3" s="1225"/>
      <c r="K3" s="1353" t="s">
        <v>695</v>
      </c>
      <c r="L3" s="1353" t="s">
        <v>696</v>
      </c>
      <c r="M3" s="1353" t="s">
        <v>697</v>
      </c>
      <c r="N3" s="1353" t="s">
        <v>698</v>
      </c>
      <c r="O3" s="1353" t="s">
        <v>699</v>
      </c>
      <c r="P3" s="1353" t="s">
        <v>770</v>
      </c>
      <c r="Q3" s="1225"/>
      <c r="R3" s="1354" t="s">
        <v>695</v>
      </c>
      <c r="S3" s="1354" t="s">
        <v>696</v>
      </c>
      <c r="T3" s="1354" t="s">
        <v>697</v>
      </c>
      <c r="U3" s="1354" t="s">
        <v>698</v>
      </c>
      <c r="V3" s="1354" t="s">
        <v>699</v>
      </c>
      <c r="W3" s="1354" t="s">
        <v>770</v>
      </c>
    </row>
    <row r="4" spans="1:23" s="1238" customFormat="1" ht="12" customHeight="1">
      <c r="A4" s="1227"/>
      <c r="B4" s="1228">
        <v>1</v>
      </c>
      <c r="C4" s="1229" t="s">
        <v>771</v>
      </c>
      <c r="D4" s="1230">
        <v>9</v>
      </c>
      <c r="E4" s="1231">
        <v>11</v>
      </c>
      <c r="F4" s="1231">
        <v>10</v>
      </c>
      <c r="G4" s="1231">
        <v>27</v>
      </c>
      <c r="H4" s="1231">
        <v>57</v>
      </c>
      <c r="I4" s="1231" t="s">
        <v>825</v>
      </c>
      <c r="J4" s="1231"/>
      <c r="K4" s="1231">
        <v>5</v>
      </c>
      <c r="L4" s="1231">
        <v>2</v>
      </c>
      <c r="M4" s="1231">
        <v>4</v>
      </c>
      <c r="N4" s="1231">
        <v>9</v>
      </c>
      <c r="O4" s="1231">
        <v>20</v>
      </c>
      <c r="P4" s="1231" t="s">
        <v>825</v>
      </c>
      <c r="Q4" s="1231"/>
      <c r="R4" s="1231">
        <v>4</v>
      </c>
      <c r="S4" s="1231">
        <v>9</v>
      </c>
      <c r="T4" s="1231">
        <v>6</v>
      </c>
      <c r="U4" s="1231">
        <v>18</v>
      </c>
      <c r="V4" s="1231">
        <v>37</v>
      </c>
      <c r="W4" s="1231" t="s">
        <v>825</v>
      </c>
    </row>
    <row r="5" spans="1:23" s="1238" customFormat="1" ht="12" customHeight="1">
      <c r="A5" s="1233"/>
      <c r="B5" s="1234">
        <v>2</v>
      </c>
      <c r="C5" s="1235" t="s">
        <v>772</v>
      </c>
      <c r="D5" s="1231">
        <v>1</v>
      </c>
      <c r="E5" s="1231">
        <v>2</v>
      </c>
      <c r="F5" s="1231">
        <v>6</v>
      </c>
      <c r="G5" s="1231">
        <v>10</v>
      </c>
      <c r="H5" s="1231">
        <v>19</v>
      </c>
      <c r="I5" s="1231" t="s">
        <v>825</v>
      </c>
      <c r="J5" s="1231"/>
      <c r="K5" s="1231">
        <v>1</v>
      </c>
      <c r="L5" s="1231">
        <v>1</v>
      </c>
      <c r="M5" s="1231">
        <v>3</v>
      </c>
      <c r="N5" s="1231">
        <v>3</v>
      </c>
      <c r="O5" s="1231">
        <v>8</v>
      </c>
      <c r="P5" s="1231" t="s">
        <v>825</v>
      </c>
      <c r="Q5" s="1231"/>
      <c r="R5" s="1231">
        <v>0</v>
      </c>
      <c r="S5" s="1231">
        <v>1</v>
      </c>
      <c r="T5" s="1231">
        <v>3</v>
      </c>
      <c r="U5" s="1231">
        <v>7</v>
      </c>
      <c r="V5" s="1231">
        <v>11</v>
      </c>
      <c r="W5" s="1231" t="s">
        <v>825</v>
      </c>
    </row>
    <row r="6" spans="1:23" s="1238" customFormat="1" ht="12" customHeight="1">
      <c r="A6" s="1233"/>
      <c r="B6" s="1234">
        <v>3</v>
      </c>
      <c r="C6" s="1235" t="s">
        <v>773</v>
      </c>
      <c r="D6" s="1231">
        <v>4</v>
      </c>
      <c r="E6" s="1231">
        <v>1</v>
      </c>
      <c r="F6" s="1231">
        <v>4</v>
      </c>
      <c r="G6" s="1231">
        <v>12</v>
      </c>
      <c r="H6" s="1231">
        <v>21</v>
      </c>
      <c r="I6" s="1231" t="s">
        <v>825</v>
      </c>
      <c r="J6" s="1231"/>
      <c r="K6" s="1231">
        <v>3</v>
      </c>
      <c r="L6" s="1231">
        <v>0</v>
      </c>
      <c r="M6" s="1231">
        <v>2</v>
      </c>
      <c r="N6" s="1231">
        <v>5</v>
      </c>
      <c r="O6" s="1231">
        <v>10</v>
      </c>
      <c r="P6" s="1231" t="s">
        <v>825</v>
      </c>
      <c r="Q6" s="1231"/>
      <c r="R6" s="1231">
        <v>1</v>
      </c>
      <c r="S6" s="1231">
        <v>1</v>
      </c>
      <c r="T6" s="1231">
        <v>2</v>
      </c>
      <c r="U6" s="1231">
        <v>7</v>
      </c>
      <c r="V6" s="1231">
        <v>11</v>
      </c>
      <c r="W6" s="1231" t="s">
        <v>825</v>
      </c>
    </row>
    <row r="7" spans="1:23" s="1232" customFormat="1" ht="12" customHeight="1">
      <c r="A7" s="1233"/>
      <c r="B7" s="1234">
        <v>4</v>
      </c>
      <c r="C7" s="1235" t="s">
        <v>774</v>
      </c>
      <c r="D7" s="1231">
        <v>2</v>
      </c>
      <c r="E7" s="1231">
        <v>5</v>
      </c>
      <c r="F7" s="1231">
        <v>4</v>
      </c>
      <c r="G7" s="1231">
        <v>14</v>
      </c>
      <c r="H7" s="1231">
        <v>25</v>
      </c>
      <c r="I7" s="1231" t="s">
        <v>825</v>
      </c>
      <c r="J7" s="1231"/>
      <c r="K7" s="1231">
        <v>0</v>
      </c>
      <c r="L7" s="1231">
        <v>4</v>
      </c>
      <c r="M7" s="1231">
        <v>3</v>
      </c>
      <c r="N7" s="1231">
        <v>7</v>
      </c>
      <c r="O7" s="1231">
        <v>14</v>
      </c>
      <c r="P7" s="1231" t="s">
        <v>825</v>
      </c>
      <c r="Q7" s="1231"/>
      <c r="R7" s="1231">
        <v>2</v>
      </c>
      <c r="S7" s="1231">
        <v>1</v>
      </c>
      <c r="T7" s="1231">
        <v>1</v>
      </c>
      <c r="U7" s="1231">
        <v>7</v>
      </c>
      <c r="V7" s="1231">
        <v>11</v>
      </c>
      <c r="W7" s="1231" t="s">
        <v>825</v>
      </c>
    </row>
    <row r="8" spans="1:23" s="1232" customFormat="1" ht="12" customHeight="1">
      <c r="A8" s="1233"/>
      <c r="B8" s="1234">
        <v>5</v>
      </c>
      <c r="C8" s="1235" t="s">
        <v>775</v>
      </c>
      <c r="D8" s="1231">
        <v>1</v>
      </c>
      <c r="E8" s="1231">
        <v>3</v>
      </c>
      <c r="F8" s="1231">
        <v>3</v>
      </c>
      <c r="G8" s="1231">
        <v>4</v>
      </c>
      <c r="H8" s="1231">
        <v>11</v>
      </c>
      <c r="I8" s="1231" t="s">
        <v>825</v>
      </c>
      <c r="J8" s="1231"/>
      <c r="K8" s="1231">
        <v>0</v>
      </c>
      <c r="L8" s="1231">
        <v>2</v>
      </c>
      <c r="M8" s="1231">
        <v>1</v>
      </c>
      <c r="N8" s="1231">
        <v>3</v>
      </c>
      <c r="O8" s="1231">
        <v>6</v>
      </c>
      <c r="P8" s="1231" t="s">
        <v>825</v>
      </c>
      <c r="Q8" s="1231"/>
      <c r="R8" s="1231">
        <v>1</v>
      </c>
      <c r="S8" s="1231">
        <v>1</v>
      </c>
      <c r="T8" s="1231">
        <v>2</v>
      </c>
      <c r="U8" s="1231">
        <v>1</v>
      </c>
      <c r="V8" s="1231">
        <v>5</v>
      </c>
      <c r="W8" s="1231" t="s">
        <v>825</v>
      </c>
    </row>
    <row r="9" spans="1:23" s="1232" customFormat="1" ht="12" customHeight="1">
      <c r="A9" s="1233"/>
      <c r="B9" s="1234">
        <v>6</v>
      </c>
      <c r="C9" s="1235" t="s">
        <v>776</v>
      </c>
      <c r="D9" s="1231">
        <v>6</v>
      </c>
      <c r="E9" s="1231">
        <v>11</v>
      </c>
      <c r="F9" s="1231">
        <v>20</v>
      </c>
      <c r="G9" s="1231">
        <v>31</v>
      </c>
      <c r="H9" s="1231">
        <v>68</v>
      </c>
      <c r="I9" s="1231" t="s">
        <v>825</v>
      </c>
      <c r="J9" s="1231"/>
      <c r="K9" s="1231">
        <v>0</v>
      </c>
      <c r="L9" s="1231">
        <v>2</v>
      </c>
      <c r="M9" s="1231">
        <v>4</v>
      </c>
      <c r="N9" s="1231">
        <v>8</v>
      </c>
      <c r="O9" s="1231">
        <v>14</v>
      </c>
      <c r="P9" s="1231" t="s">
        <v>825</v>
      </c>
      <c r="Q9" s="1231"/>
      <c r="R9" s="1231">
        <v>6</v>
      </c>
      <c r="S9" s="1231">
        <v>9</v>
      </c>
      <c r="T9" s="1231">
        <v>16</v>
      </c>
      <c r="U9" s="1231">
        <v>23</v>
      </c>
      <c r="V9" s="1231">
        <v>54</v>
      </c>
      <c r="W9" s="1231" t="s">
        <v>825</v>
      </c>
    </row>
    <row r="10" spans="1:23" s="1232" customFormat="1" ht="12" customHeight="1">
      <c r="A10" s="1233"/>
      <c r="B10" s="1234">
        <v>7</v>
      </c>
      <c r="C10" s="1235" t="s">
        <v>777</v>
      </c>
      <c r="D10" s="1231">
        <v>5</v>
      </c>
      <c r="E10" s="1231">
        <v>10</v>
      </c>
      <c r="F10" s="1231">
        <v>12</v>
      </c>
      <c r="G10" s="1231">
        <v>37</v>
      </c>
      <c r="H10" s="1231">
        <v>64</v>
      </c>
      <c r="I10" s="1231">
        <v>29</v>
      </c>
      <c r="J10" s="1231"/>
      <c r="K10" s="1231">
        <v>3</v>
      </c>
      <c r="L10" s="1231">
        <v>2</v>
      </c>
      <c r="M10" s="1231">
        <v>3</v>
      </c>
      <c r="N10" s="1231">
        <v>13</v>
      </c>
      <c r="O10" s="1231">
        <v>21</v>
      </c>
      <c r="P10" s="1231">
        <v>12</v>
      </c>
      <c r="Q10" s="1231"/>
      <c r="R10" s="1231">
        <v>2</v>
      </c>
      <c r="S10" s="1231">
        <v>8</v>
      </c>
      <c r="T10" s="1231">
        <v>9</v>
      </c>
      <c r="U10" s="1231">
        <v>24</v>
      </c>
      <c r="V10" s="1231">
        <v>43</v>
      </c>
      <c r="W10" s="1231">
        <v>17</v>
      </c>
    </row>
    <row r="11" spans="1:23" s="1232" customFormat="1" ht="12" customHeight="1">
      <c r="A11" s="1233"/>
      <c r="B11" s="1234">
        <v>8</v>
      </c>
      <c r="C11" s="1235" t="s">
        <v>778</v>
      </c>
      <c r="D11" s="1231">
        <v>8</v>
      </c>
      <c r="E11" s="1231">
        <v>29</v>
      </c>
      <c r="F11" s="1231">
        <v>27</v>
      </c>
      <c r="G11" s="1231">
        <v>99</v>
      </c>
      <c r="H11" s="1231">
        <v>163</v>
      </c>
      <c r="I11" s="1231">
        <v>84</v>
      </c>
      <c r="J11" s="1231"/>
      <c r="K11" s="1231">
        <v>3</v>
      </c>
      <c r="L11" s="1231">
        <v>12</v>
      </c>
      <c r="M11" s="1231">
        <v>12</v>
      </c>
      <c r="N11" s="1231">
        <v>41</v>
      </c>
      <c r="O11" s="1231">
        <v>68</v>
      </c>
      <c r="P11" s="1231">
        <v>29</v>
      </c>
      <c r="Q11" s="1231"/>
      <c r="R11" s="1231">
        <v>5</v>
      </c>
      <c r="S11" s="1231">
        <v>17</v>
      </c>
      <c r="T11" s="1231">
        <v>15</v>
      </c>
      <c r="U11" s="1231">
        <v>58</v>
      </c>
      <c r="V11" s="1231">
        <v>95</v>
      </c>
      <c r="W11" s="1231">
        <v>55</v>
      </c>
    </row>
    <row r="12" spans="1:23" s="1232" customFormat="1" ht="12" customHeight="1">
      <c r="A12" s="1233"/>
      <c r="B12" s="1234">
        <v>9</v>
      </c>
      <c r="C12" s="1235" t="s">
        <v>779</v>
      </c>
      <c r="D12" s="1231">
        <v>20</v>
      </c>
      <c r="E12" s="1231">
        <v>3</v>
      </c>
      <c r="F12" s="1231">
        <v>7</v>
      </c>
      <c r="G12" s="1231">
        <v>7</v>
      </c>
      <c r="H12" s="1231">
        <v>37</v>
      </c>
      <c r="I12" s="1231">
        <v>483</v>
      </c>
      <c r="J12" s="1231"/>
      <c r="K12" s="1231">
        <v>9</v>
      </c>
      <c r="L12" s="1231">
        <v>1</v>
      </c>
      <c r="M12" s="1231">
        <v>1</v>
      </c>
      <c r="N12" s="1231">
        <v>6</v>
      </c>
      <c r="O12" s="1231">
        <v>17</v>
      </c>
      <c r="P12" s="1231">
        <v>142</v>
      </c>
      <c r="Q12" s="1231"/>
      <c r="R12" s="1231">
        <v>11</v>
      </c>
      <c r="S12" s="1231">
        <v>2</v>
      </c>
      <c r="T12" s="1231">
        <v>6</v>
      </c>
      <c r="U12" s="1231">
        <v>1</v>
      </c>
      <c r="V12" s="1231">
        <v>20</v>
      </c>
      <c r="W12" s="1231">
        <v>341</v>
      </c>
    </row>
    <row r="13" spans="1:23" s="1232" customFormat="1" ht="12" customHeight="1">
      <c r="A13" s="1233"/>
      <c r="B13" s="1234">
        <v>10</v>
      </c>
      <c r="C13" s="1235" t="s">
        <v>780</v>
      </c>
      <c r="D13" s="1231">
        <v>43</v>
      </c>
      <c r="E13" s="1231">
        <v>50</v>
      </c>
      <c r="F13" s="1231">
        <v>56</v>
      </c>
      <c r="G13" s="1231">
        <v>97</v>
      </c>
      <c r="H13" s="1231">
        <v>246</v>
      </c>
      <c r="I13" s="1231">
        <v>335</v>
      </c>
      <c r="J13" s="1231"/>
      <c r="K13" s="1231">
        <v>17</v>
      </c>
      <c r="L13" s="1231">
        <v>17</v>
      </c>
      <c r="M13" s="1231">
        <v>21</v>
      </c>
      <c r="N13" s="1231">
        <v>41</v>
      </c>
      <c r="O13" s="1231">
        <v>96</v>
      </c>
      <c r="P13" s="1231">
        <v>122</v>
      </c>
      <c r="Q13" s="1231"/>
      <c r="R13" s="1231">
        <v>26</v>
      </c>
      <c r="S13" s="1231">
        <v>33</v>
      </c>
      <c r="T13" s="1231">
        <v>35</v>
      </c>
      <c r="U13" s="1231">
        <v>56</v>
      </c>
      <c r="V13" s="1231">
        <v>150</v>
      </c>
      <c r="W13" s="1231">
        <v>213</v>
      </c>
    </row>
    <row r="14" spans="1:23" s="1232" customFormat="1" ht="12" customHeight="1">
      <c r="A14" s="1233"/>
      <c r="B14" s="1234">
        <v>11</v>
      </c>
      <c r="C14" s="1235" t="s">
        <v>781</v>
      </c>
      <c r="D14" s="1231">
        <v>34</v>
      </c>
      <c r="E14" s="1231">
        <v>38</v>
      </c>
      <c r="F14" s="1231">
        <v>42</v>
      </c>
      <c r="G14" s="1231">
        <v>89</v>
      </c>
      <c r="H14" s="1231">
        <v>203</v>
      </c>
      <c r="I14" s="1231">
        <v>342</v>
      </c>
      <c r="J14" s="1231"/>
      <c r="K14" s="1231">
        <v>11</v>
      </c>
      <c r="L14" s="1231">
        <v>6</v>
      </c>
      <c r="M14" s="1231">
        <v>13</v>
      </c>
      <c r="N14" s="1231">
        <v>38</v>
      </c>
      <c r="O14" s="1231">
        <v>68</v>
      </c>
      <c r="P14" s="1231">
        <v>88</v>
      </c>
      <c r="Q14" s="1231"/>
      <c r="R14" s="1231">
        <v>23</v>
      </c>
      <c r="S14" s="1231">
        <v>32</v>
      </c>
      <c r="T14" s="1231">
        <v>29</v>
      </c>
      <c r="U14" s="1231">
        <v>51</v>
      </c>
      <c r="V14" s="1231">
        <v>135</v>
      </c>
      <c r="W14" s="1231">
        <v>254</v>
      </c>
    </row>
    <row r="15" spans="1:23" s="1232" customFormat="1" ht="12" customHeight="1">
      <c r="A15" s="1233"/>
      <c r="B15" s="1234">
        <v>12</v>
      </c>
      <c r="C15" s="1235" t="s">
        <v>782</v>
      </c>
      <c r="D15" s="1231">
        <v>11</v>
      </c>
      <c r="E15" s="1231">
        <v>13</v>
      </c>
      <c r="F15" s="1231">
        <v>13</v>
      </c>
      <c r="G15" s="1231">
        <v>36</v>
      </c>
      <c r="H15" s="1231">
        <v>73</v>
      </c>
      <c r="I15" s="1231">
        <v>624</v>
      </c>
      <c r="J15" s="1231"/>
      <c r="K15" s="1231">
        <v>5</v>
      </c>
      <c r="L15" s="1231">
        <v>5</v>
      </c>
      <c r="M15" s="1231">
        <v>4</v>
      </c>
      <c r="N15" s="1231">
        <v>15</v>
      </c>
      <c r="O15" s="1231">
        <v>29</v>
      </c>
      <c r="P15" s="1231">
        <v>223</v>
      </c>
      <c r="Q15" s="1231"/>
      <c r="R15" s="1231">
        <v>6</v>
      </c>
      <c r="S15" s="1231">
        <v>8</v>
      </c>
      <c r="T15" s="1231">
        <v>9</v>
      </c>
      <c r="U15" s="1231">
        <v>21</v>
      </c>
      <c r="V15" s="1231">
        <v>44</v>
      </c>
      <c r="W15" s="1231">
        <v>401</v>
      </c>
    </row>
    <row r="16" spans="1:23" s="1232" customFormat="1" ht="12" customHeight="1">
      <c r="A16" s="1233"/>
      <c r="B16" s="1234">
        <v>13</v>
      </c>
      <c r="C16" s="1235" t="s">
        <v>783</v>
      </c>
      <c r="D16" s="1231">
        <v>10</v>
      </c>
      <c r="E16" s="1231">
        <v>11</v>
      </c>
      <c r="F16" s="1231">
        <v>21</v>
      </c>
      <c r="G16" s="1231">
        <v>21</v>
      </c>
      <c r="H16" s="1231">
        <v>63</v>
      </c>
      <c r="I16" s="1231">
        <v>607</v>
      </c>
      <c r="J16" s="1231"/>
      <c r="K16" s="1231">
        <v>3</v>
      </c>
      <c r="L16" s="1231">
        <v>3</v>
      </c>
      <c r="M16" s="1231">
        <v>5</v>
      </c>
      <c r="N16" s="1231">
        <v>9</v>
      </c>
      <c r="O16" s="1231">
        <v>20</v>
      </c>
      <c r="P16" s="1231">
        <v>185</v>
      </c>
      <c r="Q16" s="1231"/>
      <c r="R16" s="1231">
        <v>7</v>
      </c>
      <c r="S16" s="1231">
        <v>8</v>
      </c>
      <c r="T16" s="1231">
        <v>16</v>
      </c>
      <c r="U16" s="1231">
        <v>12</v>
      </c>
      <c r="V16" s="1231">
        <v>43</v>
      </c>
      <c r="W16" s="1231">
        <v>422</v>
      </c>
    </row>
    <row r="17" spans="1:23" s="1232" customFormat="1" ht="12" customHeight="1">
      <c r="A17" s="1233"/>
      <c r="B17" s="1234">
        <v>14</v>
      </c>
      <c r="C17" s="1235" t="s">
        <v>784</v>
      </c>
      <c r="D17" s="1231">
        <v>12</v>
      </c>
      <c r="E17" s="1231">
        <v>26</v>
      </c>
      <c r="F17" s="1231">
        <v>30</v>
      </c>
      <c r="G17" s="1231">
        <v>68</v>
      </c>
      <c r="H17" s="1231">
        <v>136</v>
      </c>
      <c r="I17" s="1231">
        <v>64</v>
      </c>
      <c r="J17" s="1231"/>
      <c r="K17" s="1231">
        <v>2</v>
      </c>
      <c r="L17" s="1231">
        <v>7</v>
      </c>
      <c r="M17" s="1231">
        <v>12</v>
      </c>
      <c r="N17" s="1231">
        <v>25</v>
      </c>
      <c r="O17" s="1231">
        <v>46</v>
      </c>
      <c r="P17" s="1231">
        <v>33</v>
      </c>
      <c r="Q17" s="1231"/>
      <c r="R17" s="1231">
        <v>10</v>
      </c>
      <c r="S17" s="1231">
        <v>19</v>
      </c>
      <c r="T17" s="1231">
        <v>18</v>
      </c>
      <c r="U17" s="1231">
        <v>43</v>
      </c>
      <c r="V17" s="1231">
        <v>90</v>
      </c>
      <c r="W17" s="1231">
        <v>31</v>
      </c>
    </row>
    <row r="18" spans="1:23" s="1232" customFormat="1" ht="12" customHeight="1">
      <c r="A18" s="1233"/>
      <c r="B18" s="1234">
        <v>15</v>
      </c>
      <c r="C18" s="1235" t="s">
        <v>785</v>
      </c>
      <c r="D18" s="1231">
        <v>5</v>
      </c>
      <c r="E18" s="1231">
        <v>2</v>
      </c>
      <c r="F18" s="1231">
        <v>10</v>
      </c>
      <c r="G18" s="1231">
        <v>4</v>
      </c>
      <c r="H18" s="1231">
        <v>21</v>
      </c>
      <c r="I18" s="1231">
        <v>350</v>
      </c>
      <c r="J18" s="1231"/>
      <c r="K18" s="1231">
        <v>0</v>
      </c>
      <c r="L18" s="1231">
        <v>2</v>
      </c>
      <c r="M18" s="1231">
        <v>3</v>
      </c>
      <c r="N18" s="1231">
        <v>2</v>
      </c>
      <c r="O18" s="1231">
        <v>7</v>
      </c>
      <c r="P18" s="1231">
        <v>123</v>
      </c>
      <c r="Q18" s="1231"/>
      <c r="R18" s="1231">
        <v>5</v>
      </c>
      <c r="S18" s="1231">
        <v>0</v>
      </c>
      <c r="T18" s="1231">
        <v>7</v>
      </c>
      <c r="U18" s="1231">
        <v>2</v>
      </c>
      <c r="V18" s="1231">
        <v>14</v>
      </c>
      <c r="W18" s="1231">
        <v>227</v>
      </c>
    </row>
    <row r="19" spans="1:23" s="1232" customFormat="1" ht="12" customHeight="1">
      <c r="A19" s="1233"/>
      <c r="B19" s="1234">
        <v>16</v>
      </c>
      <c r="C19" s="1235" t="s">
        <v>786</v>
      </c>
      <c r="D19" s="1231">
        <v>12</v>
      </c>
      <c r="E19" s="1231">
        <v>8</v>
      </c>
      <c r="F19" s="1231">
        <v>7</v>
      </c>
      <c r="G19" s="1231">
        <v>7</v>
      </c>
      <c r="H19" s="1231">
        <v>34</v>
      </c>
      <c r="I19" s="1231">
        <v>372</v>
      </c>
      <c r="J19" s="1231"/>
      <c r="K19" s="1231">
        <v>4</v>
      </c>
      <c r="L19" s="1231">
        <v>1</v>
      </c>
      <c r="M19" s="1231">
        <v>3</v>
      </c>
      <c r="N19" s="1231">
        <v>3</v>
      </c>
      <c r="O19" s="1231">
        <v>11</v>
      </c>
      <c r="P19" s="1231">
        <v>131</v>
      </c>
      <c r="Q19" s="1231"/>
      <c r="R19" s="1231">
        <v>8</v>
      </c>
      <c r="S19" s="1231">
        <v>7</v>
      </c>
      <c r="T19" s="1231">
        <v>4</v>
      </c>
      <c r="U19" s="1231">
        <v>4</v>
      </c>
      <c r="V19" s="1231">
        <v>23</v>
      </c>
      <c r="W19" s="1231">
        <v>241</v>
      </c>
    </row>
    <row r="20" spans="1:23" s="1232" customFormat="1" ht="12" customHeight="1">
      <c r="A20" s="1233"/>
      <c r="B20" s="1234">
        <v>17</v>
      </c>
      <c r="C20" s="1235" t="s">
        <v>787</v>
      </c>
      <c r="D20" s="1231" t="s">
        <v>757</v>
      </c>
      <c r="E20" s="1231" t="s">
        <v>757</v>
      </c>
      <c r="F20" s="1231" t="s">
        <v>757</v>
      </c>
      <c r="G20" s="1231" t="s">
        <v>757</v>
      </c>
      <c r="H20" s="1231" t="s">
        <v>757</v>
      </c>
      <c r="I20" s="1231" t="s">
        <v>757</v>
      </c>
      <c r="J20" s="1231"/>
      <c r="K20" s="1231" t="s">
        <v>757</v>
      </c>
      <c r="L20" s="1231" t="s">
        <v>757</v>
      </c>
      <c r="M20" s="1231" t="s">
        <v>757</v>
      </c>
      <c r="N20" s="1231" t="s">
        <v>757</v>
      </c>
      <c r="O20" s="1231" t="s">
        <v>757</v>
      </c>
      <c r="P20" s="1231" t="s">
        <v>757</v>
      </c>
      <c r="Q20" s="1231"/>
      <c r="R20" s="1231" t="s">
        <v>757</v>
      </c>
      <c r="S20" s="1231" t="s">
        <v>757</v>
      </c>
      <c r="T20" s="1231" t="s">
        <v>757</v>
      </c>
      <c r="U20" s="1231" t="s">
        <v>757</v>
      </c>
      <c r="V20" s="1231" t="s">
        <v>757</v>
      </c>
      <c r="W20" s="1231" t="s">
        <v>757</v>
      </c>
    </row>
    <row r="21" spans="1:23" s="1232" customFormat="1" ht="12" customHeight="1">
      <c r="A21" s="1233"/>
      <c r="B21" s="1234">
        <v>18</v>
      </c>
      <c r="C21" s="1235" t="s">
        <v>788</v>
      </c>
      <c r="D21" s="1231">
        <v>8</v>
      </c>
      <c r="E21" s="1231">
        <v>7</v>
      </c>
      <c r="F21" s="1231">
        <v>11</v>
      </c>
      <c r="G21" s="1231">
        <v>14</v>
      </c>
      <c r="H21" s="1231">
        <v>40</v>
      </c>
      <c r="I21" s="1231">
        <v>36</v>
      </c>
      <c r="J21" s="1231"/>
      <c r="K21" s="1231">
        <v>2</v>
      </c>
      <c r="L21" s="1231">
        <v>1</v>
      </c>
      <c r="M21" s="1231">
        <v>5</v>
      </c>
      <c r="N21" s="1231">
        <v>7</v>
      </c>
      <c r="O21" s="1231">
        <v>15</v>
      </c>
      <c r="P21" s="1231">
        <v>9</v>
      </c>
      <c r="Q21" s="1231"/>
      <c r="R21" s="1231">
        <v>6</v>
      </c>
      <c r="S21" s="1231">
        <v>6</v>
      </c>
      <c r="T21" s="1231">
        <v>6</v>
      </c>
      <c r="U21" s="1231">
        <v>7</v>
      </c>
      <c r="V21" s="1231">
        <v>25</v>
      </c>
      <c r="W21" s="1231">
        <v>27</v>
      </c>
    </row>
    <row r="22" spans="1:23" s="1232" customFormat="1" ht="12" customHeight="1">
      <c r="A22" s="1233"/>
      <c r="B22" s="1234">
        <v>19</v>
      </c>
      <c r="C22" s="1235" t="s">
        <v>789</v>
      </c>
      <c r="D22" s="1231">
        <v>11</v>
      </c>
      <c r="E22" s="1231">
        <v>40</v>
      </c>
      <c r="F22" s="1231">
        <v>50</v>
      </c>
      <c r="G22" s="1231">
        <v>89</v>
      </c>
      <c r="H22" s="1231">
        <v>190</v>
      </c>
      <c r="I22" s="1231">
        <v>41</v>
      </c>
      <c r="J22" s="1231"/>
      <c r="K22" s="1231">
        <v>5</v>
      </c>
      <c r="L22" s="1231">
        <v>11</v>
      </c>
      <c r="M22" s="1231">
        <v>15</v>
      </c>
      <c r="N22" s="1231">
        <v>39</v>
      </c>
      <c r="O22" s="1231">
        <v>70</v>
      </c>
      <c r="P22" s="1231">
        <v>14</v>
      </c>
      <c r="Q22" s="1231"/>
      <c r="R22" s="1231">
        <v>6</v>
      </c>
      <c r="S22" s="1231">
        <v>29</v>
      </c>
      <c r="T22" s="1231">
        <v>35</v>
      </c>
      <c r="U22" s="1231">
        <v>50</v>
      </c>
      <c r="V22" s="1231">
        <v>120</v>
      </c>
      <c r="W22" s="1231">
        <v>27</v>
      </c>
    </row>
    <row r="23" spans="1:23" s="1232" customFormat="1" ht="12" customHeight="1">
      <c r="A23" s="1233"/>
      <c r="B23" s="1234">
        <v>20</v>
      </c>
      <c r="C23" s="1235" t="s">
        <v>790</v>
      </c>
      <c r="D23" s="1231">
        <v>2</v>
      </c>
      <c r="E23" s="1231">
        <v>7</v>
      </c>
      <c r="F23" s="1231">
        <v>7</v>
      </c>
      <c r="G23" s="1231">
        <v>0</v>
      </c>
      <c r="H23" s="1231">
        <v>16</v>
      </c>
      <c r="I23" s="1231">
        <v>16</v>
      </c>
      <c r="J23" s="1231"/>
      <c r="K23" s="1231">
        <v>0</v>
      </c>
      <c r="L23" s="1231">
        <v>0</v>
      </c>
      <c r="M23" s="1231">
        <v>0</v>
      </c>
      <c r="N23" s="1231">
        <v>0</v>
      </c>
      <c r="O23" s="1231">
        <v>0</v>
      </c>
      <c r="P23" s="1231">
        <v>2</v>
      </c>
      <c r="Q23" s="1231"/>
      <c r="R23" s="1231">
        <v>2</v>
      </c>
      <c r="S23" s="1231">
        <v>7</v>
      </c>
      <c r="T23" s="1231">
        <v>7</v>
      </c>
      <c r="U23" s="1231">
        <v>0</v>
      </c>
      <c r="V23" s="1231">
        <v>16</v>
      </c>
      <c r="W23" s="1231">
        <v>14</v>
      </c>
    </row>
    <row r="24" spans="1:23" s="1232" customFormat="1" ht="12" customHeight="1">
      <c r="A24" s="1233"/>
      <c r="B24" s="1234">
        <v>21</v>
      </c>
      <c r="C24" s="1235" t="s">
        <v>791</v>
      </c>
      <c r="D24" s="1231">
        <v>67</v>
      </c>
      <c r="E24" s="1231">
        <v>11</v>
      </c>
      <c r="F24" s="1231">
        <v>8</v>
      </c>
      <c r="G24" s="1231">
        <v>10</v>
      </c>
      <c r="H24" s="1231">
        <v>96</v>
      </c>
      <c r="I24" s="1231" t="s">
        <v>825</v>
      </c>
      <c r="J24" s="1231"/>
      <c r="K24" s="1231">
        <v>21</v>
      </c>
      <c r="L24" s="1231">
        <v>0</v>
      </c>
      <c r="M24" s="1231">
        <v>4</v>
      </c>
      <c r="N24" s="1231">
        <v>2</v>
      </c>
      <c r="O24" s="1231">
        <v>27</v>
      </c>
      <c r="P24" s="1231" t="s">
        <v>825</v>
      </c>
      <c r="Q24" s="1231"/>
      <c r="R24" s="1231">
        <v>46</v>
      </c>
      <c r="S24" s="1231">
        <v>11</v>
      </c>
      <c r="T24" s="1231">
        <v>4</v>
      </c>
      <c r="U24" s="1231">
        <v>8</v>
      </c>
      <c r="V24" s="1231">
        <v>69</v>
      </c>
      <c r="W24" s="1231" t="s">
        <v>825</v>
      </c>
    </row>
    <row r="25" spans="1:23" s="1232" customFormat="1" ht="12" customHeight="1">
      <c r="A25" s="1233"/>
      <c r="B25" s="1234">
        <v>22</v>
      </c>
      <c r="C25" s="1235" t="s">
        <v>792</v>
      </c>
      <c r="D25" s="1231">
        <v>114</v>
      </c>
      <c r="E25" s="1231">
        <v>87</v>
      </c>
      <c r="F25" s="1231">
        <v>107</v>
      </c>
      <c r="G25" s="1231">
        <v>241</v>
      </c>
      <c r="H25" s="1231">
        <v>549</v>
      </c>
      <c r="I25" s="1231">
        <v>477</v>
      </c>
      <c r="J25" s="1231"/>
      <c r="K25" s="1231">
        <v>39</v>
      </c>
      <c r="L25" s="1231">
        <v>20</v>
      </c>
      <c r="M25" s="1231">
        <v>32</v>
      </c>
      <c r="N25" s="1231">
        <v>88</v>
      </c>
      <c r="O25" s="1231">
        <v>179</v>
      </c>
      <c r="P25" s="1231">
        <v>153</v>
      </c>
      <c r="Q25" s="1231"/>
      <c r="R25" s="1231">
        <v>75</v>
      </c>
      <c r="S25" s="1231">
        <v>67</v>
      </c>
      <c r="T25" s="1231">
        <v>75</v>
      </c>
      <c r="U25" s="1231">
        <v>153</v>
      </c>
      <c r="V25" s="1231">
        <v>370</v>
      </c>
      <c r="W25" s="1231">
        <v>324</v>
      </c>
    </row>
    <row r="26" spans="1:23" s="1232" customFormat="1" ht="12" customHeight="1">
      <c r="A26" s="1233"/>
      <c r="B26" s="1234">
        <v>23</v>
      </c>
      <c r="C26" s="1235" t="s">
        <v>793</v>
      </c>
      <c r="D26" s="1231">
        <v>154</v>
      </c>
      <c r="E26" s="1231">
        <v>111</v>
      </c>
      <c r="F26" s="1231">
        <v>128</v>
      </c>
      <c r="G26" s="1231">
        <v>299</v>
      </c>
      <c r="H26" s="1231">
        <v>692</v>
      </c>
      <c r="I26" s="1231">
        <v>400</v>
      </c>
      <c r="J26" s="1231"/>
      <c r="K26" s="1231">
        <v>55</v>
      </c>
      <c r="L26" s="1231">
        <v>45</v>
      </c>
      <c r="M26" s="1231">
        <v>38</v>
      </c>
      <c r="N26" s="1231">
        <v>126</v>
      </c>
      <c r="O26" s="1231">
        <v>264</v>
      </c>
      <c r="P26" s="1231">
        <v>135</v>
      </c>
      <c r="Q26" s="1231"/>
      <c r="R26" s="1231">
        <v>99</v>
      </c>
      <c r="S26" s="1231">
        <v>66</v>
      </c>
      <c r="T26" s="1231">
        <v>90</v>
      </c>
      <c r="U26" s="1231">
        <v>173</v>
      </c>
      <c r="V26" s="1231">
        <v>428</v>
      </c>
      <c r="W26" s="1231">
        <v>265</v>
      </c>
    </row>
    <row r="27" spans="1:23" s="1232" customFormat="1" ht="12" customHeight="1">
      <c r="A27" s="1233"/>
      <c r="B27" s="1234">
        <v>24</v>
      </c>
      <c r="C27" s="1235" t="s">
        <v>794</v>
      </c>
      <c r="D27" s="1231">
        <v>19</v>
      </c>
      <c r="E27" s="1231">
        <v>12</v>
      </c>
      <c r="F27" s="1231">
        <v>26</v>
      </c>
      <c r="G27" s="1231">
        <v>14</v>
      </c>
      <c r="H27" s="1231">
        <v>71</v>
      </c>
      <c r="I27" s="1231" t="s">
        <v>825</v>
      </c>
      <c r="J27" s="1231"/>
      <c r="K27" s="1231">
        <v>5</v>
      </c>
      <c r="L27" s="1231">
        <v>2</v>
      </c>
      <c r="M27" s="1231">
        <v>4</v>
      </c>
      <c r="N27" s="1231">
        <v>3</v>
      </c>
      <c r="O27" s="1231">
        <v>14</v>
      </c>
      <c r="P27" s="1231" t="s">
        <v>825</v>
      </c>
      <c r="Q27" s="1231"/>
      <c r="R27" s="1231">
        <v>14</v>
      </c>
      <c r="S27" s="1231">
        <v>10</v>
      </c>
      <c r="T27" s="1231">
        <v>22</v>
      </c>
      <c r="U27" s="1231">
        <v>11</v>
      </c>
      <c r="V27" s="1231">
        <v>57</v>
      </c>
      <c r="W27" s="1231" t="s">
        <v>825</v>
      </c>
    </row>
    <row r="28" spans="1:23" s="1232" customFormat="1" ht="12" customHeight="1">
      <c r="A28" s="1233"/>
      <c r="B28" s="1234">
        <v>25</v>
      </c>
      <c r="C28" s="1235" t="s">
        <v>795</v>
      </c>
      <c r="D28" s="1231">
        <v>34</v>
      </c>
      <c r="E28" s="1231">
        <v>20</v>
      </c>
      <c r="F28" s="1231">
        <v>28</v>
      </c>
      <c r="G28" s="1231">
        <v>38</v>
      </c>
      <c r="H28" s="1231">
        <v>120</v>
      </c>
      <c r="I28" s="1231">
        <v>60</v>
      </c>
      <c r="J28" s="1231"/>
      <c r="K28" s="1231">
        <v>14</v>
      </c>
      <c r="L28" s="1231">
        <v>5</v>
      </c>
      <c r="M28" s="1231">
        <v>5</v>
      </c>
      <c r="N28" s="1231">
        <v>18</v>
      </c>
      <c r="O28" s="1231">
        <v>42</v>
      </c>
      <c r="P28" s="1231">
        <v>22</v>
      </c>
      <c r="Q28" s="1231"/>
      <c r="R28" s="1231">
        <v>20</v>
      </c>
      <c r="S28" s="1231">
        <v>15</v>
      </c>
      <c r="T28" s="1231">
        <v>23</v>
      </c>
      <c r="U28" s="1231">
        <v>20</v>
      </c>
      <c r="V28" s="1231">
        <v>78</v>
      </c>
      <c r="W28" s="1231">
        <v>38</v>
      </c>
    </row>
    <row r="29" spans="1:23" s="1232" customFormat="1" ht="12" customHeight="1">
      <c r="A29" s="1233"/>
      <c r="B29" s="1234">
        <v>26</v>
      </c>
      <c r="C29" s="1235" t="s">
        <v>796</v>
      </c>
      <c r="D29" s="1231">
        <v>3</v>
      </c>
      <c r="E29" s="1231">
        <v>11</v>
      </c>
      <c r="F29" s="1231">
        <v>14</v>
      </c>
      <c r="G29" s="1231">
        <v>23</v>
      </c>
      <c r="H29" s="1231">
        <v>51</v>
      </c>
      <c r="I29" s="1231" t="s">
        <v>825</v>
      </c>
      <c r="J29" s="1231"/>
      <c r="K29" s="1231">
        <v>1</v>
      </c>
      <c r="L29" s="1231">
        <v>7</v>
      </c>
      <c r="M29" s="1231">
        <v>7</v>
      </c>
      <c r="N29" s="1231">
        <v>10</v>
      </c>
      <c r="O29" s="1231">
        <v>25</v>
      </c>
      <c r="P29" s="1231" t="s">
        <v>825</v>
      </c>
      <c r="Q29" s="1231"/>
      <c r="R29" s="1231">
        <v>2</v>
      </c>
      <c r="S29" s="1231">
        <v>4</v>
      </c>
      <c r="T29" s="1231">
        <v>7</v>
      </c>
      <c r="U29" s="1231">
        <v>13</v>
      </c>
      <c r="V29" s="1231">
        <v>26</v>
      </c>
      <c r="W29" s="1231" t="s">
        <v>825</v>
      </c>
    </row>
    <row r="30" spans="1:23" s="1232" customFormat="1" ht="12" customHeight="1">
      <c r="A30" s="1233"/>
      <c r="B30" s="1234">
        <v>27</v>
      </c>
      <c r="C30" s="1235" t="s">
        <v>797</v>
      </c>
      <c r="D30" s="1231">
        <v>89</v>
      </c>
      <c r="E30" s="1231">
        <v>15</v>
      </c>
      <c r="F30" s="1231">
        <v>16</v>
      </c>
      <c r="G30" s="1231">
        <v>24</v>
      </c>
      <c r="H30" s="1231">
        <v>144</v>
      </c>
      <c r="I30" s="1231" t="s">
        <v>825</v>
      </c>
      <c r="J30" s="1231"/>
      <c r="K30" s="1231">
        <v>34</v>
      </c>
      <c r="L30" s="1231">
        <v>3</v>
      </c>
      <c r="M30" s="1231">
        <v>5</v>
      </c>
      <c r="N30" s="1231">
        <v>10</v>
      </c>
      <c r="O30" s="1231">
        <v>52</v>
      </c>
      <c r="P30" s="1231" t="s">
        <v>825</v>
      </c>
      <c r="Q30" s="1231"/>
      <c r="R30" s="1231">
        <v>55</v>
      </c>
      <c r="S30" s="1231">
        <v>12</v>
      </c>
      <c r="T30" s="1231">
        <v>11</v>
      </c>
      <c r="U30" s="1231">
        <v>14</v>
      </c>
      <c r="V30" s="1231">
        <v>92</v>
      </c>
      <c r="W30" s="1231" t="s">
        <v>825</v>
      </c>
    </row>
    <row r="31" spans="1:23" s="1232" customFormat="1" ht="12" customHeight="1">
      <c r="A31" s="1233"/>
      <c r="B31" s="1234">
        <v>28</v>
      </c>
      <c r="C31" s="1235" t="s">
        <v>798</v>
      </c>
      <c r="D31" s="1231">
        <v>57</v>
      </c>
      <c r="E31" s="1231">
        <v>7</v>
      </c>
      <c r="F31" s="1231">
        <v>10</v>
      </c>
      <c r="G31" s="1231">
        <v>0</v>
      </c>
      <c r="H31" s="1231">
        <v>74</v>
      </c>
      <c r="I31" s="1231" t="s">
        <v>825</v>
      </c>
      <c r="J31" s="1231"/>
      <c r="K31" s="1231">
        <v>19</v>
      </c>
      <c r="L31" s="1231">
        <v>1</v>
      </c>
      <c r="M31" s="1231">
        <v>2</v>
      </c>
      <c r="N31" s="1231">
        <v>0</v>
      </c>
      <c r="O31" s="1231">
        <v>22</v>
      </c>
      <c r="P31" s="1231" t="s">
        <v>825</v>
      </c>
      <c r="Q31" s="1231"/>
      <c r="R31" s="1231">
        <v>38</v>
      </c>
      <c r="S31" s="1231">
        <v>6</v>
      </c>
      <c r="T31" s="1231">
        <v>8</v>
      </c>
      <c r="U31" s="1231">
        <v>0</v>
      </c>
      <c r="V31" s="1231">
        <v>52</v>
      </c>
      <c r="W31" s="1231" t="s">
        <v>825</v>
      </c>
    </row>
    <row r="32" spans="1:23" s="1232" customFormat="1" ht="12" customHeight="1">
      <c r="A32" s="1233"/>
      <c r="B32" s="1234">
        <v>29</v>
      </c>
      <c r="C32" s="1235" t="s">
        <v>799</v>
      </c>
      <c r="D32" s="1231">
        <v>66</v>
      </c>
      <c r="E32" s="1231">
        <v>65</v>
      </c>
      <c r="F32" s="1231">
        <v>54</v>
      </c>
      <c r="G32" s="1231">
        <v>66</v>
      </c>
      <c r="H32" s="1231">
        <v>251</v>
      </c>
      <c r="I32" s="1231" t="s">
        <v>825</v>
      </c>
      <c r="J32" s="1231"/>
      <c r="K32" s="1231">
        <v>26</v>
      </c>
      <c r="L32" s="1231">
        <v>14</v>
      </c>
      <c r="M32" s="1231">
        <v>19</v>
      </c>
      <c r="N32" s="1231">
        <v>34</v>
      </c>
      <c r="O32" s="1231">
        <v>93</v>
      </c>
      <c r="P32" s="1231" t="s">
        <v>825</v>
      </c>
      <c r="Q32" s="1231"/>
      <c r="R32" s="1231">
        <v>40</v>
      </c>
      <c r="S32" s="1231">
        <v>51</v>
      </c>
      <c r="T32" s="1231">
        <v>35</v>
      </c>
      <c r="U32" s="1231">
        <v>32</v>
      </c>
      <c r="V32" s="1231">
        <v>158</v>
      </c>
      <c r="W32" s="1231" t="s">
        <v>825</v>
      </c>
    </row>
    <row r="33" spans="1:23" s="1232" customFormat="1" ht="12" customHeight="1">
      <c r="A33" s="1233"/>
      <c r="B33" s="1234">
        <v>30</v>
      </c>
      <c r="C33" s="1235" t="s">
        <v>800</v>
      </c>
      <c r="D33" s="1231">
        <v>2</v>
      </c>
      <c r="E33" s="1231">
        <v>4</v>
      </c>
      <c r="F33" s="1231">
        <v>6</v>
      </c>
      <c r="G33" s="1231">
        <v>5</v>
      </c>
      <c r="H33" s="1231">
        <v>17</v>
      </c>
      <c r="I33" s="1231" t="s">
        <v>825</v>
      </c>
      <c r="J33" s="1231"/>
      <c r="K33" s="1231">
        <v>0</v>
      </c>
      <c r="L33" s="1231">
        <v>1</v>
      </c>
      <c r="M33" s="1231">
        <v>2</v>
      </c>
      <c r="N33" s="1231">
        <v>0</v>
      </c>
      <c r="O33" s="1231">
        <v>3</v>
      </c>
      <c r="P33" s="1231" t="s">
        <v>825</v>
      </c>
      <c r="Q33" s="1231"/>
      <c r="R33" s="1231">
        <v>2</v>
      </c>
      <c r="S33" s="1231">
        <v>3</v>
      </c>
      <c r="T33" s="1231">
        <v>4</v>
      </c>
      <c r="U33" s="1231">
        <v>5</v>
      </c>
      <c r="V33" s="1231">
        <v>14</v>
      </c>
      <c r="W33" s="1231" t="s">
        <v>825</v>
      </c>
    </row>
    <row r="34" spans="1:23" s="1232" customFormat="1" ht="12" customHeight="1">
      <c r="A34" s="1233"/>
      <c r="B34" s="1234">
        <v>31</v>
      </c>
      <c r="C34" s="1235" t="s">
        <v>801</v>
      </c>
      <c r="D34" s="1231">
        <v>15</v>
      </c>
      <c r="E34" s="1231">
        <v>13</v>
      </c>
      <c r="F34" s="1231">
        <v>30</v>
      </c>
      <c r="G34" s="1231">
        <v>21</v>
      </c>
      <c r="H34" s="1231">
        <v>79</v>
      </c>
      <c r="I34" s="1231">
        <v>19</v>
      </c>
      <c r="J34" s="1231"/>
      <c r="K34" s="1231">
        <v>3</v>
      </c>
      <c r="L34" s="1231">
        <v>4</v>
      </c>
      <c r="M34" s="1231">
        <v>13</v>
      </c>
      <c r="N34" s="1231">
        <v>5</v>
      </c>
      <c r="O34" s="1231">
        <v>25</v>
      </c>
      <c r="P34" s="1231">
        <v>5</v>
      </c>
      <c r="Q34" s="1231"/>
      <c r="R34" s="1231">
        <v>12</v>
      </c>
      <c r="S34" s="1231">
        <v>9</v>
      </c>
      <c r="T34" s="1231">
        <v>17</v>
      </c>
      <c r="U34" s="1231">
        <v>16</v>
      </c>
      <c r="V34" s="1231">
        <v>54</v>
      </c>
      <c r="W34" s="1231">
        <v>14</v>
      </c>
    </row>
    <row r="35" spans="1:23" s="1232" customFormat="1" ht="12" customHeight="1">
      <c r="A35" s="1233"/>
      <c r="B35" s="1234">
        <v>32</v>
      </c>
      <c r="C35" s="1235" t="s">
        <v>802</v>
      </c>
      <c r="D35" s="1231">
        <v>30</v>
      </c>
      <c r="E35" s="1231">
        <v>14</v>
      </c>
      <c r="F35" s="1231">
        <v>25</v>
      </c>
      <c r="G35" s="1231">
        <v>36</v>
      </c>
      <c r="H35" s="1231">
        <v>105</v>
      </c>
      <c r="I35" s="1231" t="s">
        <v>825</v>
      </c>
      <c r="J35" s="1231"/>
      <c r="K35" s="1231">
        <v>8</v>
      </c>
      <c r="L35" s="1231">
        <v>4</v>
      </c>
      <c r="M35" s="1231">
        <v>7</v>
      </c>
      <c r="N35" s="1231">
        <v>18</v>
      </c>
      <c r="O35" s="1231">
        <v>37</v>
      </c>
      <c r="P35" s="1231" t="s">
        <v>825</v>
      </c>
      <c r="Q35" s="1231"/>
      <c r="R35" s="1231">
        <v>22</v>
      </c>
      <c r="S35" s="1231">
        <v>10</v>
      </c>
      <c r="T35" s="1231">
        <v>18</v>
      </c>
      <c r="U35" s="1231">
        <v>18</v>
      </c>
      <c r="V35" s="1231">
        <v>68</v>
      </c>
      <c r="W35" s="1231" t="s">
        <v>825</v>
      </c>
    </row>
    <row r="36" spans="1:23" s="1232" customFormat="1" ht="13.5" customHeight="1" thickBot="1">
      <c r="A36" s="1233"/>
      <c r="B36" s="1239">
        <v>33</v>
      </c>
      <c r="C36" s="1240" t="s">
        <v>803</v>
      </c>
      <c r="D36" s="1241">
        <v>0</v>
      </c>
      <c r="E36" s="1241">
        <v>0</v>
      </c>
      <c r="F36" s="1241">
        <v>2</v>
      </c>
      <c r="G36" s="1241">
        <v>1</v>
      </c>
      <c r="H36" s="1241">
        <v>3</v>
      </c>
      <c r="I36" s="1241">
        <v>9</v>
      </c>
      <c r="J36" s="1241"/>
      <c r="K36" s="1241">
        <v>0</v>
      </c>
      <c r="L36" s="1241">
        <v>0</v>
      </c>
      <c r="M36" s="1241">
        <v>0</v>
      </c>
      <c r="N36" s="1241">
        <v>0</v>
      </c>
      <c r="O36" s="1241">
        <v>0</v>
      </c>
      <c r="P36" s="1241">
        <v>4</v>
      </c>
      <c r="Q36" s="1241"/>
      <c r="R36" s="1241">
        <v>0</v>
      </c>
      <c r="S36" s="1241">
        <v>0</v>
      </c>
      <c r="T36" s="1241">
        <v>2</v>
      </c>
      <c r="U36" s="1241">
        <v>1</v>
      </c>
      <c r="V36" s="1241">
        <v>3</v>
      </c>
      <c r="W36" s="1241">
        <v>5</v>
      </c>
    </row>
    <row r="37" spans="1:23" s="1238" customFormat="1" ht="15.75" customHeight="1" thickBot="1">
      <c r="A37" s="1233"/>
      <c r="B37" s="1242"/>
      <c r="C37" s="1243" t="s">
        <v>804</v>
      </c>
      <c r="D37" s="1244">
        <f>SUM(D4:D36)</f>
        <v>854</v>
      </c>
      <c r="E37" s="1244">
        <f aca="true" t="shared" si="0" ref="E37:V37">SUM(E4:E36)</f>
        <v>647</v>
      </c>
      <c r="F37" s="1244">
        <f t="shared" si="0"/>
        <v>794</v>
      </c>
      <c r="G37" s="1244">
        <f t="shared" si="0"/>
        <v>1444</v>
      </c>
      <c r="H37" s="1244">
        <f t="shared" si="0"/>
        <v>3739</v>
      </c>
      <c r="I37" s="1244" t="s">
        <v>825</v>
      </c>
      <c r="J37" s="1244"/>
      <c r="K37" s="1244">
        <f t="shared" si="0"/>
        <v>298</v>
      </c>
      <c r="L37" s="1244">
        <f t="shared" si="0"/>
        <v>185</v>
      </c>
      <c r="M37" s="1244">
        <f t="shared" si="0"/>
        <v>252</v>
      </c>
      <c r="N37" s="1244">
        <f t="shared" si="0"/>
        <v>588</v>
      </c>
      <c r="O37" s="1244">
        <f t="shared" si="0"/>
        <v>1323</v>
      </c>
      <c r="P37" s="1244" t="s">
        <v>825</v>
      </c>
      <c r="Q37" s="1244"/>
      <c r="R37" s="1244">
        <f t="shared" si="0"/>
        <v>556</v>
      </c>
      <c r="S37" s="1244">
        <f t="shared" si="0"/>
        <v>462</v>
      </c>
      <c r="T37" s="1244">
        <f t="shared" si="0"/>
        <v>542</v>
      </c>
      <c r="U37" s="1244">
        <f t="shared" si="0"/>
        <v>856</v>
      </c>
      <c r="V37" s="1244">
        <f t="shared" si="0"/>
        <v>2416</v>
      </c>
      <c r="W37" s="1244" t="s">
        <v>825</v>
      </c>
    </row>
    <row r="38" spans="1:23" s="1238" customFormat="1" ht="12" customHeight="1">
      <c r="A38" s="1233"/>
      <c r="B38" s="1245">
        <v>34</v>
      </c>
      <c r="C38" s="1246" t="s">
        <v>740</v>
      </c>
      <c r="D38" s="1355" t="s">
        <v>757</v>
      </c>
      <c r="E38" s="1231" t="s">
        <v>757</v>
      </c>
      <c r="F38" s="1231" t="s">
        <v>757</v>
      </c>
      <c r="G38" s="1231" t="s">
        <v>757</v>
      </c>
      <c r="H38" s="1231" t="s">
        <v>757</v>
      </c>
      <c r="I38" s="1231" t="s">
        <v>757</v>
      </c>
      <c r="J38" s="1247"/>
      <c r="K38" s="1231" t="s">
        <v>757</v>
      </c>
      <c r="L38" s="1231" t="s">
        <v>757</v>
      </c>
      <c r="M38" s="1231" t="s">
        <v>757</v>
      </c>
      <c r="N38" s="1231" t="s">
        <v>757</v>
      </c>
      <c r="O38" s="1231" t="s">
        <v>757</v>
      </c>
      <c r="P38" s="1231" t="s">
        <v>757</v>
      </c>
      <c r="Q38" s="1247"/>
      <c r="R38" s="1231" t="s">
        <v>757</v>
      </c>
      <c r="S38" s="1231" t="s">
        <v>757</v>
      </c>
      <c r="T38" s="1231" t="s">
        <v>757</v>
      </c>
      <c r="U38" s="1231" t="s">
        <v>757</v>
      </c>
      <c r="V38" s="1231" t="s">
        <v>757</v>
      </c>
      <c r="W38" s="1231" t="s">
        <v>757</v>
      </c>
    </row>
    <row r="39" spans="1:23" s="1238" customFormat="1" ht="12" customHeight="1" thickBot="1">
      <c r="A39" s="1233"/>
      <c r="B39" s="1248">
        <v>35</v>
      </c>
      <c r="C39" s="1249" t="s">
        <v>741</v>
      </c>
      <c r="D39" s="1250">
        <v>342</v>
      </c>
      <c r="E39" s="1250">
        <v>319</v>
      </c>
      <c r="F39" s="1250">
        <v>299</v>
      </c>
      <c r="G39" s="1250">
        <v>469</v>
      </c>
      <c r="H39" s="1250">
        <v>1429</v>
      </c>
      <c r="I39" s="1250">
        <v>1746</v>
      </c>
      <c r="J39" s="1250"/>
      <c r="K39" s="1250">
        <v>116</v>
      </c>
      <c r="L39" s="1250">
        <v>102</v>
      </c>
      <c r="M39" s="1250">
        <v>106</v>
      </c>
      <c r="N39" s="1250">
        <v>191</v>
      </c>
      <c r="O39" s="1250">
        <v>515</v>
      </c>
      <c r="P39" s="1250">
        <v>654</v>
      </c>
      <c r="Q39" s="1250"/>
      <c r="R39" s="1250">
        <v>226</v>
      </c>
      <c r="S39" s="1250">
        <v>217</v>
      </c>
      <c r="T39" s="1250">
        <v>193</v>
      </c>
      <c r="U39" s="1250">
        <v>278</v>
      </c>
      <c r="V39" s="1250">
        <v>914</v>
      </c>
      <c r="W39" s="1250">
        <v>1092</v>
      </c>
    </row>
    <row r="40" spans="1:23" s="1238" customFormat="1" ht="20.25" customHeight="1" thickBot="1" thickTop="1">
      <c r="A40" s="1233"/>
      <c r="B40" s="1251"/>
      <c r="C40" s="1251" t="s">
        <v>805</v>
      </c>
      <c r="D40" s="1252">
        <f>SUM(D37:D39)</f>
        <v>1196</v>
      </c>
      <c r="E40" s="1252">
        <f aca="true" t="shared" si="1" ref="E40:V40">SUM(E37:E39)</f>
        <v>966</v>
      </c>
      <c r="F40" s="1252">
        <f t="shared" si="1"/>
        <v>1093</v>
      </c>
      <c r="G40" s="1252">
        <f t="shared" si="1"/>
        <v>1913</v>
      </c>
      <c r="H40" s="1252">
        <f t="shared" si="1"/>
        <v>5168</v>
      </c>
      <c r="I40" s="1252" t="s">
        <v>825</v>
      </c>
      <c r="J40" s="1252"/>
      <c r="K40" s="1252">
        <f t="shared" si="1"/>
        <v>414</v>
      </c>
      <c r="L40" s="1252">
        <f t="shared" si="1"/>
        <v>287</v>
      </c>
      <c r="M40" s="1252">
        <f t="shared" si="1"/>
        <v>358</v>
      </c>
      <c r="N40" s="1252">
        <f t="shared" si="1"/>
        <v>779</v>
      </c>
      <c r="O40" s="1252">
        <f t="shared" si="1"/>
        <v>1838</v>
      </c>
      <c r="P40" s="1252" t="s">
        <v>825</v>
      </c>
      <c r="Q40" s="1252"/>
      <c r="R40" s="1252">
        <f t="shared" si="1"/>
        <v>782</v>
      </c>
      <c r="S40" s="1252">
        <f t="shared" si="1"/>
        <v>679</v>
      </c>
      <c r="T40" s="1252">
        <f t="shared" si="1"/>
        <v>735</v>
      </c>
      <c r="U40" s="1252">
        <f t="shared" si="1"/>
        <v>1134</v>
      </c>
      <c r="V40" s="1252">
        <f t="shared" si="1"/>
        <v>3330</v>
      </c>
      <c r="W40" s="1252" t="s">
        <v>825</v>
      </c>
    </row>
    <row r="41" spans="2:23" ht="11.25">
      <c r="B41" s="1253" t="s">
        <v>743</v>
      </c>
      <c r="D41" s="1265"/>
      <c r="E41" s="1265"/>
      <c r="F41" s="1265"/>
      <c r="G41" s="1265"/>
      <c r="H41" s="1265"/>
      <c r="I41" s="1265"/>
      <c r="J41" s="1265"/>
      <c r="K41" s="1325"/>
      <c r="L41" s="1325"/>
      <c r="M41" s="1325"/>
      <c r="N41" s="1325"/>
      <c r="O41" s="1325"/>
      <c r="P41" s="1325"/>
      <c r="Q41" s="1325"/>
      <c r="R41" s="1265"/>
      <c r="S41" s="1265"/>
      <c r="T41" s="1265"/>
      <c r="U41" s="1265"/>
      <c r="V41" s="1265"/>
      <c r="W41" s="1265"/>
    </row>
    <row r="42" ht="11.25">
      <c r="B42" s="1253" t="s">
        <v>824</v>
      </c>
    </row>
  </sheetData>
  <sheetProtection selectLockedCells="1"/>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&amp;C-22-</oddFooter>
  </headerFooter>
</worksheet>
</file>

<file path=xl/worksheets/sheet17.xml><?xml version="1.0" encoding="utf-8"?>
<worksheet xmlns="http://schemas.openxmlformats.org/spreadsheetml/2006/main" xmlns:r="http://schemas.openxmlformats.org/officeDocument/2006/relationships">
  <sheetPr>
    <tabColor indexed="13"/>
  </sheetPr>
  <dimension ref="A1:W42"/>
  <sheetViews>
    <sheetView view="pageBreakPreview" zoomScale="90" zoomScaleSheetLayoutView="90" workbookViewId="0" topLeftCell="A1">
      <pane xSplit="3" ySplit="3" topLeftCell="D4" activePane="bottomRight" state="frozen"/>
      <selection pane="topLeft" activeCell="AA6" sqref="AA6"/>
      <selection pane="topRight" activeCell="AA6" sqref="AA6"/>
      <selection pane="bottomLeft" activeCell="AA6" sqref="AA6"/>
      <selection pane="bottomRight" activeCell="H12" sqref="H12"/>
    </sheetView>
  </sheetViews>
  <sheetFormatPr defaultColWidth="9.00390625" defaultRowHeight="13.5"/>
  <cols>
    <col min="1" max="1" width="0.74609375" style="1221" customWidth="1"/>
    <col min="2" max="2" width="1.12109375" style="1221" customWidth="1"/>
    <col min="3" max="3" width="7.50390625" style="1221" customWidth="1"/>
    <col min="4" max="9" width="6.75390625" style="1257" customWidth="1"/>
    <col min="10" max="10" width="1.12109375" style="1257" customWidth="1"/>
    <col min="11" max="16" width="6.75390625" style="1258" customWidth="1"/>
    <col min="17" max="17" width="1.12109375" style="1258" customWidth="1"/>
    <col min="18" max="22" width="6.75390625" style="1257" customWidth="1"/>
    <col min="23" max="23" width="6.125" style="1257" customWidth="1"/>
    <col min="24" max="16384" width="9.00390625" style="1221" customWidth="1"/>
  </cols>
  <sheetData>
    <row r="1" spans="1:23" s="1216" customFormat="1" ht="18.75" customHeight="1" thickBot="1">
      <c r="A1" s="1211" t="s">
        <v>765</v>
      </c>
      <c r="B1" s="1212"/>
      <c r="C1" s="1212"/>
      <c r="D1" s="1213"/>
      <c r="E1" s="1213"/>
      <c r="F1" s="1213"/>
      <c r="G1" s="1213"/>
      <c r="H1" s="1213"/>
      <c r="I1" s="1213"/>
      <c r="J1" s="1213"/>
      <c r="K1" s="1214"/>
      <c r="L1" s="1214"/>
      <c r="M1" s="1214"/>
      <c r="N1" s="1214"/>
      <c r="O1" s="1214"/>
      <c r="P1" s="1214"/>
      <c r="Q1" s="1214"/>
      <c r="R1" s="1213"/>
      <c r="S1" s="1213"/>
      <c r="T1" s="1213"/>
      <c r="U1" s="1213"/>
      <c r="V1" s="1213"/>
      <c r="W1" s="1215" t="s">
        <v>737</v>
      </c>
    </row>
    <row r="2" spans="1:23" ht="15.75" customHeight="1">
      <c r="A2" s="1217"/>
      <c r="B2" s="1218"/>
      <c r="C2" s="1217"/>
      <c r="D2" s="1349"/>
      <c r="E2" s="1349"/>
      <c r="F2" s="1349" t="s">
        <v>700</v>
      </c>
      <c r="G2" s="1349"/>
      <c r="H2" s="1349"/>
      <c r="I2" s="1349"/>
      <c r="J2" s="1219"/>
      <c r="K2" s="1350"/>
      <c r="L2" s="1350"/>
      <c r="M2" s="1350" t="s">
        <v>692</v>
      </c>
      <c r="N2" s="1350"/>
      <c r="O2" s="1350"/>
      <c r="P2" s="1350"/>
      <c r="Q2" s="1220"/>
      <c r="R2" s="1351"/>
      <c r="S2" s="1351"/>
      <c r="T2" s="1351" t="s">
        <v>693</v>
      </c>
      <c r="U2" s="1351"/>
      <c r="V2" s="1351"/>
      <c r="W2" s="1351"/>
    </row>
    <row r="3" spans="1:23" s="1226" customFormat="1" ht="17.25" customHeight="1">
      <c r="A3" s="1222"/>
      <c r="B3" s="1223"/>
      <c r="C3" s="1224" t="s">
        <v>212</v>
      </c>
      <c r="D3" s="1352" t="s">
        <v>695</v>
      </c>
      <c r="E3" s="1352" t="s">
        <v>696</v>
      </c>
      <c r="F3" s="1352" t="s">
        <v>697</v>
      </c>
      <c r="G3" s="1352" t="s">
        <v>698</v>
      </c>
      <c r="H3" s="1352" t="s">
        <v>699</v>
      </c>
      <c r="I3" s="1352" t="s">
        <v>770</v>
      </c>
      <c r="J3" s="1225"/>
      <c r="K3" s="1353" t="s">
        <v>695</v>
      </c>
      <c r="L3" s="1353" t="s">
        <v>696</v>
      </c>
      <c r="M3" s="1353" t="s">
        <v>697</v>
      </c>
      <c r="N3" s="1353" t="s">
        <v>698</v>
      </c>
      <c r="O3" s="1353" t="s">
        <v>699</v>
      </c>
      <c r="P3" s="1353" t="s">
        <v>770</v>
      </c>
      <c r="Q3" s="1225"/>
      <c r="R3" s="1354" t="s">
        <v>695</v>
      </c>
      <c r="S3" s="1354" t="s">
        <v>696</v>
      </c>
      <c r="T3" s="1354" t="s">
        <v>697</v>
      </c>
      <c r="U3" s="1354" t="s">
        <v>698</v>
      </c>
      <c r="V3" s="1354" t="s">
        <v>699</v>
      </c>
      <c r="W3" s="1354" t="s">
        <v>770</v>
      </c>
    </row>
    <row r="4" spans="1:23" s="1238" customFormat="1" ht="12" customHeight="1">
      <c r="A4" s="1227"/>
      <c r="B4" s="1228">
        <v>1</v>
      </c>
      <c r="C4" s="1229" t="s">
        <v>771</v>
      </c>
      <c r="D4" s="1230">
        <v>10</v>
      </c>
      <c r="E4" s="1231">
        <v>15</v>
      </c>
      <c r="F4" s="1231">
        <v>16</v>
      </c>
      <c r="G4" s="1231">
        <v>33</v>
      </c>
      <c r="H4" s="1231">
        <v>74</v>
      </c>
      <c r="I4" s="1231" t="s">
        <v>825</v>
      </c>
      <c r="J4" s="1231"/>
      <c r="K4" s="1231">
        <v>5</v>
      </c>
      <c r="L4" s="1231">
        <v>2</v>
      </c>
      <c r="M4" s="1231">
        <v>5</v>
      </c>
      <c r="N4" s="1231">
        <v>10</v>
      </c>
      <c r="O4" s="1231">
        <v>22</v>
      </c>
      <c r="P4" s="1231" t="s">
        <v>825</v>
      </c>
      <c r="Q4" s="1231"/>
      <c r="R4" s="1231">
        <v>5</v>
      </c>
      <c r="S4" s="1231">
        <v>13</v>
      </c>
      <c r="T4" s="1231">
        <v>11</v>
      </c>
      <c r="U4" s="1231">
        <v>23</v>
      </c>
      <c r="V4" s="1231">
        <v>52</v>
      </c>
      <c r="W4" s="1231" t="s">
        <v>825</v>
      </c>
    </row>
    <row r="5" spans="1:23" s="1238" customFormat="1" ht="12" customHeight="1">
      <c r="A5" s="1233"/>
      <c r="B5" s="1234">
        <v>2</v>
      </c>
      <c r="C5" s="1235" t="s">
        <v>772</v>
      </c>
      <c r="D5" s="1231">
        <v>5</v>
      </c>
      <c r="E5" s="1231">
        <v>11</v>
      </c>
      <c r="F5" s="1231">
        <v>13</v>
      </c>
      <c r="G5" s="1231">
        <v>18</v>
      </c>
      <c r="H5" s="1231">
        <v>47</v>
      </c>
      <c r="I5" s="1231" t="s">
        <v>825</v>
      </c>
      <c r="J5" s="1231"/>
      <c r="K5" s="1231">
        <v>2</v>
      </c>
      <c r="L5" s="1231">
        <v>6</v>
      </c>
      <c r="M5" s="1231">
        <v>5</v>
      </c>
      <c r="N5" s="1231">
        <v>6</v>
      </c>
      <c r="O5" s="1231">
        <v>19</v>
      </c>
      <c r="P5" s="1231" t="s">
        <v>825</v>
      </c>
      <c r="Q5" s="1231"/>
      <c r="R5" s="1231">
        <v>3</v>
      </c>
      <c r="S5" s="1231">
        <v>5</v>
      </c>
      <c r="T5" s="1231">
        <v>8</v>
      </c>
      <c r="U5" s="1231">
        <v>12</v>
      </c>
      <c r="V5" s="1231">
        <v>28</v>
      </c>
      <c r="W5" s="1231" t="s">
        <v>825</v>
      </c>
    </row>
    <row r="6" spans="1:23" s="1238" customFormat="1" ht="12" customHeight="1">
      <c r="A6" s="1233"/>
      <c r="B6" s="1234">
        <v>3</v>
      </c>
      <c r="C6" s="1235" t="s">
        <v>773</v>
      </c>
      <c r="D6" s="1231">
        <v>5</v>
      </c>
      <c r="E6" s="1231">
        <v>5</v>
      </c>
      <c r="F6" s="1231">
        <v>5</v>
      </c>
      <c r="G6" s="1231">
        <v>14</v>
      </c>
      <c r="H6" s="1231">
        <v>29</v>
      </c>
      <c r="I6" s="1231" t="s">
        <v>825</v>
      </c>
      <c r="J6" s="1231"/>
      <c r="K6" s="1231">
        <v>4</v>
      </c>
      <c r="L6" s="1231">
        <v>2</v>
      </c>
      <c r="M6" s="1231">
        <v>2</v>
      </c>
      <c r="N6" s="1231">
        <v>6</v>
      </c>
      <c r="O6" s="1231">
        <v>14</v>
      </c>
      <c r="P6" s="1231" t="s">
        <v>825</v>
      </c>
      <c r="Q6" s="1231"/>
      <c r="R6" s="1231">
        <v>1</v>
      </c>
      <c r="S6" s="1231">
        <v>3</v>
      </c>
      <c r="T6" s="1231">
        <v>3</v>
      </c>
      <c r="U6" s="1231">
        <v>8</v>
      </c>
      <c r="V6" s="1231">
        <v>15</v>
      </c>
      <c r="W6" s="1231" t="s">
        <v>825</v>
      </c>
    </row>
    <row r="7" spans="1:23" s="1232" customFormat="1" ht="12" customHeight="1">
      <c r="A7" s="1233"/>
      <c r="B7" s="1234">
        <v>4</v>
      </c>
      <c r="C7" s="1235" t="s">
        <v>774</v>
      </c>
      <c r="D7" s="1231">
        <v>2</v>
      </c>
      <c r="E7" s="1231">
        <v>6</v>
      </c>
      <c r="F7" s="1231">
        <v>4</v>
      </c>
      <c r="G7" s="1231">
        <v>12</v>
      </c>
      <c r="H7" s="1231">
        <v>24</v>
      </c>
      <c r="I7" s="1231" t="s">
        <v>825</v>
      </c>
      <c r="J7" s="1231"/>
      <c r="K7" s="1231">
        <v>0</v>
      </c>
      <c r="L7" s="1231">
        <v>5</v>
      </c>
      <c r="M7" s="1231">
        <v>2</v>
      </c>
      <c r="N7" s="1231">
        <v>4</v>
      </c>
      <c r="O7" s="1231">
        <v>11</v>
      </c>
      <c r="P7" s="1231" t="s">
        <v>825</v>
      </c>
      <c r="Q7" s="1231"/>
      <c r="R7" s="1231">
        <v>2</v>
      </c>
      <c r="S7" s="1231">
        <v>1</v>
      </c>
      <c r="T7" s="1231">
        <v>2</v>
      </c>
      <c r="U7" s="1231">
        <v>8</v>
      </c>
      <c r="V7" s="1231">
        <v>13</v>
      </c>
      <c r="W7" s="1231" t="s">
        <v>825</v>
      </c>
    </row>
    <row r="8" spans="1:23" s="1232" customFormat="1" ht="12" customHeight="1">
      <c r="A8" s="1233"/>
      <c r="B8" s="1234">
        <v>5</v>
      </c>
      <c r="C8" s="1235" t="s">
        <v>775</v>
      </c>
      <c r="D8" s="1231">
        <v>0</v>
      </c>
      <c r="E8" s="1231">
        <v>0</v>
      </c>
      <c r="F8" s="1231">
        <v>0</v>
      </c>
      <c r="G8" s="1231">
        <v>0</v>
      </c>
      <c r="H8" s="1231">
        <v>0</v>
      </c>
      <c r="I8" s="1231" t="s">
        <v>825</v>
      </c>
      <c r="J8" s="1231"/>
      <c r="K8" s="1231">
        <v>0</v>
      </c>
      <c r="L8" s="1231">
        <v>0</v>
      </c>
      <c r="M8" s="1231">
        <v>0</v>
      </c>
      <c r="N8" s="1231">
        <v>0</v>
      </c>
      <c r="O8" s="1231">
        <v>0</v>
      </c>
      <c r="P8" s="1231" t="s">
        <v>825</v>
      </c>
      <c r="Q8" s="1231"/>
      <c r="R8" s="1231">
        <v>0</v>
      </c>
      <c r="S8" s="1231">
        <v>0</v>
      </c>
      <c r="T8" s="1231">
        <v>0</v>
      </c>
      <c r="U8" s="1231">
        <v>0</v>
      </c>
      <c r="V8" s="1231">
        <v>0</v>
      </c>
      <c r="W8" s="1231" t="s">
        <v>825</v>
      </c>
    </row>
    <row r="9" spans="1:23" s="1232" customFormat="1" ht="12" customHeight="1">
      <c r="A9" s="1233"/>
      <c r="B9" s="1234">
        <v>6</v>
      </c>
      <c r="C9" s="1235" t="s">
        <v>776</v>
      </c>
      <c r="D9" s="1231">
        <v>5</v>
      </c>
      <c r="E9" s="1231">
        <v>10</v>
      </c>
      <c r="F9" s="1231">
        <v>18</v>
      </c>
      <c r="G9" s="1231">
        <v>28</v>
      </c>
      <c r="H9" s="1231">
        <v>61</v>
      </c>
      <c r="I9" s="1231" t="s">
        <v>825</v>
      </c>
      <c r="J9" s="1231"/>
      <c r="K9" s="1231">
        <v>1</v>
      </c>
      <c r="L9" s="1231">
        <v>2</v>
      </c>
      <c r="M9" s="1231">
        <v>3</v>
      </c>
      <c r="N9" s="1231">
        <v>10</v>
      </c>
      <c r="O9" s="1231">
        <v>16</v>
      </c>
      <c r="P9" s="1231" t="s">
        <v>825</v>
      </c>
      <c r="Q9" s="1231"/>
      <c r="R9" s="1231">
        <v>4</v>
      </c>
      <c r="S9" s="1231">
        <v>8</v>
      </c>
      <c r="T9" s="1231">
        <v>15</v>
      </c>
      <c r="U9" s="1231">
        <v>18</v>
      </c>
      <c r="V9" s="1231">
        <v>45</v>
      </c>
      <c r="W9" s="1231" t="s">
        <v>825</v>
      </c>
    </row>
    <row r="10" spans="1:23" s="1232" customFormat="1" ht="12" customHeight="1">
      <c r="A10" s="1233"/>
      <c r="B10" s="1234">
        <v>7</v>
      </c>
      <c r="C10" s="1235" t="s">
        <v>777</v>
      </c>
      <c r="D10" s="1231">
        <v>9</v>
      </c>
      <c r="E10" s="1231">
        <v>11</v>
      </c>
      <c r="F10" s="1231">
        <v>19</v>
      </c>
      <c r="G10" s="1231">
        <v>53</v>
      </c>
      <c r="H10" s="1231">
        <v>92</v>
      </c>
      <c r="I10" s="1231">
        <v>39</v>
      </c>
      <c r="J10" s="1231"/>
      <c r="K10" s="1231">
        <v>5</v>
      </c>
      <c r="L10" s="1231">
        <v>3</v>
      </c>
      <c r="M10" s="1231">
        <v>4</v>
      </c>
      <c r="N10" s="1231">
        <v>18</v>
      </c>
      <c r="O10" s="1231">
        <v>30</v>
      </c>
      <c r="P10" s="1231">
        <v>17</v>
      </c>
      <c r="Q10" s="1231"/>
      <c r="R10" s="1231">
        <v>4</v>
      </c>
      <c r="S10" s="1231">
        <v>8</v>
      </c>
      <c r="T10" s="1231">
        <v>15</v>
      </c>
      <c r="U10" s="1231">
        <v>35</v>
      </c>
      <c r="V10" s="1231">
        <v>62</v>
      </c>
      <c r="W10" s="1231">
        <v>22</v>
      </c>
    </row>
    <row r="11" spans="1:23" s="1232" customFormat="1" ht="12" customHeight="1">
      <c r="A11" s="1233"/>
      <c r="B11" s="1234">
        <v>8</v>
      </c>
      <c r="C11" s="1235" t="s">
        <v>778</v>
      </c>
      <c r="D11" s="1231">
        <v>21</v>
      </c>
      <c r="E11" s="1231">
        <v>35</v>
      </c>
      <c r="F11" s="1231">
        <v>36</v>
      </c>
      <c r="G11" s="1231">
        <v>144</v>
      </c>
      <c r="H11" s="1231">
        <v>236</v>
      </c>
      <c r="I11" s="1231">
        <v>109</v>
      </c>
      <c r="J11" s="1231"/>
      <c r="K11" s="1231">
        <v>4</v>
      </c>
      <c r="L11" s="1231">
        <v>12</v>
      </c>
      <c r="M11" s="1231">
        <v>11</v>
      </c>
      <c r="N11" s="1231">
        <v>58</v>
      </c>
      <c r="O11" s="1231">
        <v>85</v>
      </c>
      <c r="P11" s="1231">
        <v>45</v>
      </c>
      <c r="Q11" s="1231"/>
      <c r="R11" s="1231">
        <v>17</v>
      </c>
      <c r="S11" s="1231">
        <v>23</v>
      </c>
      <c r="T11" s="1231">
        <v>25</v>
      </c>
      <c r="U11" s="1231">
        <v>86</v>
      </c>
      <c r="V11" s="1231">
        <v>151</v>
      </c>
      <c r="W11" s="1231">
        <v>64</v>
      </c>
    </row>
    <row r="12" spans="1:23" s="1232" customFormat="1" ht="12" customHeight="1">
      <c r="A12" s="1233"/>
      <c r="B12" s="1234">
        <v>9</v>
      </c>
      <c r="C12" s="1235" t="s">
        <v>779</v>
      </c>
      <c r="D12" s="1231">
        <v>39</v>
      </c>
      <c r="E12" s="1231">
        <v>7</v>
      </c>
      <c r="F12" s="1231">
        <v>7</v>
      </c>
      <c r="G12" s="1231">
        <v>8</v>
      </c>
      <c r="H12" s="1231">
        <v>61</v>
      </c>
      <c r="I12" s="1231">
        <v>617</v>
      </c>
      <c r="J12" s="1231"/>
      <c r="K12" s="1231">
        <v>19</v>
      </c>
      <c r="L12" s="1231">
        <v>2</v>
      </c>
      <c r="M12" s="1231">
        <v>2</v>
      </c>
      <c r="N12" s="1231">
        <v>5</v>
      </c>
      <c r="O12" s="1231">
        <v>28</v>
      </c>
      <c r="P12" s="1231">
        <v>194</v>
      </c>
      <c r="Q12" s="1231"/>
      <c r="R12" s="1231">
        <v>20</v>
      </c>
      <c r="S12" s="1231">
        <v>5</v>
      </c>
      <c r="T12" s="1231">
        <v>5</v>
      </c>
      <c r="U12" s="1231">
        <v>3</v>
      </c>
      <c r="V12" s="1231">
        <v>33</v>
      </c>
      <c r="W12" s="1231">
        <v>423</v>
      </c>
    </row>
    <row r="13" spans="1:23" s="1232" customFormat="1" ht="12" customHeight="1">
      <c r="A13" s="1233"/>
      <c r="B13" s="1234">
        <v>10</v>
      </c>
      <c r="C13" s="1235" t="s">
        <v>780</v>
      </c>
      <c r="D13" s="1231">
        <v>62</v>
      </c>
      <c r="E13" s="1231">
        <v>68</v>
      </c>
      <c r="F13" s="1231">
        <v>72</v>
      </c>
      <c r="G13" s="1231">
        <v>118</v>
      </c>
      <c r="H13" s="1231">
        <v>320</v>
      </c>
      <c r="I13" s="1231">
        <v>430</v>
      </c>
      <c r="J13" s="1231"/>
      <c r="K13" s="1231">
        <v>26</v>
      </c>
      <c r="L13" s="1231">
        <v>24</v>
      </c>
      <c r="M13" s="1231">
        <v>27</v>
      </c>
      <c r="N13" s="1231">
        <v>49</v>
      </c>
      <c r="O13" s="1231">
        <v>126</v>
      </c>
      <c r="P13" s="1231">
        <v>154</v>
      </c>
      <c r="Q13" s="1231"/>
      <c r="R13" s="1231">
        <v>36</v>
      </c>
      <c r="S13" s="1231">
        <v>44</v>
      </c>
      <c r="T13" s="1231">
        <v>45</v>
      </c>
      <c r="U13" s="1231">
        <v>69</v>
      </c>
      <c r="V13" s="1231">
        <v>194</v>
      </c>
      <c r="W13" s="1231">
        <v>276</v>
      </c>
    </row>
    <row r="14" spans="1:23" s="1232" customFormat="1" ht="12" customHeight="1">
      <c r="A14" s="1233"/>
      <c r="B14" s="1234">
        <v>11</v>
      </c>
      <c r="C14" s="1235" t="s">
        <v>781</v>
      </c>
      <c r="D14" s="1231">
        <v>47</v>
      </c>
      <c r="E14" s="1231">
        <v>50</v>
      </c>
      <c r="F14" s="1231">
        <v>53</v>
      </c>
      <c r="G14" s="1231">
        <v>125</v>
      </c>
      <c r="H14" s="1231">
        <v>275</v>
      </c>
      <c r="I14" s="1231">
        <v>445</v>
      </c>
      <c r="J14" s="1231"/>
      <c r="K14" s="1231">
        <v>14</v>
      </c>
      <c r="L14" s="1231">
        <v>10</v>
      </c>
      <c r="M14" s="1231">
        <v>15</v>
      </c>
      <c r="N14" s="1231">
        <v>54</v>
      </c>
      <c r="O14" s="1231">
        <v>93</v>
      </c>
      <c r="P14" s="1231">
        <v>120</v>
      </c>
      <c r="Q14" s="1231"/>
      <c r="R14" s="1231">
        <v>33</v>
      </c>
      <c r="S14" s="1231">
        <v>40</v>
      </c>
      <c r="T14" s="1231">
        <v>38</v>
      </c>
      <c r="U14" s="1231">
        <v>71</v>
      </c>
      <c r="V14" s="1231">
        <v>182</v>
      </c>
      <c r="W14" s="1231">
        <v>325</v>
      </c>
    </row>
    <row r="15" spans="1:23" s="1232" customFormat="1" ht="12" customHeight="1">
      <c r="A15" s="1233"/>
      <c r="B15" s="1234">
        <v>12</v>
      </c>
      <c r="C15" s="1235" t="s">
        <v>782</v>
      </c>
      <c r="D15" s="1231">
        <v>11</v>
      </c>
      <c r="E15" s="1231">
        <v>15</v>
      </c>
      <c r="F15" s="1231">
        <v>14</v>
      </c>
      <c r="G15" s="1231">
        <v>45</v>
      </c>
      <c r="H15" s="1231">
        <v>85</v>
      </c>
      <c r="I15" s="1231">
        <v>719</v>
      </c>
      <c r="J15" s="1231"/>
      <c r="K15" s="1231">
        <v>4</v>
      </c>
      <c r="L15" s="1231">
        <v>6</v>
      </c>
      <c r="M15" s="1231">
        <v>4</v>
      </c>
      <c r="N15" s="1231">
        <v>20</v>
      </c>
      <c r="O15" s="1231">
        <v>34</v>
      </c>
      <c r="P15" s="1231">
        <v>241</v>
      </c>
      <c r="Q15" s="1231"/>
      <c r="R15" s="1231">
        <v>7</v>
      </c>
      <c r="S15" s="1231">
        <v>9</v>
      </c>
      <c r="T15" s="1231">
        <v>10</v>
      </c>
      <c r="U15" s="1231">
        <v>25</v>
      </c>
      <c r="V15" s="1231">
        <v>51</v>
      </c>
      <c r="W15" s="1231">
        <v>478</v>
      </c>
    </row>
    <row r="16" spans="1:23" s="1232" customFormat="1" ht="12" customHeight="1">
      <c r="A16" s="1233"/>
      <c r="B16" s="1234">
        <v>13</v>
      </c>
      <c r="C16" s="1235" t="s">
        <v>783</v>
      </c>
      <c r="D16" s="1231">
        <v>14</v>
      </c>
      <c r="E16" s="1231">
        <v>13</v>
      </c>
      <c r="F16" s="1231">
        <v>21</v>
      </c>
      <c r="G16" s="1231">
        <v>25</v>
      </c>
      <c r="H16" s="1231">
        <v>73</v>
      </c>
      <c r="I16" s="1231">
        <v>636</v>
      </c>
      <c r="J16" s="1231"/>
      <c r="K16" s="1231">
        <v>4</v>
      </c>
      <c r="L16" s="1231">
        <v>3</v>
      </c>
      <c r="M16" s="1231">
        <v>3</v>
      </c>
      <c r="N16" s="1231">
        <v>10</v>
      </c>
      <c r="O16" s="1231">
        <v>20</v>
      </c>
      <c r="P16" s="1231">
        <v>199</v>
      </c>
      <c r="Q16" s="1231"/>
      <c r="R16" s="1231">
        <v>10</v>
      </c>
      <c r="S16" s="1231">
        <v>10</v>
      </c>
      <c r="T16" s="1231">
        <v>18</v>
      </c>
      <c r="U16" s="1231">
        <v>15</v>
      </c>
      <c r="V16" s="1231">
        <v>53</v>
      </c>
      <c r="W16" s="1231">
        <v>437</v>
      </c>
    </row>
    <row r="17" spans="1:23" s="1232" customFormat="1" ht="12" customHeight="1">
      <c r="A17" s="1233"/>
      <c r="B17" s="1234">
        <v>14</v>
      </c>
      <c r="C17" s="1235" t="s">
        <v>784</v>
      </c>
      <c r="D17" s="1231">
        <v>18</v>
      </c>
      <c r="E17" s="1231">
        <v>32</v>
      </c>
      <c r="F17" s="1231">
        <v>31</v>
      </c>
      <c r="G17" s="1231">
        <v>75</v>
      </c>
      <c r="H17" s="1231">
        <v>156</v>
      </c>
      <c r="I17" s="1231">
        <v>64</v>
      </c>
      <c r="J17" s="1231"/>
      <c r="K17" s="1231">
        <v>2</v>
      </c>
      <c r="L17" s="1231">
        <v>12</v>
      </c>
      <c r="M17" s="1231">
        <v>11</v>
      </c>
      <c r="N17" s="1231">
        <v>29</v>
      </c>
      <c r="O17" s="1231">
        <v>54</v>
      </c>
      <c r="P17" s="1231">
        <v>29</v>
      </c>
      <c r="Q17" s="1231"/>
      <c r="R17" s="1231">
        <v>16</v>
      </c>
      <c r="S17" s="1231">
        <v>20</v>
      </c>
      <c r="T17" s="1231">
        <v>20</v>
      </c>
      <c r="U17" s="1231">
        <v>46</v>
      </c>
      <c r="V17" s="1231">
        <v>102</v>
      </c>
      <c r="W17" s="1231">
        <v>35</v>
      </c>
    </row>
    <row r="18" spans="1:23" s="1232" customFormat="1" ht="12" customHeight="1">
      <c r="A18" s="1233"/>
      <c r="B18" s="1234">
        <v>15</v>
      </c>
      <c r="C18" s="1235" t="s">
        <v>785</v>
      </c>
      <c r="D18" s="1231">
        <v>5</v>
      </c>
      <c r="E18" s="1231">
        <v>2</v>
      </c>
      <c r="F18" s="1231">
        <v>15</v>
      </c>
      <c r="G18" s="1231">
        <v>10</v>
      </c>
      <c r="H18" s="1231">
        <v>32</v>
      </c>
      <c r="I18" s="1231">
        <v>492</v>
      </c>
      <c r="J18" s="1231"/>
      <c r="K18" s="1231">
        <v>0</v>
      </c>
      <c r="L18" s="1231">
        <v>2</v>
      </c>
      <c r="M18" s="1231">
        <v>5</v>
      </c>
      <c r="N18" s="1231">
        <v>4</v>
      </c>
      <c r="O18" s="1231">
        <v>11</v>
      </c>
      <c r="P18" s="1231">
        <v>168</v>
      </c>
      <c r="Q18" s="1231"/>
      <c r="R18" s="1231">
        <v>5</v>
      </c>
      <c r="S18" s="1231">
        <v>0</v>
      </c>
      <c r="T18" s="1231">
        <v>10</v>
      </c>
      <c r="U18" s="1231">
        <v>6</v>
      </c>
      <c r="V18" s="1231">
        <v>21</v>
      </c>
      <c r="W18" s="1231">
        <v>324</v>
      </c>
    </row>
    <row r="19" spans="1:23" s="1232" customFormat="1" ht="12" customHeight="1">
      <c r="A19" s="1233"/>
      <c r="B19" s="1234">
        <v>16</v>
      </c>
      <c r="C19" s="1235" t="s">
        <v>786</v>
      </c>
      <c r="D19" s="1231">
        <v>20</v>
      </c>
      <c r="E19" s="1231">
        <v>15</v>
      </c>
      <c r="F19" s="1231">
        <v>13</v>
      </c>
      <c r="G19" s="1231">
        <v>21</v>
      </c>
      <c r="H19" s="1231">
        <v>69</v>
      </c>
      <c r="I19" s="1231">
        <v>671</v>
      </c>
      <c r="J19" s="1231"/>
      <c r="K19" s="1231">
        <v>6</v>
      </c>
      <c r="L19" s="1231">
        <v>3</v>
      </c>
      <c r="M19" s="1231">
        <v>6</v>
      </c>
      <c r="N19" s="1231">
        <v>8</v>
      </c>
      <c r="O19" s="1231">
        <v>23</v>
      </c>
      <c r="P19" s="1231">
        <v>234</v>
      </c>
      <c r="Q19" s="1231"/>
      <c r="R19" s="1231">
        <v>14</v>
      </c>
      <c r="S19" s="1231">
        <v>12</v>
      </c>
      <c r="T19" s="1231">
        <v>7</v>
      </c>
      <c r="U19" s="1231">
        <v>13</v>
      </c>
      <c r="V19" s="1231">
        <v>46</v>
      </c>
      <c r="W19" s="1231">
        <v>437</v>
      </c>
    </row>
    <row r="20" spans="1:23" s="1232" customFormat="1" ht="12" customHeight="1">
      <c r="A20" s="1233"/>
      <c r="B20" s="1234">
        <v>17</v>
      </c>
      <c r="C20" s="1235" t="s">
        <v>787</v>
      </c>
      <c r="D20" s="1231" t="s">
        <v>757</v>
      </c>
      <c r="E20" s="1231" t="s">
        <v>757</v>
      </c>
      <c r="F20" s="1231" t="s">
        <v>757</v>
      </c>
      <c r="G20" s="1231" t="s">
        <v>757</v>
      </c>
      <c r="H20" s="1231" t="s">
        <v>757</v>
      </c>
      <c r="I20" s="1231" t="s">
        <v>757</v>
      </c>
      <c r="J20" s="1231"/>
      <c r="K20" s="1231" t="s">
        <v>757</v>
      </c>
      <c r="L20" s="1231" t="s">
        <v>757</v>
      </c>
      <c r="M20" s="1231" t="s">
        <v>757</v>
      </c>
      <c r="N20" s="1231" t="s">
        <v>757</v>
      </c>
      <c r="O20" s="1231" t="s">
        <v>757</v>
      </c>
      <c r="P20" s="1231" t="s">
        <v>757</v>
      </c>
      <c r="Q20" s="1231"/>
      <c r="R20" s="1231" t="s">
        <v>757</v>
      </c>
      <c r="S20" s="1231" t="s">
        <v>757</v>
      </c>
      <c r="T20" s="1231" t="s">
        <v>757</v>
      </c>
      <c r="U20" s="1231" t="s">
        <v>757</v>
      </c>
      <c r="V20" s="1231" t="s">
        <v>757</v>
      </c>
      <c r="W20" s="1231" t="s">
        <v>757</v>
      </c>
    </row>
    <row r="21" spans="1:23" s="1232" customFormat="1" ht="12" customHeight="1">
      <c r="A21" s="1233"/>
      <c r="B21" s="1234">
        <v>18</v>
      </c>
      <c r="C21" s="1235" t="s">
        <v>788</v>
      </c>
      <c r="D21" s="1231">
        <v>8</v>
      </c>
      <c r="E21" s="1231">
        <v>9</v>
      </c>
      <c r="F21" s="1231">
        <v>9</v>
      </c>
      <c r="G21" s="1231">
        <v>6</v>
      </c>
      <c r="H21" s="1231">
        <v>32</v>
      </c>
      <c r="I21" s="1231">
        <v>36</v>
      </c>
      <c r="J21" s="1231"/>
      <c r="K21" s="1231">
        <v>3</v>
      </c>
      <c r="L21" s="1231">
        <v>1</v>
      </c>
      <c r="M21" s="1231">
        <v>5</v>
      </c>
      <c r="N21" s="1231">
        <v>3</v>
      </c>
      <c r="O21" s="1231">
        <v>12</v>
      </c>
      <c r="P21" s="1231">
        <v>8</v>
      </c>
      <c r="Q21" s="1231"/>
      <c r="R21" s="1231">
        <v>5</v>
      </c>
      <c r="S21" s="1231">
        <v>8</v>
      </c>
      <c r="T21" s="1231">
        <v>4</v>
      </c>
      <c r="U21" s="1231">
        <v>3</v>
      </c>
      <c r="V21" s="1231">
        <v>20</v>
      </c>
      <c r="W21" s="1231">
        <v>28</v>
      </c>
    </row>
    <row r="22" spans="1:23" s="1232" customFormat="1" ht="12" customHeight="1">
      <c r="A22" s="1233"/>
      <c r="B22" s="1234">
        <v>19</v>
      </c>
      <c r="C22" s="1235" t="s">
        <v>789</v>
      </c>
      <c r="D22" s="1231">
        <v>11</v>
      </c>
      <c r="E22" s="1231">
        <v>21</v>
      </c>
      <c r="F22" s="1231">
        <v>15</v>
      </c>
      <c r="G22" s="1231">
        <v>41</v>
      </c>
      <c r="H22" s="1231">
        <v>88</v>
      </c>
      <c r="I22" s="1231">
        <v>16</v>
      </c>
      <c r="J22" s="1231"/>
      <c r="K22" s="1231">
        <v>5</v>
      </c>
      <c r="L22" s="1231">
        <v>9</v>
      </c>
      <c r="M22" s="1231">
        <v>3</v>
      </c>
      <c r="N22" s="1231">
        <v>11</v>
      </c>
      <c r="O22" s="1231">
        <v>28</v>
      </c>
      <c r="P22" s="1231">
        <v>4</v>
      </c>
      <c r="Q22" s="1231"/>
      <c r="R22" s="1231">
        <v>6</v>
      </c>
      <c r="S22" s="1231">
        <v>12</v>
      </c>
      <c r="T22" s="1231">
        <v>12</v>
      </c>
      <c r="U22" s="1231">
        <v>30</v>
      </c>
      <c r="V22" s="1231">
        <v>60</v>
      </c>
      <c r="W22" s="1231">
        <v>12</v>
      </c>
    </row>
    <row r="23" spans="1:23" s="1232" customFormat="1" ht="12" customHeight="1">
      <c r="A23" s="1233"/>
      <c r="B23" s="1234">
        <v>20</v>
      </c>
      <c r="C23" s="1235" t="s">
        <v>790</v>
      </c>
      <c r="D23" s="1231">
        <v>5</v>
      </c>
      <c r="E23" s="1231">
        <v>12</v>
      </c>
      <c r="F23" s="1231">
        <v>14</v>
      </c>
      <c r="G23" s="1231">
        <v>0</v>
      </c>
      <c r="H23" s="1231">
        <v>31</v>
      </c>
      <c r="I23" s="1231">
        <v>93</v>
      </c>
      <c r="J23" s="1231"/>
      <c r="K23" s="1231">
        <v>0</v>
      </c>
      <c r="L23" s="1231">
        <v>0</v>
      </c>
      <c r="M23" s="1231">
        <v>0</v>
      </c>
      <c r="N23" s="1231">
        <v>0</v>
      </c>
      <c r="O23" s="1231">
        <v>0</v>
      </c>
      <c r="P23" s="1231">
        <v>30</v>
      </c>
      <c r="Q23" s="1231"/>
      <c r="R23" s="1231">
        <v>5</v>
      </c>
      <c r="S23" s="1231">
        <v>12</v>
      </c>
      <c r="T23" s="1231">
        <v>14</v>
      </c>
      <c r="U23" s="1231">
        <v>0</v>
      </c>
      <c r="V23" s="1231">
        <v>31</v>
      </c>
      <c r="W23" s="1231">
        <v>63</v>
      </c>
    </row>
    <row r="24" spans="1:23" s="1232" customFormat="1" ht="12" customHeight="1">
      <c r="A24" s="1233"/>
      <c r="B24" s="1234">
        <v>21</v>
      </c>
      <c r="C24" s="1235" t="s">
        <v>791</v>
      </c>
      <c r="D24" s="1231">
        <v>91</v>
      </c>
      <c r="E24" s="1231">
        <v>12</v>
      </c>
      <c r="F24" s="1231">
        <v>10</v>
      </c>
      <c r="G24" s="1231">
        <v>17</v>
      </c>
      <c r="H24" s="1231">
        <v>130</v>
      </c>
      <c r="I24" s="1231" t="s">
        <v>825</v>
      </c>
      <c r="J24" s="1231"/>
      <c r="K24" s="1231">
        <v>29</v>
      </c>
      <c r="L24" s="1231">
        <v>1</v>
      </c>
      <c r="M24" s="1231">
        <v>5</v>
      </c>
      <c r="N24" s="1231">
        <v>2</v>
      </c>
      <c r="O24" s="1231">
        <v>37</v>
      </c>
      <c r="P24" s="1231" t="s">
        <v>825</v>
      </c>
      <c r="Q24" s="1231"/>
      <c r="R24" s="1231">
        <v>62</v>
      </c>
      <c r="S24" s="1231">
        <v>11</v>
      </c>
      <c r="T24" s="1231">
        <v>5</v>
      </c>
      <c r="U24" s="1231">
        <v>15</v>
      </c>
      <c r="V24" s="1231">
        <v>93</v>
      </c>
      <c r="W24" s="1231" t="s">
        <v>825</v>
      </c>
    </row>
    <row r="25" spans="1:23" s="1232" customFormat="1" ht="12" customHeight="1">
      <c r="A25" s="1233"/>
      <c r="B25" s="1234">
        <v>22</v>
      </c>
      <c r="C25" s="1235" t="s">
        <v>792</v>
      </c>
      <c r="D25" s="1231">
        <v>160</v>
      </c>
      <c r="E25" s="1231">
        <v>120</v>
      </c>
      <c r="F25" s="1231">
        <v>132</v>
      </c>
      <c r="G25" s="1231">
        <v>299</v>
      </c>
      <c r="H25" s="1231">
        <v>711</v>
      </c>
      <c r="I25" s="1231">
        <v>620</v>
      </c>
      <c r="J25" s="1231"/>
      <c r="K25" s="1231">
        <v>48</v>
      </c>
      <c r="L25" s="1231">
        <v>25</v>
      </c>
      <c r="M25" s="1231">
        <v>45</v>
      </c>
      <c r="N25" s="1231">
        <v>117</v>
      </c>
      <c r="O25" s="1231">
        <v>235</v>
      </c>
      <c r="P25" s="1231">
        <v>201</v>
      </c>
      <c r="Q25" s="1231"/>
      <c r="R25" s="1231">
        <v>112</v>
      </c>
      <c r="S25" s="1231">
        <v>95</v>
      </c>
      <c r="T25" s="1231">
        <v>87</v>
      </c>
      <c r="U25" s="1231">
        <v>182</v>
      </c>
      <c r="V25" s="1231">
        <v>476</v>
      </c>
      <c r="W25" s="1231">
        <v>419</v>
      </c>
    </row>
    <row r="26" spans="1:23" s="1232" customFormat="1" ht="12" customHeight="1">
      <c r="A26" s="1233"/>
      <c r="B26" s="1234">
        <v>23</v>
      </c>
      <c r="C26" s="1235" t="s">
        <v>793</v>
      </c>
      <c r="D26" s="1231">
        <v>193</v>
      </c>
      <c r="E26" s="1231">
        <v>142</v>
      </c>
      <c r="F26" s="1231">
        <v>155</v>
      </c>
      <c r="G26" s="1231">
        <v>374</v>
      </c>
      <c r="H26" s="1231">
        <v>864</v>
      </c>
      <c r="I26" s="1231">
        <v>482</v>
      </c>
      <c r="J26" s="1231"/>
      <c r="K26" s="1231">
        <v>70</v>
      </c>
      <c r="L26" s="1231">
        <v>57</v>
      </c>
      <c r="M26" s="1231">
        <v>49</v>
      </c>
      <c r="N26" s="1231">
        <v>163</v>
      </c>
      <c r="O26" s="1231">
        <v>339</v>
      </c>
      <c r="P26" s="1231">
        <v>157</v>
      </c>
      <c r="Q26" s="1231"/>
      <c r="R26" s="1231">
        <v>123</v>
      </c>
      <c r="S26" s="1231">
        <v>85</v>
      </c>
      <c r="T26" s="1231">
        <v>106</v>
      </c>
      <c r="U26" s="1231">
        <v>211</v>
      </c>
      <c r="V26" s="1231">
        <v>525</v>
      </c>
      <c r="W26" s="1231">
        <v>325</v>
      </c>
    </row>
    <row r="27" spans="1:23" s="1232" customFormat="1" ht="12" customHeight="1">
      <c r="A27" s="1233"/>
      <c r="B27" s="1234">
        <v>24</v>
      </c>
      <c r="C27" s="1235" t="s">
        <v>794</v>
      </c>
      <c r="D27" s="1231">
        <v>23</v>
      </c>
      <c r="E27" s="1231">
        <v>14</v>
      </c>
      <c r="F27" s="1231">
        <v>28</v>
      </c>
      <c r="G27" s="1231">
        <v>17</v>
      </c>
      <c r="H27" s="1231">
        <v>82</v>
      </c>
      <c r="I27" s="1231" t="s">
        <v>825</v>
      </c>
      <c r="J27" s="1231" t="s">
        <v>738</v>
      </c>
      <c r="K27" s="1231">
        <v>7</v>
      </c>
      <c r="L27" s="1231">
        <v>2</v>
      </c>
      <c r="M27" s="1231">
        <v>6</v>
      </c>
      <c r="N27" s="1231">
        <v>7</v>
      </c>
      <c r="O27" s="1231">
        <v>22</v>
      </c>
      <c r="P27" s="1231" t="s">
        <v>825</v>
      </c>
      <c r="Q27" s="1231"/>
      <c r="R27" s="1231">
        <v>16</v>
      </c>
      <c r="S27" s="1231">
        <v>12</v>
      </c>
      <c r="T27" s="1231">
        <v>22</v>
      </c>
      <c r="U27" s="1231">
        <v>10</v>
      </c>
      <c r="V27" s="1231">
        <v>60</v>
      </c>
      <c r="W27" s="1231" t="s">
        <v>825</v>
      </c>
    </row>
    <row r="28" spans="1:23" s="1232" customFormat="1" ht="12" customHeight="1">
      <c r="A28" s="1233"/>
      <c r="B28" s="1234">
        <v>25</v>
      </c>
      <c r="C28" s="1235" t="s">
        <v>795</v>
      </c>
      <c r="D28" s="1231">
        <v>37</v>
      </c>
      <c r="E28" s="1231">
        <v>27</v>
      </c>
      <c r="F28" s="1231">
        <v>30</v>
      </c>
      <c r="G28" s="1231">
        <v>49</v>
      </c>
      <c r="H28" s="1231">
        <v>143</v>
      </c>
      <c r="I28" s="1231">
        <v>57</v>
      </c>
      <c r="J28" s="1231"/>
      <c r="K28" s="1231">
        <v>15</v>
      </c>
      <c r="L28" s="1231">
        <v>7</v>
      </c>
      <c r="M28" s="1231">
        <v>6</v>
      </c>
      <c r="N28" s="1231">
        <v>20</v>
      </c>
      <c r="O28" s="1231">
        <v>48</v>
      </c>
      <c r="P28" s="1231">
        <v>25</v>
      </c>
      <c r="Q28" s="1231"/>
      <c r="R28" s="1231">
        <v>22</v>
      </c>
      <c r="S28" s="1231">
        <v>20</v>
      </c>
      <c r="T28" s="1231">
        <v>24</v>
      </c>
      <c r="U28" s="1231">
        <v>29</v>
      </c>
      <c r="V28" s="1231">
        <v>95</v>
      </c>
      <c r="W28" s="1231">
        <v>32</v>
      </c>
    </row>
    <row r="29" spans="1:23" s="1232" customFormat="1" ht="12" customHeight="1">
      <c r="A29" s="1233"/>
      <c r="B29" s="1234">
        <v>26</v>
      </c>
      <c r="C29" s="1235" t="s">
        <v>796</v>
      </c>
      <c r="D29" s="1231">
        <v>6</v>
      </c>
      <c r="E29" s="1231">
        <v>14</v>
      </c>
      <c r="F29" s="1231">
        <v>17</v>
      </c>
      <c r="G29" s="1231">
        <v>24</v>
      </c>
      <c r="H29" s="1231">
        <v>61</v>
      </c>
      <c r="I29" s="1231" t="s">
        <v>825</v>
      </c>
      <c r="J29" s="1231"/>
      <c r="K29" s="1231">
        <v>1</v>
      </c>
      <c r="L29" s="1231">
        <v>9</v>
      </c>
      <c r="M29" s="1231">
        <v>8</v>
      </c>
      <c r="N29" s="1231">
        <v>11</v>
      </c>
      <c r="O29" s="1231">
        <v>29</v>
      </c>
      <c r="P29" s="1231" t="s">
        <v>825</v>
      </c>
      <c r="Q29" s="1231"/>
      <c r="R29" s="1231">
        <v>5</v>
      </c>
      <c r="S29" s="1231">
        <v>5</v>
      </c>
      <c r="T29" s="1231">
        <v>9</v>
      </c>
      <c r="U29" s="1231">
        <v>13</v>
      </c>
      <c r="V29" s="1231">
        <v>32</v>
      </c>
      <c r="W29" s="1231" t="s">
        <v>825</v>
      </c>
    </row>
    <row r="30" spans="1:23" s="1232" customFormat="1" ht="12" customHeight="1">
      <c r="A30" s="1233"/>
      <c r="B30" s="1234">
        <v>27</v>
      </c>
      <c r="C30" s="1235" t="s">
        <v>797</v>
      </c>
      <c r="D30" s="1231">
        <v>164</v>
      </c>
      <c r="E30" s="1231">
        <v>21</v>
      </c>
      <c r="F30" s="1231">
        <v>20</v>
      </c>
      <c r="G30" s="1231">
        <v>32</v>
      </c>
      <c r="H30" s="1231">
        <v>237</v>
      </c>
      <c r="I30" s="1231" t="s">
        <v>825</v>
      </c>
      <c r="J30" s="1231"/>
      <c r="K30" s="1231">
        <v>58</v>
      </c>
      <c r="L30" s="1231">
        <v>4</v>
      </c>
      <c r="M30" s="1231">
        <v>6</v>
      </c>
      <c r="N30" s="1231">
        <v>12</v>
      </c>
      <c r="O30" s="1231">
        <v>80</v>
      </c>
      <c r="P30" s="1231" t="s">
        <v>825</v>
      </c>
      <c r="Q30" s="1231"/>
      <c r="R30" s="1231">
        <v>106</v>
      </c>
      <c r="S30" s="1231">
        <v>17</v>
      </c>
      <c r="T30" s="1231">
        <v>14</v>
      </c>
      <c r="U30" s="1231">
        <v>20</v>
      </c>
      <c r="V30" s="1231">
        <v>157</v>
      </c>
      <c r="W30" s="1231" t="s">
        <v>825</v>
      </c>
    </row>
    <row r="31" spans="1:23" s="1232" customFormat="1" ht="12" customHeight="1">
      <c r="A31" s="1233"/>
      <c r="B31" s="1234">
        <v>28</v>
      </c>
      <c r="C31" s="1235" t="s">
        <v>798</v>
      </c>
      <c r="D31" s="1231">
        <v>78</v>
      </c>
      <c r="E31" s="1231">
        <v>8</v>
      </c>
      <c r="F31" s="1231">
        <v>12</v>
      </c>
      <c r="G31" s="1231">
        <v>0</v>
      </c>
      <c r="H31" s="1231">
        <v>98</v>
      </c>
      <c r="I31" s="1231" t="s">
        <v>825</v>
      </c>
      <c r="J31" s="1231"/>
      <c r="K31" s="1231">
        <v>25</v>
      </c>
      <c r="L31" s="1231">
        <v>0</v>
      </c>
      <c r="M31" s="1231">
        <v>3</v>
      </c>
      <c r="N31" s="1231">
        <v>0</v>
      </c>
      <c r="O31" s="1231">
        <v>28</v>
      </c>
      <c r="P31" s="1231" t="s">
        <v>825</v>
      </c>
      <c r="Q31" s="1231"/>
      <c r="R31" s="1231">
        <v>53</v>
      </c>
      <c r="S31" s="1231">
        <v>8</v>
      </c>
      <c r="T31" s="1231">
        <v>9</v>
      </c>
      <c r="U31" s="1231">
        <v>0</v>
      </c>
      <c r="V31" s="1231">
        <v>70</v>
      </c>
      <c r="W31" s="1231" t="s">
        <v>825</v>
      </c>
    </row>
    <row r="32" spans="1:23" s="1232" customFormat="1" ht="12" customHeight="1">
      <c r="A32" s="1233"/>
      <c r="B32" s="1234">
        <v>29</v>
      </c>
      <c r="C32" s="1235" t="s">
        <v>799</v>
      </c>
      <c r="D32" s="1231">
        <v>85</v>
      </c>
      <c r="E32" s="1231">
        <v>87</v>
      </c>
      <c r="F32" s="1231">
        <v>82</v>
      </c>
      <c r="G32" s="1231">
        <v>83</v>
      </c>
      <c r="H32" s="1231">
        <v>337</v>
      </c>
      <c r="I32" s="1231" t="s">
        <v>825</v>
      </c>
      <c r="J32" s="1231"/>
      <c r="K32" s="1231">
        <v>28</v>
      </c>
      <c r="L32" s="1231">
        <v>21</v>
      </c>
      <c r="M32" s="1231">
        <v>29</v>
      </c>
      <c r="N32" s="1231">
        <v>45</v>
      </c>
      <c r="O32" s="1231">
        <v>123</v>
      </c>
      <c r="P32" s="1231" t="s">
        <v>825</v>
      </c>
      <c r="Q32" s="1231"/>
      <c r="R32" s="1231">
        <v>57</v>
      </c>
      <c r="S32" s="1231">
        <v>66</v>
      </c>
      <c r="T32" s="1231">
        <v>53</v>
      </c>
      <c r="U32" s="1231">
        <v>38</v>
      </c>
      <c r="V32" s="1231">
        <v>214</v>
      </c>
      <c r="W32" s="1231" t="s">
        <v>825</v>
      </c>
    </row>
    <row r="33" spans="1:23" s="1232" customFormat="1" ht="12" customHeight="1">
      <c r="A33" s="1233"/>
      <c r="B33" s="1234">
        <v>30</v>
      </c>
      <c r="C33" s="1235" t="s">
        <v>800</v>
      </c>
      <c r="D33" s="1231">
        <v>27</v>
      </c>
      <c r="E33" s="1231">
        <v>42</v>
      </c>
      <c r="F33" s="1231">
        <v>72</v>
      </c>
      <c r="G33" s="1231">
        <v>48</v>
      </c>
      <c r="H33" s="1231">
        <v>189</v>
      </c>
      <c r="I33" s="1231" t="s">
        <v>825</v>
      </c>
      <c r="J33" s="1231"/>
      <c r="K33" s="1231">
        <v>10</v>
      </c>
      <c r="L33" s="1231">
        <v>12</v>
      </c>
      <c r="M33" s="1231">
        <v>30</v>
      </c>
      <c r="N33" s="1231">
        <v>19</v>
      </c>
      <c r="O33" s="1231">
        <v>71</v>
      </c>
      <c r="P33" s="1231" t="s">
        <v>825</v>
      </c>
      <c r="Q33" s="1231"/>
      <c r="R33" s="1231">
        <v>17</v>
      </c>
      <c r="S33" s="1231">
        <v>30</v>
      </c>
      <c r="T33" s="1231">
        <v>42</v>
      </c>
      <c r="U33" s="1231">
        <v>29</v>
      </c>
      <c r="V33" s="1231">
        <v>118</v>
      </c>
      <c r="W33" s="1231" t="s">
        <v>825</v>
      </c>
    </row>
    <row r="34" spans="1:23" s="1232" customFormat="1" ht="12" customHeight="1">
      <c r="A34" s="1233"/>
      <c r="B34" s="1234">
        <v>31</v>
      </c>
      <c r="C34" s="1235" t="s">
        <v>801</v>
      </c>
      <c r="D34" s="1231">
        <v>16</v>
      </c>
      <c r="E34" s="1231">
        <v>17</v>
      </c>
      <c r="F34" s="1231">
        <v>35</v>
      </c>
      <c r="G34" s="1231">
        <v>22</v>
      </c>
      <c r="H34" s="1231">
        <v>90</v>
      </c>
      <c r="I34" s="1231">
        <v>32</v>
      </c>
      <c r="J34" s="1231"/>
      <c r="K34" s="1231">
        <v>5</v>
      </c>
      <c r="L34" s="1231">
        <v>6</v>
      </c>
      <c r="M34" s="1231">
        <v>14</v>
      </c>
      <c r="N34" s="1231">
        <v>6</v>
      </c>
      <c r="O34" s="1231">
        <v>31</v>
      </c>
      <c r="P34" s="1231">
        <v>8</v>
      </c>
      <c r="Q34" s="1231"/>
      <c r="R34" s="1231">
        <v>11</v>
      </c>
      <c r="S34" s="1231">
        <v>11</v>
      </c>
      <c r="T34" s="1231">
        <v>21</v>
      </c>
      <c r="U34" s="1231">
        <v>16</v>
      </c>
      <c r="V34" s="1231">
        <v>59</v>
      </c>
      <c r="W34" s="1231">
        <v>24</v>
      </c>
    </row>
    <row r="35" spans="1:23" s="1232" customFormat="1" ht="12" customHeight="1">
      <c r="A35" s="1233"/>
      <c r="B35" s="1234">
        <v>32</v>
      </c>
      <c r="C35" s="1235" t="s">
        <v>802</v>
      </c>
      <c r="D35" s="1231">
        <v>34</v>
      </c>
      <c r="E35" s="1231">
        <v>17</v>
      </c>
      <c r="F35" s="1231">
        <v>30</v>
      </c>
      <c r="G35" s="1231">
        <v>39</v>
      </c>
      <c r="H35" s="1231">
        <v>120</v>
      </c>
      <c r="I35" s="1231" t="s">
        <v>825</v>
      </c>
      <c r="J35" s="1231"/>
      <c r="K35" s="1231">
        <v>7</v>
      </c>
      <c r="L35" s="1231">
        <v>4</v>
      </c>
      <c r="M35" s="1231">
        <v>7</v>
      </c>
      <c r="N35" s="1231">
        <v>22</v>
      </c>
      <c r="O35" s="1231">
        <v>40</v>
      </c>
      <c r="P35" s="1231" t="s">
        <v>825</v>
      </c>
      <c r="Q35" s="1231"/>
      <c r="R35" s="1231">
        <v>27</v>
      </c>
      <c r="S35" s="1231">
        <v>13</v>
      </c>
      <c r="T35" s="1231">
        <v>23</v>
      </c>
      <c r="U35" s="1231">
        <v>17</v>
      </c>
      <c r="V35" s="1231">
        <v>80</v>
      </c>
      <c r="W35" s="1231" t="s">
        <v>825</v>
      </c>
    </row>
    <row r="36" spans="1:23" s="1232" customFormat="1" ht="13.5" customHeight="1" thickBot="1">
      <c r="A36" s="1233"/>
      <c r="B36" s="1239">
        <v>33</v>
      </c>
      <c r="C36" s="1240" t="s">
        <v>803</v>
      </c>
      <c r="D36" s="1241">
        <v>0</v>
      </c>
      <c r="E36" s="1241">
        <v>0</v>
      </c>
      <c r="F36" s="1241">
        <v>1</v>
      </c>
      <c r="G36" s="1241">
        <v>0</v>
      </c>
      <c r="H36" s="1241">
        <v>1</v>
      </c>
      <c r="I36" s="1241">
        <v>4</v>
      </c>
      <c r="J36" s="1241"/>
      <c r="K36" s="1241">
        <v>0</v>
      </c>
      <c r="L36" s="1241">
        <v>0</v>
      </c>
      <c r="M36" s="1241">
        <v>0</v>
      </c>
      <c r="N36" s="1241">
        <v>0</v>
      </c>
      <c r="O36" s="1241">
        <v>0</v>
      </c>
      <c r="P36" s="1241">
        <v>2</v>
      </c>
      <c r="Q36" s="1241"/>
      <c r="R36" s="1241">
        <v>0</v>
      </c>
      <c r="S36" s="1241">
        <v>0</v>
      </c>
      <c r="T36" s="1241">
        <v>1</v>
      </c>
      <c r="U36" s="1241">
        <v>0</v>
      </c>
      <c r="V36" s="1241">
        <v>1</v>
      </c>
      <c r="W36" s="1241">
        <v>2</v>
      </c>
    </row>
    <row r="37" spans="1:23" s="1238" customFormat="1" ht="15.75" customHeight="1" thickBot="1">
      <c r="A37" s="1233"/>
      <c r="B37" s="1242"/>
      <c r="C37" s="1243" t="s">
        <v>804</v>
      </c>
      <c r="D37" s="1244">
        <f>SUM(D4:D36)</f>
        <v>1211</v>
      </c>
      <c r="E37" s="1244">
        <f aca="true" t="shared" si="0" ref="E37:V37">SUM(E4:E36)</f>
        <v>858</v>
      </c>
      <c r="F37" s="1244">
        <f t="shared" si="0"/>
        <v>999</v>
      </c>
      <c r="G37" s="1244">
        <f t="shared" si="0"/>
        <v>1780</v>
      </c>
      <c r="H37" s="1244">
        <f t="shared" si="0"/>
        <v>4848</v>
      </c>
      <c r="I37" s="1244" t="s">
        <v>825</v>
      </c>
      <c r="J37" s="1244"/>
      <c r="K37" s="1244">
        <f t="shared" si="0"/>
        <v>407</v>
      </c>
      <c r="L37" s="1244">
        <f t="shared" si="0"/>
        <v>252</v>
      </c>
      <c r="M37" s="1244">
        <f t="shared" si="0"/>
        <v>321</v>
      </c>
      <c r="N37" s="1244">
        <f t="shared" si="0"/>
        <v>729</v>
      </c>
      <c r="O37" s="1244">
        <f t="shared" si="0"/>
        <v>1709</v>
      </c>
      <c r="P37" s="1244" t="s">
        <v>825</v>
      </c>
      <c r="Q37" s="1244"/>
      <c r="R37" s="1244">
        <f t="shared" si="0"/>
        <v>804</v>
      </c>
      <c r="S37" s="1244">
        <f t="shared" si="0"/>
        <v>606</v>
      </c>
      <c r="T37" s="1244">
        <f t="shared" si="0"/>
        <v>678</v>
      </c>
      <c r="U37" s="1244">
        <f t="shared" si="0"/>
        <v>1051</v>
      </c>
      <c r="V37" s="1244">
        <f t="shared" si="0"/>
        <v>3139</v>
      </c>
      <c r="W37" s="1244" t="s">
        <v>825</v>
      </c>
    </row>
    <row r="38" spans="1:23" s="1238" customFormat="1" ht="12" customHeight="1">
      <c r="A38" s="1233"/>
      <c r="B38" s="1245">
        <v>34</v>
      </c>
      <c r="C38" s="1246" t="s">
        <v>740</v>
      </c>
      <c r="D38" s="1231" t="s">
        <v>757</v>
      </c>
      <c r="E38" s="1231" t="s">
        <v>757</v>
      </c>
      <c r="F38" s="1231" t="s">
        <v>757</v>
      </c>
      <c r="G38" s="1231" t="s">
        <v>757</v>
      </c>
      <c r="H38" s="1231" t="s">
        <v>757</v>
      </c>
      <c r="I38" s="1231" t="s">
        <v>757</v>
      </c>
      <c r="J38" s="1247"/>
      <c r="K38" s="1231" t="s">
        <v>757</v>
      </c>
      <c r="L38" s="1231" t="s">
        <v>757</v>
      </c>
      <c r="M38" s="1231" t="s">
        <v>757</v>
      </c>
      <c r="N38" s="1231" t="s">
        <v>757</v>
      </c>
      <c r="O38" s="1231" t="s">
        <v>757</v>
      </c>
      <c r="P38" s="1231" t="s">
        <v>757</v>
      </c>
      <c r="Q38" s="1247"/>
      <c r="R38" s="1231" t="s">
        <v>757</v>
      </c>
      <c r="S38" s="1231" t="s">
        <v>757</v>
      </c>
      <c r="T38" s="1231" t="s">
        <v>757</v>
      </c>
      <c r="U38" s="1231" t="s">
        <v>757</v>
      </c>
      <c r="V38" s="1231" t="s">
        <v>757</v>
      </c>
      <c r="W38" s="1231" t="s">
        <v>757</v>
      </c>
    </row>
    <row r="39" spans="1:23" s="1238" customFormat="1" ht="12" customHeight="1" thickBot="1">
      <c r="A39" s="1233"/>
      <c r="B39" s="1248">
        <v>35</v>
      </c>
      <c r="C39" s="1249" t="s">
        <v>741</v>
      </c>
      <c r="D39" s="1250">
        <v>425</v>
      </c>
      <c r="E39" s="1250">
        <v>398</v>
      </c>
      <c r="F39" s="1250">
        <v>365</v>
      </c>
      <c r="G39" s="1250">
        <v>564</v>
      </c>
      <c r="H39" s="1250">
        <v>1752</v>
      </c>
      <c r="I39" s="1250">
        <v>2105</v>
      </c>
      <c r="J39" s="1250"/>
      <c r="K39" s="1250">
        <v>142</v>
      </c>
      <c r="L39" s="1250">
        <v>124</v>
      </c>
      <c r="M39" s="1250">
        <v>125</v>
      </c>
      <c r="N39" s="1250">
        <v>225</v>
      </c>
      <c r="O39" s="1250">
        <v>616</v>
      </c>
      <c r="P39" s="1250">
        <v>782</v>
      </c>
      <c r="Q39" s="1250"/>
      <c r="R39" s="1250">
        <v>283</v>
      </c>
      <c r="S39" s="1250">
        <v>274</v>
      </c>
      <c r="T39" s="1250">
        <v>240</v>
      </c>
      <c r="U39" s="1250">
        <v>339</v>
      </c>
      <c r="V39" s="1250">
        <v>1136</v>
      </c>
      <c r="W39" s="1250">
        <v>1323</v>
      </c>
    </row>
    <row r="40" spans="1:23" s="1238" customFormat="1" ht="20.25" customHeight="1" thickBot="1" thickTop="1">
      <c r="A40" s="1233"/>
      <c r="B40" s="1251"/>
      <c r="C40" s="1251" t="s">
        <v>805</v>
      </c>
      <c r="D40" s="1252">
        <f>SUM(D37:D39)</f>
        <v>1636</v>
      </c>
      <c r="E40" s="1252">
        <f aca="true" t="shared" si="1" ref="E40:V40">SUM(E37:E39)</f>
        <v>1256</v>
      </c>
      <c r="F40" s="1252">
        <f t="shared" si="1"/>
        <v>1364</v>
      </c>
      <c r="G40" s="1252">
        <f t="shared" si="1"/>
        <v>2344</v>
      </c>
      <c r="H40" s="1252">
        <f t="shared" si="1"/>
        <v>6600</v>
      </c>
      <c r="I40" s="1252" t="s">
        <v>825</v>
      </c>
      <c r="J40" s="1252"/>
      <c r="K40" s="1252">
        <f t="shared" si="1"/>
        <v>549</v>
      </c>
      <c r="L40" s="1252">
        <f t="shared" si="1"/>
        <v>376</v>
      </c>
      <c r="M40" s="1252">
        <f t="shared" si="1"/>
        <v>446</v>
      </c>
      <c r="N40" s="1252">
        <f t="shared" si="1"/>
        <v>954</v>
      </c>
      <c r="O40" s="1252">
        <f t="shared" si="1"/>
        <v>2325</v>
      </c>
      <c r="P40" s="1252" t="s">
        <v>825</v>
      </c>
      <c r="Q40" s="1252"/>
      <c r="R40" s="1252">
        <f t="shared" si="1"/>
        <v>1087</v>
      </c>
      <c r="S40" s="1252">
        <f t="shared" si="1"/>
        <v>880</v>
      </c>
      <c r="T40" s="1252">
        <f t="shared" si="1"/>
        <v>918</v>
      </c>
      <c r="U40" s="1252">
        <f t="shared" si="1"/>
        <v>1390</v>
      </c>
      <c r="V40" s="1252">
        <f t="shared" si="1"/>
        <v>4275</v>
      </c>
      <c r="W40" s="1252" t="s">
        <v>825</v>
      </c>
    </row>
    <row r="41" spans="2:23" ht="11.25">
      <c r="B41" s="1253" t="s">
        <v>743</v>
      </c>
      <c r="D41" s="1265"/>
      <c r="E41" s="1265"/>
      <c r="F41" s="1265"/>
      <c r="G41" s="1265"/>
      <c r="H41" s="1265"/>
      <c r="I41" s="1265"/>
      <c r="J41" s="1265"/>
      <c r="K41" s="1325"/>
      <c r="L41" s="1325"/>
      <c r="M41" s="1325"/>
      <c r="N41" s="1325"/>
      <c r="O41" s="1325"/>
      <c r="P41" s="1325"/>
      <c r="Q41" s="1325"/>
      <c r="R41" s="1265"/>
      <c r="S41" s="1265"/>
      <c r="T41" s="1265"/>
      <c r="U41" s="1265"/>
      <c r="V41" s="1265"/>
      <c r="W41" s="1265"/>
    </row>
    <row r="42" ht="11.25">
      <c r="B42" s="1253" t="s">
        <v>823</v>
      </c>
    </row>
  </sheetData>
  <sheetProtection selectLockedCells="1"/>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&amp;C-23-</oddFooter>
  </headerFooter>
</worksheet>
</file>

<file path=xl/worksheets/sheet2.xml><?xml version="1.0" encoding="utf-8"?>
<worksheet xmlns="http://schemas.openxmlformats.org/spreadsheetml/2006/main" xmlns:r="http://schemas.openxmlformats.org/officeDocument/2006/relationships">
  <sheetPr>
    <tabColor indexed="45"/>
  </sheetPr>
  <dimension ref="A1:EU97"/>
  <sheetViews>
    <sheetView view="pageBreakPreview" zoomScaleSheetLayoutView="100" zoomScalePageLayoutView="0" workbookViewId="0" topLeftCell="A1">
      <pane xSplit="2" ySplit="4" topLeftCell="C29" activePane="bottomRight" state="frozen"/>
      <selection pane="topLeft" activeCell="M26" sqref="M26"/>
      <selection pane="topRight" activeCell="M26" sqref="M26"/>
      <selection pane="bottomLeft" activeCell="M26" sqref="M26"/>
      <selection pane="bottomRight" activeCell="H16" sqref="G16:H17"/>
    </sheetView>
  </sheetViews>
  <sheetFormatPr defaultColWidth="9.00390625" defaultRowHeight="13.5"/>
  <cols>
    <col min="1" max="1" width="3.625" style="3" customWidth="1"/>
    <col min="2" max="2" width="8.50390625" style="3" customWidth="1"/>
    <col min="3" max="9" width="2.875" style="3" customWidth="1"/>
    <col min="10" max="10" width="3.75390625" style="3" customWidth="1"/>
    <col min="11" max="12" width="2.75390625" style="3" customWidth="1"/>
    <col min="13" max="32" width="2.50390625" style="3" customWidth="1"/>
    <col min="33" max="37" width="2.625" style="3" customWidth="1"/>
    <col min="38" max="41" width="2.625" style="73" customWidth="1"/>
    <col min="42" max="43" width="4.50390625" style="73" customWidth="1"/>
    <col min="44" max="44" width="3.50390625" style="73" customWidth="1"/>
    <col min="45" max="45" width="3.875" style="73" customWidth="1"/>
    <col min="46" max="49" width="3.125" style="73" customWidth="1"/>
    <col min="50" max="53" width="3.50390625" style="73" customWidth="1"/>
    <col min="54" max="56" width="3.50390625" style="11" customWidth="1"/>
    <col min="57" max="57" width="6.75390625" style="11" customWidth="1"/>
    <col min="58" max="60" width="3.50390625" style="11" customWidth="1"/>
    <col min="61" max="61" width="6.75390625" style="11" customWidth="1"/>
    <col min="62" max="73" width="3.50390625" style="3" customWidth="1"/>
    <col min="74" max="77" width="3.00390625" style="19" customWidth="1"/>
    <col min="78" max="78" width="4.375" style="19" customWidth="1"/>
    <col min="79" max="81" width="4.00390625" style="19" customWidth="1"/>
    <col min="82" max="82" width="3.125" style="19" customWidth="1"/>
    <col min="83" max="84" width="3.00390625" style="19" customWidth="1"/>
    <col min="85" max="86" width="3.00390625" style="3" customWidth="1"/>
    <col min="87" max="90" width="4.25390625" style="3" customWidth="1"/>
    <col min="91" max="91" width="3.125" style="3" customWidth="1"/>
    <col min="92" max="93" width="4.375" style="3" customWidth="1"/>
    <col min="94" max="95" width="2.625" style="19" customWidth="1"/>
    <col min="96" max="105" width="2.75390625" style="19" customWidth="1"/>
    <col min="106" max="106" width="3.00390625" style="3" customWidth="1"/>
    <col min="107" max="107" width="3.00390625" style="95" customWidth="1"/>
    <col min="108" max="110" width="3.00390625" style="3" customWidth="1"/>
    <col min="111" max="111" width="3.00390625" style="95" customWidth="1"/>
    <col min="112" max="113" width="3.00390625" style="3" customWidth="1"/>
    <col min="114" max="129" width="2.50390625" style="73" customWidth="1"/>
    <col min="130" max="130" width="3.00390625" style="3" customWidth="1"/>
    <col min="131" max="131" width="3.25390625" style="3" customWidth="1"/>
    <col min="132" max="132" width="2.50390625" style="73" customWidth="1"/>
    <col min="133" max="133" width="3.00390625" style="73" customWidth="1"/>
    <col min="134" max="134" width="3.00390625" style="3" customWidth="1"/>
    <col min="135" max="135" width="3.25390625" style="3" customWidth="1"/>
    <col min="136" max="136" width="10.875" style="3" customWidth="1"/>
    <col min="137" max="137" width="12.625" style="3" customWidth="1"/>
    <col min="138" max="138" width="3.375" style="3" customWidth="1"/>
    <col min="139" max="146" width="3.00390625" style="3" customWidth="1"/>
    <col min="147" max="151" width="3.625" style="3" customWidth="1"/>
    <col min="152" max="152" width="3.00390625" style="92" customWidth="1"/>
    <col min="153" max="153" width="4.25390625" style="92" customWidth="1"/>
    <col min="154" max="16384" width="9.00390625" style="3" customWidth="1"/>
  </cols>
  <sheetData>
    <row r="1" spans="1:137" s="89" customFormat="1" ht="21.75" customHeight="1">
      <c r="A1" s="20"/>
      <c r="B1" s="23"/>
      <c r="C1" s="41" t="s">
        <v>438</v>
      </c>
      <c r="D1" s="23"/>
      <c r="E1" s="23"/>
      <c r="F1" s="23"/>
      <c r="G1" s="23"/>
      <c r="H1" s="23"/>
      <c r="I1" s="23"/>
      <c r="J1" s="23"/>
      <c r="K1" s="23"/>
      <c r="L1" s="23"/>
      <c r="M1" s="87"/>
      <c r="N1" s="87"/>
      <c r="O1" s="87"/>
      <c r="P1" s="87"/>
      <c r="Q1" s="87"/>
      <c r="R1" s="87"/>
      <c r="S1" s="87"/>
      <c r="T1" s="87"/>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88"/>
      <c r="BK1" s="88"/>
      <c r="BL1" s="88"/>
      <c r="BM1" s="88"/>
      <c r="BN1" s="88"/>
      <c r="BO1" s="88"/>
      <c r="BP1" s="88"/>
      <c r="BQ1" s="88"/>
      <c r="BR1" s="88"/>
      <c r="BS1" s="88"/>
      <c r="BT1" s="88"/>
      <c r="BU1" s="88"/>
      <c r="BV1" s="23"/>
      <c r="BW1" s="23"/>
      <c r="BX1" s="23"/>
      <c r="BY1" s="23"/>
      <c r="BZ1" s="23"/>
      <c r="CA1" s="23"/>
      <c r="CB1" s="23"/>
      <c r="CC1" s="23"/>
      <c r="CD1" s="23"/>
      <c r="CE1" s="23"/>
      <c r="CF1" s="23"/>
      <c r="CG1" s="23"/>
      <c r="CH1" s="23"/>
      <c r="CI1" s="23"/>
      <c r="CJ1" s="23"/>
      <c r="CK1" s="23"/>
      <c r="CL1" s="23"/>
      <c r="CM1" s="23"/>
      <c r="CN1" s="23"/>
      <c r="CO1" s="50"/>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72"/>
      <c r="DY1" s="72"/>
      <c r="DZ1" s="50"/>
      <c r="EA1" s="50"/>
      <c r="EB1" s="72"/>
      <c r="EC1" s="72"/>
      <c r="ED1" s="50"/>
      <c r="EE1" s="50"/>
      <c r="EF1" s="50"/>
      <c r="EG1" s="50"/>
    </row>
    <row r="2" spans="1:137" s="67" customFormat="1" ht="27.75" customHeight="1">
      <c r="A2" s="1470" t="s">
        <v>187</v>
      </c>
      <c r="B2" s="1471"/>
      <c r="C2" s="1425" t="s">
        <v>290</v>
      </c>
      <c r="D2" s="1407"/>
      <c r="E2" s="1437"/>
      <c r="F2" s="1425" t="s">
        <v>42</v>
      </c>
      <c r="G2" s="1407"/>
      <c r="H2" s="1437"/>
      <c r="I2" s="1448" t="s">
        <v>43</v>
      </c>
      <c r="J2" s="1450"/>
      <c r="K2" s="1448" t="s">
        <v>213</v>
      </c>
      <c r="L2" s="1450"/>
      <c r="M2" s="1480" t="s">
        <v>396</v>
      </c>
      <c r="N2" s="1481"/>
      <c r="O2" s="1481"/>
      <c r="P2" s="1481"/>
      <c r="Q2" s="1482"/>
      <c r="R2" s="1482"/>
      <c r="S2" s="1482"/>
      <c r="T2" s="1483"/>
      <c r="U2" s="1480" t="s">
        <v>268</v>
      </c>
      <c r="V2" s="1489"/>
      <c r="W2" s="1489"/>
      <c r="X2" s="1490"/>
      <c r="Y2" s="1490"/>
      <c r="Z2" s="1491"/>
      <c r="AA2" s="1480" t="s">
        <v>269</v>
      </c>
      <c r="AB2" s="1489"/>
      <c r="AC2" s="1489"/>
      <c r="AD2" s="1490"/>
      <c r="AE2" s="1490"/>
      <c r="AF2" s="1491"/>
      <c r="AG2" s="1425" t="s">
        <v>397</v>
      </c>
      <c r="AH2" s="1426"/>
      <c r="AI2" s="1426"/>
      <c r="AJ2" s="1426"/>
      <c r="AK2" s="1406"/>
      <c r="AL2" s="1425" t="s">
        <v>380</v>
      </c>
      <c r="AM2" s="1407"/>
      <c r="AN2" s="1407"/>
      <c r="AO2" s="1407"/>
      <c r="AP2" s="1407"/>
      <c r="AQ2" s="1437"/>
      <c r="AR2" s="1448" t="s">
        <v>267</v>
      </c>
      <c r="AS2" s="1449"/>
      <c r="AT2" s="1438" t="s">
        <v>272</v>
      </c>
      <c r="AU2" s="1439"/>
      <c r="AV2" s="1439"/>
      <c r="AW2" s="1440"/>
      <c r="AX2" s="1425" t="s">
        <v>274</v>
      </c>
      <c r="AY2" s="1407"/>
      <c r="AZ2" s="1407"/>
      <c r="BA2" s="1437"/>
      <c r="BB2" s="1421" t="s">
        <v>275</v>
      </c>
      <c r="BC2" s="1426"/>
      <c r="BD2" s="1426"/>
      <c r="BE2" s="1426"/>
      <c r="BF2" s="1422"/>
      <c r="BG2" s="1422"/>
      <c r="BH2" s="1422"/>
      <c r="BI2" s="1422"/>
      <c r="BJ2" s="1425" t="s">
        <v>382</v>
      </c>
      <c r="BK2" s="1426"/>
      <c r="BL2" s="1426"/>
      <c r="BM2" s="1427"/>
      <c r="BN2" s="1427"/>
      <c r="BO2" s="1428"/>
      <c r="BP2" s="1425" t="s">
        <v>293</v>
      </c>
      <c r="BQ2" s="1426"/>
      <c r="BR2" s="1426"/>
      <c r="BS2" s="1427"/>
      <c r="BT2" s="1427"/>
      <c r="BU2" s="1428"/>
      <c r="BV2" s="1480" t="s">
        <v>383</v>
      </c>
      <c r="BW2" s="1481"/>
      <c r="BX2" s="1481"/>
      <c r="BY2" s="1481"/>
      <c r="BZ2" s="1481"/>
      <c r="CA2" s="1482"/>
      <c r="CB2" s="1482"/>
      <c r="CC2" s="1482"/>
      <c r="CD2" s="1482"/>
      <c r="CE2" s="1482"/>
      <c r="CF2" s="1482"/>
      <c r="CG2" s="1487"/>
      <c r="CH2" s="1487"/>
      <c r="CI2" s="1487"/>
      <c r="CJ2" s="1487"/>
      <c r="CK2" s="1487"/>
      <c r="CL2" s="1487"/>
      <c r="CM2" s="1488"/>
      <c r="CN2" s="1408" t="s">
        <v>390</v>
      </c>
      <c r="CO2" s="1409"/>
      <c r="CP2" s="1425" t="s">
        <v>282</v>
      </c>
      <c r="CQ2" s="1407"/>
      <c r="CR2" s="1426"/>
      <c r="CS2" s="1426"/>
      <c r="CT2" s="1426"/>
      <c r="CU2" s="1426"/>
      <c r="CV2" s="1422"/>
      <c r="CW2" s="1422"/>
      <c r="CX2" s="1422"/>
      <c r="CY2" s="1422"/>
      <c r="CZ2" s="1422"/>
      <c r="DA2" s="1422"/>
      <c r="DB2" s="1412" t="s">
        <v>288</v>
      </c>
      <c r="DC2" s="1403"/>
      <c r="DD2" s="1403"/>
      <c r="DE2" s="1403"/>
      <c r="DF2" s="1403"/>
      <c r="DG2" s="1403"/>
      <c r="DH2" s="1403"/>
      <c r="DI2" s="1403"/>
      <c r="DJ2" s="1421" t="s">
        <v>393</v>
      </c>
      <c r="DK2" s="1426"/>
      <c r="DL2" s="1426"/>
      <c r="DM2" s="1426"/>
      <c r="DN2" s="1426"/>
      <c r="DO2" s="1435"/>
      <c r="DP2" s="1436"/>
      <c r="DQ2" s="1421" t="s">
        <v>401</v>
      </c>
      <c r="DR2" s="1426"/>
      <c r="DS2" s="1426"/>
      <c r="DT2" s="1426"/>
      <c r="DU2" s="1426"/>
      <c r="DV2" s="1435"/>
      <c r="DW2" s="1436"/>
      <c r="DX2" s="1401" t="s">
        <v>263</v>
      </c>
      <c r="DY2" s="1402"/>
      <c r="DZ2" s="1402"/>
      <c r="EA2" s="1402"/>
      <c r="EB2" s="1433"/>
      <c r="EC2" s="1433"/>
      <c r="ED2" s="1433"/>
      <c r="EE2" s="1434"/>
      <c r="EF2" s="111" t="s">
        <v>151</v>
      </c>
      <c r="EG2" s="108" t="s">
        <v>142</v>
      </c>
    </row>
    <row r="3" spans="1:137" s="39" customFormat="1" ht="17.25" customHeight="1">
      <c r="A3" s="1472"/>
      <c r="B3" s="1473"/>
      <c r="C3" s="1441" t="s">
        <v>40</v>
      </c>
      <c r="D3" s="1476" t="s">
        <v>534</v>
      </c>
      <c r="E3" s="1441" t="s">
        <v>535</v>
      </c>
      <c r="F3" s="1441" t="s">
        <v>41</v>
      </c>
      <c r="G3" s="1443" t="s">
        <v>534</v>
      </c>
      <c r="H3" s="1478" t="s">
        <v>535</v>
      </c>
      <c r="I3" s="1443" t="s">
        <v>38</v>
      </c>
      <c r="J3" s="1441" t="s">
        <v>39</v>
      </c>
      <c r="K3" s="1443" t="s">
        <v>36</v>
      </c>
      <c r="L3" s="1451" t="s">
        <v>37</v>
      </c>
      <c r="M3" s="1456" t="s">
        <v>536</v>
      </c>
      <c r="N3" s="1457"/>
      <c r="O3" s="1457"/>
      <c r="P3" s="1458"/>
      <c r="Q3" s="1456" t="s">
        <v>537</v>
      </c>
      <c r="R3" s="1457"/>
      <c r="S3" s="1457"/>
      <c r="T3" s="1458"/>
      <c r="U3" s="1492" t="s">
        <v>536</v>
      </c>
      <c r="V3" s="1433"/>
      <c r="W3" s="1434"/>
      <c r="X3" s="1430" t="s">
        <v>537</v>
      </c>
      <c r="Y3" s="1433"/>
      <c r="Z3" s="1434"/>
      <c r="AA3" s="1430" t="s">
        <v>536</v>
      </c>
      <c r="AB3" s="1433"/>
      <c r="AC3" s="1434"/>
      <c r="AD3" s="1430" t="s">
        <v>537</v>
      </c>
      <c r="AE3" s="1433"/>
      <c r="AF3" s="1434"/>
      <c r="AG3" s="1443" t="s">
        <v>105</v>
      </c>
      <c r="AH3" s="1493" t="s">
        <v>155</v>
      </c>
      <c r="AI3" s="1493" t="s">
        <v>256</v>
      </c>
      <c r="AJ3" s="1493" t="s">
        <v>257</v>
      </c>
      <c r="AK3" s="1441" t="s">
        <v>152</v>
      </c>
      <c r="AL3" s="1485" t="s">
        <v>379</v>
      </c>
      <c r="AM3" s="1453" t="s">
        <v>258</v>
      </c>
      <c r="AN3" s="1454"/>
      <c r="AO3" s="1454"/>
      <c r="AP3" s="1454"/>
      <c r="AQ3" s="1455"/>
      <c r="AR3" s="1443" t="s">
        <v>260</v>
      </c>
      <c r="AS3" s="1441" t="s">
        <v>35</v>
      </c>
      <c r="AT3" s="1446" t="s">
        <v>536</v>
      </c>
      <c r="AU3" s="1447"/>
      <c r="AV3" s="1445" t="s">
        <v>537</v>
      </c>
      <c r="AW3" s="1445"/>
      <c r="AX3" s="1446" t="s">
        <v>536</v>
      </c>
      <c r="AY3" s="1447"/>
      <c r="AZ3" s="1445" t="s">
        <v>537</v>
      </c>
      <c r="BA3" s="1445"/>
      <c r="BB3" s="1430" t="s">
        <v>536</v>
      </c>
      <c r="BC3" s="1431"/>
      <c r="BD3" s="1431"/>
      <c r="BE3" s="1432"/>
      <c r="BF3" s="1430" t="s">
        <v>537</v>
      </c>
      <c r="BG3" s="1431"/>
      <c r="BH3" s="1431"/>
      <c r="BI3" s="1432"/>
      <c r="BJ3" s="1421" t="s">
        <v>536</v>
      </c>
      <c r="BK3" s="1422"/>
      <c r="BL3" s="1429"/>
      <c r="BM3" s="1421" t="s">
        <v>537</v>
      </c>
      <c r="BN3" s="1422"/>
      <c r="BO3" s="1429"/>
      <c r="BP3" s="1421" t="s">
        <v>536</v>
      </c>
      <c r="BQ3" s="1422"/>
      <c r="BR3" s="1429"/>
      <c r="BS3" s="1421" t="s">
        <v>537</v>
      </c>
      <c r="BT3" s="1422"/>
      <c r="BU3" s="1429"/>
      <c r="BV3" s="1421" t="s">
        <v>536</v>
      </c>
      <c r="BW3" s="1422"/>
      <c r="BX3" s="1422"/>
      <c r="BY3" s="1422"/>
      <c r="BZ3" s="1422"/>
      <c r="CA3" s="1423"/>
      <c r="CB3" s="1423"/>
      <c r="CC3" s="1423"/>
      <c r="CD3" s="1424"/>
      <c r="CE3" s="1421" t="s">
        <v>537</v>
      </c>
      <c r="CF3" s="1422"/>
      <c r="CG3" s="1422"/>
      <c r="CH3" s="1422"/>
      <c r="CI3" s="1422"/>
      <c r="CJ3" s="1423"/>
      <c r="CK3" s="1423"/>
      <c r="CL3" s="1423"/>
      <c r="CM3" s="1424"/>
      <c r="CN3" s="1410"/>
      <c r="CO3" s="1411"/>
      <c r="CP3" s="1426" t="s">
        <v>536</v>
      </c>
      <c r="CQ3" s="1426"/>
      <c r="CR3" s="1422"/>
      <c r="CS3" s="1422"/>
      <c r="CT3" s="1422"/>
      <c r="CU3" s="1422"/>
      <c r="CV3" s="1421" t="s">
        <v>537</v>
      </c>
      <c r="CW3" s="1426"/>
      <c r="CX3" s="1422"/>
      <c r="CY3" s="1422"/>
      <c r="CZ3" s="1422"/>
      <c r="DA3" s="1422"/>
      <c r="DB3" s="1404" t="s">
        <v>536</v>
      </c>
      <c r="DC3" s="1405"/>
      <c r="DD3" s="1405"/>
      <c r="DE3" s="1400"/>
      <c r="DF3" s="1404" t="s">
        <v>537</v>
      </c>
      <c r="DG3" s="1405"/>
      <c r="DH3" s="1405"/>
      <c r="DI3" s="1400"/>
      <c r="DJ3" s="1425" t="s">
        <v>97</v>
      </c>
      <c r="DK3" s="1437"/>
      <c r="DL3" s="1421" t="s">
        <v>34</v>
      </c>
      <c r="DM3" s="1426"/>
      <c r="DN3" s="1406"/>
      <c r="DO3" s="1421" t="s">
        <v>255</v>
      </c>
      <c r="DP3" s="1406"/>
      <c r="DQ3" s="1425" t="s">
        <v>97</v>
      </c>
      <c r="DR3" s="1437"/>
      <c r="DS3" s="1421" t="s">
        <v>34</v>
      </c>
      <c r="DT3" s="1426"/>
      <c r="DU3" s="1406"/>
      <c r="DV3" s="1421" t="s">
        <v>255</v>
      </c>
      <c r="DW3" s="1406"/>
      <c r="DX3" s="1404" t="s">
        <v>538</v>
      </c>
      <c r="DY3" s="1405"/>
      <c r="DZ3" s="1405"/>
      <c r="EA3" s="1400"/>
      <c r="EB3" s="1404" t="s">
        <v>539</v>
      </c>
      <c r="EC3" s="1405"/>
      <c r="ED3" s="1405"/>
      <c r="EE3" s="1400"/>
      <c r="EF3" s="112"/>
      <c r="EG3" s="109"/>
    </row>
    <row r="4" spans="1:137" s="115" customFormat="1" ht="136.5" customHeight="1">
      <c r="A4" s="1474"/>
      <c r="B4" s="1475"/>
      <c r="C4" s="1442"/>
      <c r="D4" s="1477"/>
      <c r="E4" s="1442"/>
      <c r="F4" s="1442"/>
      <c r="G4" s="1444"/>
      <c r="H4" s="1479"/>
      <c r="I4" s="1444"/>
      <c r="J4" s="1442"/>
      <c r="K4" s="1444"/>
      <c r="L4" s="1452"/>
      <c r="M4" s="53" t="s">
        <v>44</v>
      </c>
      <c r="N4" s="54" t="s">
        <v>45</v>
      </c>
      <c r="O4" s="54" t="s">
        <v>46</v>
      </c>
      <c r="P4" s="52" t="s">
        <v>152</v>
      </c>
      <c r="Q4" s="53" t="s">
        <v>44</v>
      </c>
      <c r="R4" s="54" t="s">
        <v>45</v>
      </c>
      <c r="S4" s="54" t="s">
        <v>46</v>
      </c>
      <c r="T4" s="52" t="s">
        <v>152</v>
      </c>
      <c r="U4" s="282" t="s">
        <v>378</v>
      </c>
      <c r="V4" s="54" t="s">
        <v>26</v>
      </c>
      <c r="W4" s="52" t="s">
        <v>153</v>
      </c>
      <c r="X4" s="282" t="s">
        <v>378</v>
      </c>
      <c r="Y4" s="54" t="s">
        <v>26</v>
      </c>
      <c r="Z4" s="52" t="s">
        <v>153</v>
      </c>
      <c r="AA4" s="282" t="s">
        <v>378</v>
      </c>
      <c r="AB4" s="54" t="s">
        <v>26</v>
      </c>
      <c r="AC4" s="52" t="s">
        <v>153</v>
      </c>
      <c r="AD4" s="282" t="s">
        <v>378</v>
      </c>
      <c r="AE4" s="54" t="s">
        <v>26</v>
      </c>
      <c r="AF4" s="365" t="s">
        <v>153</v>
      </c>
      <c r="AG4" s="1484"/>
      <c r="AH4" s="1494"/>
      <c r="AI4" s="1494"/>
      <c r="AJ4" s="1494"/>
      <c r="AK4" s="1495"/>
      <c r="AL4" s="1486"/>
      <c r="AM4" s="283" t="s">
        <v>259</v>
      </c>
      <c r="AN4" s="280" t="s">
        <v>47</v>
      </c>
      <c r="AO4" s="280" t="s">
        <v>256</v>
      </c>
      <c r="AP4" s="284" t="s">
        <v>271</v>
      </c>
      <c r="AQ4" s="285" t="s">
        <v>270</v>
      </c>
      <c r="AR4" s="1444"/>
      <c r="AS4" s="1442"/>
      <c r="AT4" s="58" t="s">
        <v>264</v>
      </c>
      <c r="AU4" s="57" t="s">
        <v>273</v>
      </c>
      <c r="AV4" s="58" t="s">
        <v>264</v>
      </c>
      <c r="AW4" s="57" t="s">
        <v>273</v>
      </c>
      <c r="AX4" s="58" t="s">
        <v>265</v>
      </c>
      <c r="AY4" s="57" t="s">
        <v>4</v>
      </c>
      <c r="AZ4" s="58" t="s">
        <v>265</v>
      </c>
      <c r="BA4" s="977" t="s">
        <v>4</v>
      </c>
      <c r="BB4" s="286" t="s">
        <v>384</v>
      </c>
      <c r="BC4" s="287" t="s">
        <v>385</v>
      </c>
      <c r="BD4" s="287" t="s">
        <v>386</v>
      </c>
      <c r="BE4" s="288" t="s">
        <v>291</v>
      </c>
      <c r="BF4" s="286" t="s">
        <v>384</v>
      </c>
      <c r="BG4" s="287" t="s">
        <v>385</v>
      </c>
      <c r="BH4" s="287" t="s">
        <v>386</v>
      </c>
      <c r="BI4" s="288" t="s">
        <v>291</v>
      </c>
      <c r="BJ4" s="58" t="s">
        <v>7</v>
      </c>
      <c r="BK4" s="280" t="s">
        <v>277</v>
      </c>
      <c r="BL4" s="57" t="s">
        <v>278</v>
      </c>
      <c r="BM4" s="58" t="s">
        <v>7</v>
      </c>
      <c r="BN4" s="280" t="s">
        <v>277</v>
      </c>
      <c r="BO4" s="57" t="s">
        <v>278</v>
      </c>
      <c r="BP4" s="58" t="s">
        <v>7</v>
      </c>
      <c r="BQ4" s="280" t="s">
        <v>277</v>
      </c>
      <c r="BR4" s="57" t="s">
        <v>278</v>
      </c>
      <c r="BS4" s="58" t="s">
        <v>7</v>
      </c>
      <c r="BT4" s="280" t="s">
        <v>277</v>
      </c>
      <c r="BU4" s="57" t="s">
        <v>278</v>
      </c>
      <c r="BV4" s="58" t="s">
        <v>279</v>
      </c>
      <c r="BW4" s="280" t="s">
        <v>280</v>
      </c>
      <c r="BX4" s="280" t="s">
        <v>261</v>
      </c>
      <c r="BY4" s="280" t="s">
        <v>281</v>
      </c>
      <c r="BZ4" s="114" t="s">
        <v>292</v>
      </c>
      <c r="CA4" s="289" t="s">
        <v>283</v>
      </c>
      <c r="CB4" s="351" t="s">
        <v>381</v>
      </c>
      <c r="CC4" s="284" t="s">
        <v>285</v>
      </c>
      <c r="CD4" s="290" t="s">
        <v>286</v>
      </c>
      <c r="CE4" s="58" t="s">
        <v>279</v>
      </c>
      <c r="CF4" s="280" t="s">
        <v>280</v>
      </c>
      <c r="CG4" s="280" t="s">
        <v>261</v>
      </c>
      <c r="CH4" s="281" t="s">
        <v>281</v>
      </c>
      <c r="CI4" s="114" t="s">
        <v>292</v>
      </c>
      <c r="CJ4" s="289" t="s">
        <v>283</v>
      </c>
      <c r="CK4" s="284" t="s">
        <v>284</v>
      </c>
      <c r="CL4" s="291" t="s">
        <v>285</v>
      </c>
      <c r="CM4" s="290" t="s">
        <v>286</v>
      </c>
      <c r="CN4" s="292" t="s">
        <v>262</v>
      </c>
      <c r="CO4" s="293" t="s">
        <v>389</v>
      </c>
      <c r="CP4" s="294" t="s">
        <v>391</v>
      </c>
      <c r="CQ4" s="294" t="s">
        <v>392</v>
      </c>
      <c r="CR4" s="280" t="s">
        <v>280</v>
      </c>
      <c r="CS4" s="280" t="s">
        <v>261</v>
      </c>
      <c r="CT4" s="280" t="s">
        <v>281</v>
      </c>
      <c r="CU4" s="54" t="s">
        <v>276</v>
      </c>
      <c r="CV4" s="295" t="s">
        <v>391</v>
      </c>
      <c r="CW4" s="287" t="s">
        <v>392</v>
      </c>
      <c r="CX4" s="280" t="s">
        <v>280</v>
      </c>
      <c r="CY4" s="280" t="s">
        <v>261</v>
      </c>
      <c r="CZ4" s="280" t="s">
        <v>281</v>
      </c>
      <c r="DA4" s="54" t="s">
        <v>276</v>
      </c>
      <c r="DB4" s="68" t="s">
        <v>289</v>
      </c>
      <c r="DC4" s="69" t="s">
        <v>92</v>
      </c>
      <c r="DD4" s="70" t="s">
        <v>5</v>
      </c>
      <c r="DE4" s="71" t="s">
        <v>6</v>
      </c>
      <c r="DF4" s="68" t="s">
        <v>289</v>
      </c>
      <c r="DG4" s="69" t="s">
        <v>92</v>
      </c>
      <c r="DH4" s="70" t="s">
        <v>5</v>
      </c>
      <c r="DI4" s="71" t="s">
        <v>6</v>
      </c>
      <c r="DJ4" s="55" t="s">
        <v>32</v>
      </c>
      <c r="DK4" s="56" t="s">
        <v>33</v>
      </c>
      <c r="DL4" s="53" t="s">
        <v>387</v>
      </c>
      <c r="DM4" s="54" t="s">
        <v>388</v>
      </c>
      <c r="DN4" s="52" t="s">
        <v>30</v>
      </c>
      <c r="DO4" s="53" t="s">
        <v>253</v>
      </c>
      <c r="DP4" s="52" t="s">
        <v>254</v>
      </c>
      <c r="DQ4" s="55" t="s">
        <v>32</v>
      </c>
      <c r="DR4" s="56" t="s">
        <v>33</v>
      </c>
      <c r="DS4" s="53" t="s">
        <v>387</v>
      </c>
      <c r="DT4" s="54" t="s">
        <v>388</v>
      </c>
      <c r="DU4" s="52" t="s">
        <v>30</v>
      </c>
      <c r="DV4" s="53" t="s">
        <v>253</v>
      </c>
      <c r="DW4" s="52" t="s">
        <v>254</v>
      </c>
      <c r="DX4" s="296" t="s">
        <v>143</v>
      </c>
      <c r="DY4" s="297" t="s">
        <v>144</v>
      </c>
      <c r="DZ4" s="298" t="s">
        <v>287</v>
      </c>
      <c r="EA4" s="299" t="s">
        <v>394</v>
      </c>
      <c r="EB4" s="296" t="s">
        <v>143</v>
      </c>
      <c r="EC4" s="297" t="s">
        <v>144</v>
      </c>
      <c r="ED4" s="298" t="s">
        <v>287</v>
      </c>
      <c r="EE4" s="299" t="s">
        <v>395</v>
      </c>
      <c r="EF4" s="113"/>
      <c r="EG4" s="110"/>
    </row>
    <row r="5" spans="1:137" s="107" customFormat="1" ht="16.5" customHeight="1">
      <c r="A5" s="1465" t="s">
        <v>112</v>
      </c>
      <c r="B5" s="300" t="s">
        <v>116</v>
      </c>
      <c r="C5" s="985" t="s">
        <v>665</v>
      </c>
      <c r="D5" s="530">
        <v>0</v>
      </c>
      <c r="E5" s="986">
        <v>1</v>
      </c>
      <c r="F5" s="985" t="s">
        <v>51</v>
      </c>
      <c r="G5" s="531">
        <v>1</v>
      </c>
      <c r="H5" s="987">
        <v>1</v>
      </c>
      <c r="I5" s="988" t="s">
        <v>665</v>
      </c>
      <c r="J5" s="532" t="s">
        <v>668</v>
      </c>
      <c r="K5" s="533" t="s">
        <v>51</v>
      </c>
      <c r="L5" s="537" t="s">
        <v>665</v>
      </c>
      <c r="M5" s="533" t="s">
        <v>665</v>
      </c>
      <c r="N5" s="534"/>
      <c r="O5" s="534" t="s">
        <v>665</v>
      </c>
      <c r="P5" s="532"/>
      <c r="Q5" s="533" t="s">
        <v>665</v>
      </c>
      <c r="R5" s="534"/>
      <c r="S5" s="534" t="s">
        <v>665</v>
      </c>
      <c r="T5" s="532"/>
      <c r="U5" s="533"/>
      <c r="V5" s="534" t="s">
        <v>665</v>
      </c>
      <c r="W5" s="532"/>
      <c r="X5" s="533"/>
      <c r="Y5" s="534" t="s">
        <v>665</v>
      </c>
      <c r="Z5" s="532"/>
      <c r="AA5" s="533" t="s">
        <v>665</v>
      </c>
      <c r="AB5" s="534" t="s">
        <v>665</v>
      </c>
      <c r="AC5" s="532" t="s">
        <v>665</v>
      </c>
      <c r="AD5" s="533" t="s">
        <v>665</v>
      </c>
      <c r="AE5" s="534" t="s">
        <v>665</v>
      </c>
      <c r="AF5" s="532" t="s">
        <v>665</v>
      </c>
      <c r="AG5" s="989" t="s">
        <v>51</v>
      </c>
      <c r="AH5" s="990" t="s">
        <v>51</v>
      </c>
      <c r="AI5" s="990" t="s">
        <v>51</v>
      </c>
      <c r="AJ5" s="991" t="s">
        <v>665</v>
      </c>
      <c r="AK5" s="992"/>
      <c r="AL5" s="535" t="s">
        <v>51</v>
      </c>
      <c r="AM5" s="993" t="s">
        <v>665</v>
      </c>
      <c r="AN5" s="534" t="s">
        <v>665</v>
      </c>
      <c r="AO5" s="534" t="s">
        <v>665</v>
      </c>
      <c r="AP5" s="534" t="s">
        <v>665</v>
      </c>
      <c r="AQ5" s="532"/>
      <c r="AR5" s="533" t="s">
        <v>51</v>
      </c>
      <c r="AS5" s="532" t="s">
        <v>669</v>
      </c>
      <c r="AT5" s="533" t="s">
        <v>665</v>
      </c>
      <c r="AU5" s="532"/>
      <c r="AV5" s="533" t="s">
        <v>665</v>
      </c>
      <c r="AW5" s="532"/>
      <c r="AX5" s="1067">
        <v>6</v>
      </c>
      <c r="AY5" s="1068">
        <v>11</v>
      </c>
      <c r="AZ5" s="533">
        <v>6</v>
      </c>
      <c r="BA5" s="545">
        <v>14</v>
      </c>
      <c r="BB5" s="536" t="s">
        <v>665</v>
      </c>
      <c r="BC5" s="534"/>
      <c r="BD5" s="534"/>
      <c r="BE5" s="532" t="s">
        <v>665</v>
      </c>
      <c r="BF5" s="533" t="s">
        <v>665</v>
      </c>
      <c r="BG5" s="534"/>
      <c r="BH5" s="534"/>
      <c r="BI5" s="532" t="s">
        <v>665</v>
      </c>
      <c r="BJ5" s="533" t="s">
        <v>665</v>
      </c>
      <c r="BK5" s="534"/>
      <c r="BL5" s="532"/>
      <c r="BM5" s="533" t="s">
        <v>665</v>
      </c>
      <c r="BN5" s="534"/>
      <c r="BO5" s="532"/>
      <c r="BP5" s="533"/>
      <c r="BQ5" s="534"/>
      <c r="BR5" s="532"/>
      <c r="BS5" s="533"/>
      <c r="BT5" s="534"/>
      <c r="BU5" s="545"/>
      <c r="BV5" s="536"/>
      <c r="BW5" s="534"/>
      <c r="BX5" s="534"/>
      <c r="BY5" s="537"/>
      <c r="BZ5" s="538" t="s">
        <v>665</v>
      </c>
      <c r="CA5" s="539" t="s">
        <v>665</v>
      </c>
      <c r="CB5" s="540"/>
      <c r="CC5" s="541"/>
      <c r="CD5" s="542"/>
      <c r="CE5" s="533"/>
      <c r="CF5" s="534"/>
      <c r="CG5" s="534"/>
      <c r="CH5" s="537"/>
      <c r="CI5" s="538" t="s">
        <v>665</v>
      </c>
      <c r="CJ5" s="539" t="s">
        <v>665</v>
      </c>
      <c r="CK5" s="540"/>
      <c r="CL5" s="541"/>
      <c r="CM5" s="542"/>
      <c r="CN5" s="539"/>
      <c r="CO5" s="545"/>
      <c r="CP5" s="536"/>
      <c r="CQ5" s="536"/>
      <c r="CR5" s="534"/>
      <c r="CS5" s="534"/>
      <c r="CT5" s="534"/>
      <c r="CU5" s="534"/>
      <c r="CV5" s="533"/>
      <c r="CW5" s="536"/>
      <c r="CX5" s="534"/>
      <c r="CY5" s="534"/>
      <c r="CZ5" s="534"/>
      <c r="DA5" s="534"/>
      <c r="DB5" s="539" t="s">
        <v>665</v>
      </c>
      <c r="DC5" s="543" t="s">
        <v>665</v>
      </c>
      <c r="DD5" s="544" t="s">
        <v>665</v>
      </c>
      <c r="DE5" s="545"/>
      <c r="DF5" s="539" t="s">
        <v>665</v>
      </c>
      <c r="DG5" s="543" t="s">
        <v>665</v>
      </c>
      <c r="DH5" s="544" t="s">
        <v>665</v>
      </c>
      <c r="DI5" s="545"/>
      <c r="DJ5" s="543" t="s">
        <v>665</v>
      </c>
      <c r="DK5" s="546"/>
      <c r="DL5" s="543"/>
      <c r="DM5" s="544" t="s">
        <v>665</v>
      </c>
      <c r="DN5" s="545"/>
      <c r="DO5" s="543"/>
      <c r="DP5" s="545" t="s">
        <v>665</v>
      </c>
      <c r="DQ5" s="543" t="s">
        <v>665</v>
      </c>
      <c r="DR5" s="546"/>
      <c r="DS5" s="543"/>
      <c r="DT5" s="544" t="s">
        <v>665</v>
      </c>
      <c r="DU5" s="545"/>
      <c r="DV5" s="543"/>
      <c r="DW5" s="545" t="s">
        <v>665</v>
      </c>
      <c r="DX5" s="543"/>
      <c r="DY5" s="544"/>
      <c r="DZ5" s="544"/>
      <c r="EA5" s="545">
        <v>5</v>
      </c>
      <c r="EB5" s="543"/>
      <c r="EC5" s="544"/>
      <c r="ED5" s="544"/>
      <c r="EE5" s="545">
        <v>6</v>
      </c>
      <c r="EF5" s="547" t="s">
        <v>249</v>
      </c>
      <c r="EG5" s="548" t="s">
        <v>540</v>
      </c>
    </row>
    <row r="6" spans="1:137" s="107" customFormat="1" ht="16.5" customHeight="1">
      <c r="A6" s="1465"/>
      <c r="B6" s="301" t="s">
        <v>117</v>
      </c>
      <c r="C6" s="551"/>
      <c r="D6" s="549">
        <v>1</v>
      </c>
      <c r="E6" s="994">
        <v>1</v>
      </c>
      <c r="F6" s="551"/>
      <c r="G6" s="550"/>
      <c r="H6" s="994"/>
      <c r="I6" s="550"/>
      <c r="J6" s="551"/>
      <c r="K6" s="550" t="s">
        <v>51</v>
      </c>
      <c r="L6" s="558" t="s">
        <v>665</v>
      </c>
      <c r="M6" s="533" t="s">
        <v>665</v>
      </c>
      <c r="N6" s="552"/>
      <c r="O6" s="552"/>
      <c r="P6" s="551"/>
      <c r="Q6" s="550" t="s">
        <v>665</v>
      </c>
      <c r="R6" s="552"/>
      <c r="S6" s="552"/>
      <c r="T6" s="551"/>
      <c r="U6" s="550"/>
      <c r="V6" s="553" t="s">
        <v>51</v>
      </c>
      <c r="W6" s="551"/>
      <c r="X6" s="550"/>
      <c r="Y6" s="552" t="s">
        <v>665</v>
      </c>
      <c r="Z6" s="551"/>
      <c r="AA6" s="550"/>
      <c r="AB6" s="552"/>
      <c r="AC6" s="551"/>
      <c r="AD6" s="550" t="s">
        <v>665</v>
      </c>
      <c r="AE6" s="552" t="s">
        <v>665</v>
      </c>
      <c r="AF6" s="551" t="s">
        <v>665</v>
      </c>
      <c r="AG6" s="549" t="s">
        <v>51</v>
      </c>
      <c r="AH6" s="552" t="s">
        <v>51</v>
      </c>
      <c r="AI6" s="552" t="s">
        <v>51</v>
      </c>
      <c r="AJ6" s="558"/>
      <c r="AK6" s="551"/>
      <c r="AL6" s="554" t="s">
        <v>51</v>
      </c>
      <c r="AM6" s="995"/>
      <c r="AN6" s="552"/>
      <c r="AO6" s="552" t="s">
        <v>665</v>
      </c>
      <c r="AP6" s="552" t="s">
        <v>665</v>
      </c>
      <c r="AQ6" s="551"/>
      <c r="AR6" s="550" t="s">
        <v>51</v>
      </c>
      <c r="AS6" s="551" t="s">
        <v>670</v>
      </c>
      <c r="AT6" s="550"/>
      <c r="AU6" s="555" t="s">
        <v>665</v>
      </c>
      <c r="AV6" s="550" t="s">
        <v>665</v>
      </c>
      <c r="AW6" s="551"/>
      <c r="AX6" s="1069">
        <v>7</v>
      </c>
      <c r="AY6" s="1070">
        <v>3</v>
      </c>
      <c r="AZ6" s="550">
        <v>7</v>
      </c>
      <c r="BA6" s="551">
        <v>3</v>
      </c>
      <c r="BB6" s="549"/>
      <c r="BC6" s="556" t="s">
        <v>665</v>
      </c>
      <c r="BD6" s="552"/>
      <c r="BE6" s="556" t="s">
        <v>665</v>
      </c>
      <c r="BF6" s="550"/>
      <c r="BG6" s="552" t="s">
        <v>665</v>
      </c>
      <c r="BH6" s="552"/>
      <c r="BI6" s="551" t="s">
        <v>665</v>
      </c>
      <c r="BJ6" s="557" t="s">
        <v>665</v>
      </c>
      <c r="BK6" s="534"/>
      <c r="BL6" s="532"/>
      <c r="BM6" s="533" t="s">
        <v>665</v>
      </c>
      <c r="BN6" s="534"/>
      <c r="BO6" s="532"/>
      <c r="BP6" s="533"/>
      <c r="BQ6" s="534"/>
      <c r="BR6" s="532"/>
      <c r="BS6" s="533"/>
      <c r="BT6" s="534"/>
      <c r="BU6" s="532"/>
      <c r="BV6" s="549"/>
      <c r="BW6" s="552"/>
      <c r="BX6" s="552"/>
      <c r="BY6" s="558"/>
      <c r="BZ6" s="230"/>
      <c r="CA6" s="550"/>
      <c r="CB6" s="552"/>
      <c r="CC6" s="558"/>
      <c r="CD6" s="230"/>
      <c r="CE6" s="550"/>
      <c r="CF6" s="552"/>
      <c r="CG6" s="552"/>
      <c r="CH6" s="558"/>
      <c r="CI6" s="230"/>
      <c r="CJ6" s="550"/>
      <c r="CK6" s="552"/>
      <c r="CL6" s="558"/>
      <c r="CM6" s="230"/>
      <c r="CN6" s="550"/>
      <c r="CO6" s="551"/>
      <c r="CP6" s="549"/>
      <c r="CQ6" s="549"/>
      <c r="CR6" s="552"/>
      <c r="CS6" s="552"/>
      <c r="CT6" s="552"/>
      <c r="CU6" s="552"/>
      <c r="CV6" s="550"/>
      <c r="CW6" s="549"/>
      <c r="CX6" s="552"/>
      <c r="CY6" s="552"/>
      <c r="CZ6" s="552"/>
      <c r="DA6" s="552"/>
      <c r="DB6" s="604" t="s">
        <v>51</v>
      </c>
      <c r="DC6" s="550"/>
      <c r="DD6" s="556" t="s">
        <v>51</v>
      </c>
      <c r="DE6" s="532"/>
      <c r="DF6" s="550" t="s">
        <v>665</v>
      </c>
      <c r="DG6" s="550"/>
      <c r="DH6" s="534" t="s">
        <v>665</v>
      </c>
      <c r="DI6" s="532"/>
      <c r="DJ6" s="550"/>
      <c r="DK6" s="558"/>
      <c r="DL6" s="550"/>
      <c r="DM6" s="552"/>
      <c r="DN6" s="551"/>
      <c r="DO6" s="550"/>
      <c r="DP6" s="551"/>
      <c r="DQ6" s="550"/>
      <c r="DR6" s="558"/>
      <c r="DS6" s="550"/>
      <c r="DT6" s="552"/>
      <c r="DU6" s="551"/>
      <c r="DV6" s="550"/>
      <c r="DW6" s="551"/>
      <c r="DX6" s="550"/>
      <c r="DY6" s="552"/>
      <c r="DZ6" s="552"/>
      <c r="EA6" s="551">
        <v>3</v>
      </c>
      <c r="EB6" s="550"/>
      <c r="EC6" s="552"/>
      <c r="ED6" s="552"/>
      <c r="EE6" s="551">
        <v>3</v>
      </c>
      <c r="EF6" s="559" t="s">
        <v>162</v>
      </c>
      <c r="EG6" s="560" t="s">
        <v>542</v>
      </c>
    </row>
    <row r="7" spans="1:137" s="107" customFormat="1" ht="16.5" customHeight="1">
      <c r="A7" s="1465"/>
      <c r="B7" s="302" t="s">
        <v>118</v>
      </c>
      <c r="C7" s="551"/>
      <c r="D7" s="549"/>
      <c r="E7" s="994"/>
      <c r="F7" s="551"/>
      <c r="G7" s="550"/>
      <c r="H7" s="994"/>
      <c r="I7" s="550"/>
      <c r="J7" s="551"/>
      <c r="K7" s="550" t="s">
        <v>51</v>
      </c>
      <c r="L7" s="558" t="s">
        <v>665</v>
      </c>
      <c r="M7" s="550" t="s">
        <v>51</v>
      </c>
      <c r="N7" s="552"/>
      <c r="O7" s="552"/>
      <c r="P7" s="551"/>
      <c r="Q7" s="550" t="s">
        <v>51</v>
      </c>
      <c r="R7" s="552"/>
      <c r="S7" s="552"/>
      <c r="T7" s="551"/>
      <c r="U7" s="550"/>
      <c r="V7" s="552"/>
      <c r="W7" s="551"/>
      <c r="X7" s="550"/>
      <c r="Y7" s="552"/>
      <c r="Z7" s="551"/>
      <c r="AA7" s="550" t="s">
        <v>665</v>
      </c>
      <c r="AB7" s="552" t="s">
        <v>665</v>
      </c>
      <c r="AC7" s="551" t="s">
        <v>665</v>
      </c>
      <c r="AD7" s="550" t="s">
        <v>665</v>
      </c>
      <c r="AE7" s="552" t="s">
        <v>665</v>
      </c>
      <c r="AF7" s="551" t="s">
        <v>665</v>
      </c>
      <c r="AG7" s="549" t="s">
        <v>51</v>
      </c>
      <c r="AH7" s="552" t="s">
        <v>51</v>
      </c>
      <c r="AI7" s="552" t="s">
        <v>51</v>
      </c>
      <c r="AJ7" s="558"/>
      <c r="AK7" s="551"/>
      <c r="AL7" s="554" t="s">
        <v>51</v>
      </c>
      <c r="AM7" s="552" t="s">
        <v>51</v>
      </c>
      <c r="AN7" s="552"/>
      <c r="AO7" s="552" t="s">
        <v>51</v>
      </c>
      <c r="AP7" s="552" t="s">
        <v>51</v>
      </c>
      <c r="AQ7" s="552" t="s">
        <v>51</v>
      </c>
      <c r="AR7" s="550" t="s">
        <v>51</v>
      </c>
      <c r="AS7" s="551" t="s">
        <v>91</v>
      </c>
      <c r="AT7" s="552"/>
      <c r="AU7" s="551"/>
      <c r="AV7" s="550"/>
      <c r="AW7" s="551"/>
      <c r="AX7" s="1069">
        <v>1</v>
      </c>
      <c r="AY7" s="1070">
        <v>1</v>
      </c>
      <c r="AZ7" s="550">
        <v>2</v>
      </c>
      <c r="BA7" s="551">
        <v>1</v>
      </c>
      <c r="BB7" s="549"/>
      <c r="BC7" s="552"/>
      <c r="BD7" s="552"/>
      <c r="BE7" s="551" t="s">
        <v>51</v>
      </c>
      <c r="BF7" s="550"/>
      <c r="BG7" s="552"/>
      <c r="BH7" s="552"/>
      <c r="BI7" s="551" t="s">
        <v>51</v>
      </c>
      <c r="BJ7" s="533" t="s">
        <v>51</v>
      </c>
      <c r="BK7" s="534"/>
      <c r="BL7" s="532"/>
      <c r="BM7" s="533" t="s">
        <v>51</v>
      </c>
      <c r="BN7" s="534"/>
      <c r="BO7" s="532"/>
      <c r="BP7" s="533"/>
      <c r="BQ7" s="534"/>
      <c r="BR7" s="532"/>
      <c r="BS7" s="533"/>
      <c r="BT7" s="534"/>
      <c r="BU7" s="532"/>
      <c r="BV7" s="549"/>
      <c r="BW7" s="552"/>
      <c r="BX7" s="552"/>
      <c r="BY7" s="558"/>
      <c r="BZ7" s="230"/>
      <c r="CA7" s="550"/>
      <c r="CB7" s="534"/>
      <c r="CC7" s="537"/>
      <c r="CD7" s="538"/>
      <c r="CE7" s="550"/>
      <c r="CF7" s="552"/>
      <c r="CG7" s="552"/>
      <c r="CH7" s="558"/>
      <c r="CI7" s="230"/>
      <c r="CJ7" s="550"/>
      <c r="CK7" s="534"/>
      <c r="CL7" s="537"/>
      <c r="CM7" s="538"/>
      <c r="CN7" s="533"/>
      <c r="CO7" s="551"/>
      <c r="CP7" s="549"/>
      <c r="CQ7" s="549"/>
      <c r="CR7" s="552"/>
      <c r="CS7" s="552"/>
      <c r="CT7" s="552"/>
      <c r="CU7" s="552"/>
      <c r="CV7" s="550"/>
      <c r="CW7" s="549"/>
      <c r="CX7" s="552"/>
      <c r="CY7" s="552"/>
      <c r="CZ7" s="552"/>
      <c r="DA7" s="552"/>
      <c r="DB7" s="550"/>
      <c r="DC7" s="550" t="s">
        <v>51</v>
      </c>
      <c r="DD7" s="534"/>
      <c r="DE7" s="532"/>
      <c r="DF7" s="550"/>
      <c r="DG7" s="550" t="s">
        <v>51</v>
      </c>
      <c r="DH7" s="534"/>
      <c r="DI7" s="532"/>
      <c r="DJ7" s="550"/>
      <c r="DK7" s="558"/>
      <c r="DL7" s="550"/>
      <c r="DM7" s="552"/>
      <c r="DN7" s="551"/>
      <c r="DO7" s="550"/>
      <c r="DP7" s="551"/>
      <c r="DQ7" s="550"/>
      <c r="DR7" s="558"/>
      <c r="DS7" s="550"/>
      <c r="DT7" s="552"/>
      <c r="DU7" s="551"/>
      <c r="DV7" s="550"/>
      <c r="DW7" s="551"/>
      <c r="DX7" s="550"/>
      <c r="DY7" s="552"/>
      <c r="DZ7" s="552"/>
      <c r="EA7" s="551">
        <v>4</v>
      </c>
      <c r="EB7" s="550"/>
      <c r="EC7" s="552"/>
      <c r="ED7" s="552"/>
      <c r="EE7" s="551">
        <v>4</v>
      </c>
      <c r="EF7" s="559" t="s">
        <v>150</v>
      </c>
      <c r="EG7" s="560" t="s">
        <v>543</v>
      </c>
    </row>
    <row r="8" spans="1:137" s="107" customFormat="1" ht="16.5" customHeight="1">
      <c r="A8" s="1465"/>
      <c r="B8" s="302" t="s">
        <v>119</v>
      </c>
      <c r="C8" s="562"/>
      <c r="D8" s="561"/>
      <c r="E8" s="996"/>
      <c r="F8" s="562"/>
      <c r="G8" s="557"/>
      <c r="H8" s="996"/>
      <c r="I8" s="557" t="s">
        <v>51</v>
      </c>
      <c r="J8" s="562" t="s">
        <v>671</v>
      </c>
      <c r="K8" s="557" t="s">
        <v>51</v>
      </c>
      <c r="L8" s="566" t="s">
        <v>51</v>
      </c>
      <c r="M8" s="557" t="s">
        <v>550</v>
      </c>
      <c r="N8" s="553"/>
      <c r="O8" s="553"/>
      <c r="P8" s="562"/>
      <c r="Q8" s="557" t="s">
        <v>550</v>
      </c>
      <c r="R8" s="553"/>
      <c r="S8" s="553"/>
      <c r="T8" s="562"/>
      <c r="U8" s="557"/>
      <c r="V8" s="553" t="s">
        <v>51</v>
      </c>
      <c r="W8" s="562"/>
      <c r="X8" s="557"/>
      <c r="Y8" s="553" t="s">
        <v>550</v>
      </c>
      <c r="Z8" s="562"/>
      <c r="AA8" s="557"/>
      <c r="AB8" s="553" t="s">
        <v>51</v>
      </c>
      <c r="AC8" s="562"/>
      <c r="AD8" s="557"/>
      <c r="AE8" s="553" t="s">
        <v>550</v>
      </c>
      <c r="AF8" s="562"/>
      <c r="AG8" s="561" t="s">
        <v>51</v>
      </c>
      <c r="AH8" s="553" t="s">
        <v>51</v>
      </c>
      <c r="AI8" s="553" t="s">
        <v>51</v>
      </c>
      <c r="AJ8" s="566"/>
      <c r="AK8" s="562"/>
      <c r="AL8" s="563" t="s">
        <v>51</v>
      </c>
      <c r="AM8" s="997"/>
      <c r="AN8" s="998"/>
      <c r="AO8" s="998"/>
      <c r="AP8" s="998"/>
      <c r="AQ8" s="565" t="s">
        <v>51</v>
      </c>
      <c r="AR8" s="564" t="s">
        <v>51</v>
      </c>
      <c r="AS8" s="565" t="s">
        <v>671</v>
      </c>
      <c r="AT8" s="557"/>
      <c r="AU8" s="562"/>
      <c r="AV8" s="557"/>
      <c r="AW8" s="562"/>
      <c r="AX8" s="1071">
        <v>1</v>
      </c>
      <c r="AY8" s="1072">
        <v>1</v>
      </c>
      <c r="AZ8" s="557">
        <v>1</v>
      </c>
      <c r="BA8" s="562">
        <v>1</v>
      </c>
      <c r="BB8" s="561" t="s">
        <v>51</v>
      </c>
      <c r="BC8" s="553"/>
      <c r="BD8" s="553"/>
      <c r="BE8" s="562" t="s">
        <v>51</v>
      </c>
      <c r="BF8" s="557" t="s">
        <v>550</v>
      </c>
      <c r="BG8" s="553"/>
      <c r="BH8" s="553"/>
      <c r="BI8" s="562" t="s">
        <v>550</v>
      </c>
      <c r="BJ8" s="557" t="s">
        <v>550</v>
      </c>
      <c r="BK8" s="553"/>
      <c r="BL8" s="562"/>
      <c r="BM8" s="557" t="s">
        <v>550</v>
      </c>
      <c r="BN8" s="553"/>
      <c r="BO8" s="562"/>
      <c r="BP8" s="557"/>
      <c r="BQ8" s="553"/>
      <c r="BR8" s="562"/>
      <c r="BS8" s="557"/>
      <c r="BT8" s="553"/>
      <c r="BU8" s="562"/>
      <c r="BV8" s="561"/>
      <c r="BW8" s="553"/>
      <c r="BX8" s="553"/>
      <c r="BY8" s="566"/>
      <c r="BZ8" s="567"/>
      <c r="CA8" s="557"/>
      <c r="CB8" s="553"/>
      <c r="CC8" s="566"/>
      <c r="CD8" s="567"/>
      <c r="CE8" s="557"/>
      <c r="CF8" s="553"/>
      <c r="CG8" s="553"/>
      <c r="CH8" s="566"/>
      <c r="CI8" s="567"/>
      <c r="CJ8" s="557"/>
      <c r="CK8" s="553"/>
      <c r="CL8" s="566"/>
      <c r="CM8" s="567"/>
      <c r="CN8" s="557"/>
      <c r="CO8" s="562"/>
      <c r="CP8" s="561"/>
      <c r="CQ8" s="561"/>
      <c r="CR8" s="553"/>
      <c r="CS8" s="553"/>
      <c r="CT8" s="553"/>
      <c r="CU8" s="553"/>
      <c r="CV8" s="557"/>
      <c r="CW8" s="561"/>
      <c r="CX8" s="553"/>
      <c r="CY8" s="553"/>
      <c r="CZ8" s="553"/>
      <c r="DA8" s="553"/>
      <c r="DB8" s="557"/>
      <c r="DC8" s="557" t="s">
        <v>550</v>
      </c>
      <c r="DD8" s="553"/>
      <c r="DE8" s="562"/>
      <c r="DF8" s="557"/>
      <c r="DG8" s="557" t="s">
        <v>550</v>
      </c>
      <c r="DH8" s="553"/>
      <c r="DI8" s="562"/>
      <c r="DJ8" s="557"/>
      <c r="DK8" s="566"/>
      <c r="DL8" s="557"/>
      <c r="DM8" s="553"/>
      <c r="DN8" s="562"/>
      <c r="DO8" s="557"/>
      <c r="DP8" s="562"/>
      <c r="DQ8" s="557"/>
      <c r="DR8" s="566"/>
      <c r="DS8" s="557"/>
      <c r="DT8" s="553"/>
      <c r="DU8" s="562"/>
      <c r="DV8" s="557"/>
      <c r="DW8" s="562"/>
      <c r="DX8" s="557"/>
      <c r="DY8" s="553"/>
      <c r="DZ8" s="553"/>
      <c r="EA8" s="562">
        <v>4</v>
      </c>
      <c r="EB8" s="557"/>
      <c r="EC8" s="553"/>
      <c r="ED8" s="553"/>
      <c r="EE8" s="562">
        <v>4</v>
      </c>
      <c r="EF8" s="568" t="s">
        <v>164</v>
      </c>
      <c r="EG8" s="569" t="s">
        <v>544</v>
      </c>
    </row>
    <row r="9" spans="1:137" s="303" customFormat="1" ht="16.5" customHeight="1">
      <c r="A9" s="1465"/>
      <c r="B9" s="301" t="s">
        <v>120</v>
      </c>
      <c r="C9" s="562"/>
      <c r="D9" s="561"/>
      <c r="E9" s="996"/>
      <c r="F9" s="562"/>
      <c r="G9" s="557"/>
      <c r="H9" s="996"/>
      <c r="I9" s="557"/>
      <c r="J9" s="562"/>
      <c r="K9" s="557" t="s">
        <v>51</v>
      </c>
      <c r="L9" s="566" t="s">
        <v>51</v>
      </c>
      <c r="M9" s="533" t="s">
        <v>550</v>
      </c>
      <c r="N9" s="553"/>
      <c r="O9" s="553" t="s">
        <v>51</v>
      </c>
      <c r="P9" s="562"/>
      <c r="Q9" s="553" t="s">
        <v>550</v>
      </c>
      <c r="R9" s="553"/>
      <c r="S9" s="553" t="s">
        <v>550</v>
      </c>
      <c r="T9" s="562"/>
      <c r="U9" s="557"/>
      <c r="V9" s="553"/>
      <c r="W9" s="562"/>
      <c r="X9" s="557"/>
      <c r="Y9" s="553"/>
      <c r="Z9" s="562"/>
      <c r="AA9" s="557" t="s">
        <v>672</v>
      </c>
      <c r="AB9" s="552" t="s">
        <v>550</v>
      </c>
      <c r="AC9" s="552" t="s">
        <v>550</v>
      </c>
      <c r="AD9" s="557"/>
      <c r="AE9" s="553" t="s">
        <v>550</v>
      </c>
      <c r="AF9" s="562" t="s">
        <v>550</v>
      </c>
      <c r="AG9" s="561" t="s">
        <v>51</v>
      </c>
      <c r="AH9" s="553" t="s">
        <v>51</v>
      </c>
      <c r="AI9" s="553" t="s">
        <v>51</v>
      </c>
      <c r="AJ9" s="566"/>
      <c r="AK9" s="562"/>
      <c r="AL9" s="570" t="s">
        <v>51</v>
      </c>
      <c r="AM9" s="552" t="s">
        <v>51</v>
      </c>
      <c r="AN9" s="552" t="s">
        <v>51</v>
      </c>
      <c r="AO9" s="552" t="s">
        <v>51</v>
      </c>
      <c r="AP9" s="998"/>
      <c r="AQ9" s="565" t="s">
        <v>51</v>
      </c>
      <c r="AR9" s="564" t="s">
        <v>550</v>
      </c>
      <c r="AS9" s="565" t="s">
        <v>673</v>
      </c>
      <c r="AT9" s="557"/>
      <c r="AU9" s="555" t="s">
        <v>550</v>
      </c>
      <c r="AV9" s="557"/>
      <c r="AW9" s="562"/>
      <c r="AX9" s="1071">
        <v>4</v>
      </c>
      <c r="AY9" s="1072"/>
      <c r="AZ9" s="557">
        <v>3</v>
      </c>
      <c r="BA9" s="562">
        <v>1</v>
      </c>
      <c r="BB9" s="561"/>
      <c r="BC9" s="553"/>
      <c r="BD9" s="553"/>
      <c r="BE9" s="556" t="s">
        <v>550</v>
      </c>
      <c r="BF9" s="557"/>
      <c r="BG9" s="553"/>
      <c r="BH9" s="553"/>
      <c r="BI9" s="552" t="s">
        <v>550</v>
      </c>
      <c r="BJ9" s="557" t="s">
        <v>550</v>
      </c>
      <c r="BK9" s="553"/>
      <c r="BL9" s="562"/>
      <c r="BM9" s="557" t="s">
        <v>550</v>
      </c>
      <c r="BN9" s="553"/>
      <c r="BO9" s="562"/>
      <c r="BP9" s="557"/>
      <c r="BQ9" s="553"/>
      <c r="BR9" s="562"/>
      <c r="BS9" s="557"/>
      <c r="BT9" s="553"/>
      <c r="BU9" s="562"/>
      <c r="BV9" s="561"/>
      <c r="BW9" s="553"/>
      <c r="BX9" s="553"/>
      <c r="BY9" s="566"/>
      <c r="BZ9" s="567"/>
      <c r="CA9" s="557"/>
      <c r="CB9" s="553"/>
      <c r="CC9" s="566"/>
      <c r="CD9" s="567"/>
      <c r="CE9" s="557"/>
      <c r="CF9" s="553"/>
      <c r="CG9" s="553"/>
      <c r="CH9" s="566"/>
      <c r="CI9" s="567"/>
      <c r="CJ9" s="557"/>
      <c r="CK9" s="553"/>
      <c r="CL9" s="566"/>
      <c r="CM9" s="567"/>
      <c r="CN9" s="557"/>
      <c r="CO9" s="562"/>
      <c r="CP9" s="561"/>
      <c r="CQ9" s="561"/>
      <c r="CR9" s="553"/>
      <c r="CS9" s="553"/>
      <c r="CT9" s="553"/>
      <c r="CU9" s="553"/>
      <c r="CV9" s="557"/>
      <c r="CW9" s="561"/>
      <c r="CX9" s="553"/>
      <c r="CY9" s="553"/>
      <c r="CZ9" s="553"/>
      <c r="DA9" s="553"/>
      <c r="DB9" s="557"/>
      <c r="DC9" s="550" t="s">
        <v>51</v>
      </c>
      <c r="DD9" s="553"/>
      <c r="DE9" s="562"/>
      <c r="DF9" s="550" t="s">
        <v>51</v>
      </c>
      <c r="DG9" s="550" t="s">
        <v>51</v>
      </c>
      <c r="DH9" s="553"/>
      <c r="DI9" s="562"/>
      <c r="DJ9" s="557"/>
      <c r="DK9" s="566"/>
      <c r="DL9" s="557"/>
      <c r="DM9" s="553"/>
      <c r="DN9" s="562"/>
      <c r="DO9" s="557"/>
      <c r="DP9" s="562"/>
      <c r="DQ9" s="557"/>
      <c r="DR9" s="566"/>
      <c r="DS9" s="557"/>
      <c r="DT9" s="553"/>
      <c r="DU9" s="562"/>
      <c r="DV9" s="557"/>
      <c r="DW9" s="562"/>
      <c r="DX9" s="557"/>
      <c r="DY9" s="553"/>
      <c r="DZ9" s="553"/>
      <c r="EA9" s="562">
        <v>3</v>
      </c>
      <c r="EB9" s="557"/>
      <c r="EC9" s="553"/>
      <c r="ED9" s="553"/>
      <c r="EE9" s="562">
        <v>3</v>
      </c>
      <c r="EF9" s="568" t="s">
        <v>150</v>
      </c>
      <c r="EG9" s="569" t="s">
        <v>546</v>
      </c>
    </row>
    <row r="10" spans="1:137" s="107" customFormat="1" ht="16.5" customHeight="1">
      <c r="A10" s="1462"/>
      <c r="B10" s="304" t="s">
        <v>121</v>
      </c>
      <c r="C10" s="573"/>
      <c r="D10" s="571"/>
      <c r="E10" s="999"/>
      <c r="F10" s="573"/>
      <c r="G10" s="572"/>
      <c r="H10" s="999"/>
      <c r="I10" s="572" t="s">
        <v>550</v>
      </c>
      <c r="J10" s="573" t="s">
        <v>674</v>
      </c>
      <c r="K10" s="572" t="s">
        <v>51</v>
      </c>
      <c r="L10" s="577" t="s">
        <v>51</v>
      </c>
      <c r="M10" s="572" t="s">
        <v>550</v>
      </c>
      <c r="N10" s="574" t="s">
        <v>550</v>
      </c>
      <c r="O10" s="574"/>
      <c r="P10" s="573"/>
      <c r="Q10" s="564" t="s">
        <v>550</v>
      </c>
      <c r="R10" s="998" t="s">
        <v>550</v>
      </c>
      <c r="S10" s="574"/>
      <c r="T10" s="573"/>
      <c r="U10" s="572" t="s">
        <v>550</v>
      </c>
      <c r="V10" s="574" t="s">
        <v>550</v>
      </c>
      <c r="W10" s="573"/>
      <c r="X10" s="564" t="s">
        <v>550</v>
      </c>
      <c r="Y10" s="998" t="s">
        <v>550</v>
      </c>
      <c r="Z10" s="573"/>
      <c r="AA10" s="572" t="s">
        <v>550</v>
      </c>
      <c r="AB10" s="574" t="s">
        <v>550</v>
      </c>
      <c r="AC10" s="573" t="s">
        <v>550</v>
      </c>
      <c r="AD10" s="564" t="s">
        <v>550</v>
      </c>
      <c r="AE10" s="998" t="s">
        <v>550</v>
      </c>
      <c r="AF10" s="565" t="s">
        <v>550</v>
      </c>
      <c r="AG10" s="571" t="s">
        <v>51</v>
      </c>
      <c r="AH10" s="574" t="s">
        <v>550</v>
      </c>
      <c r="AI10" s="574" t="s">
        <v>51</v>
      </c>
      <c r="AJ10" s="577"/>
      <c r="AK10" s="573"/>
      <c r="AL10" s="575" t="s">
        <v>51</v>
      </c>
      <c r="AM10" s="1000" t="s">
        <v>550</v>
      </c>
      <c r="AN10" s="574" t="s">
        <v>550</v>
      </c>
      <c r="AO10" s="574" t="s">
        <v>550</v>
      </c>
      <c r="AP10" s="574"/>
      <c r="AQ10" s="573" t="s">
        <v>51</v>
      </c>
      <c r="AR10" s="572" t="s">
        <v>51</v>
      </c>
      <c r="AS10" s="573" t="s">
        <v>659</v>
      </c>
      <c r="AT10" s="572" t="s">
        <v>550</v>
      </c>
      <c r="AU10" s="573"/>
      <c r="AV10" s="564" t="s">
        <v>550</v>
      </c>
      <c r="AW10" s="573"/>
      <c r="AX10" s="1073"/>
      <c r="AY10" s="1074">
        <v>5</v>
      </c>
      <c r="AZ10" s="572"/>
      <c r="BA10" s="565">
        <v>5</v>
      </c>
      <c r="BB10" s="576"/>
      <c r="BC10" s="574"/>
      <c r="BD10" s="574"/>
      <c r="BE10" s="573" t="s">
        <v>550</v>
      </c>
      <c r="BF10" s="572"/>
      <c r="BG10" s="574"/>
      <c r="BH10" s="574"/>
      <c r="BI10" s="573" t="s">
        <v>550</v>
      </c>
      <c r="BJ10" s="572" t="s">
        <v>550</v>
      </c>
      <c r="BK10" s="574"/>
      <c r="BL10" s="573"/>
      <c r="BM10" s="572" t="s">
        <v>550</v>
      </c>
      <c r="BN10" s="574"/>
      <c r="BO10" s="573"/>
      <c r="BP10" s="572" t="s">
        <v>550</v>
      </c>
      <c r="BQ10" s="574"/>
      <c r="BR10" s="573"/>
      <c r="BS10" s="572"/>
      <c r="BT10" s="574"/>
      <c r="BU10" s="573"/>
      <c r="BV10" s="571"/>
      <c r="BW10" s="574"/>
      <c r="BX10" s="574"/>
      <c r="BY10" s="577"/>
      <c r="BZ10" s="578"/>
      <c r="CA10" s="579"/>
      <c r="CB10" s="580"/>
      <c r="CC10" s="581"/>
      <c r="CD10" s="582"/>
      <c r="CE10" s="572"/>
      <c r="CF10" s="574"/>
      <c r="CG10" s="574"/>
      <c r="CH10" s="577"/>
      <c r="CI10" s="578"/>
      <c r="CJ10" s="579"/>
      <c r="CK10" s="580"/>
      <c r="CL10" s="581"/>
      <c r="CM10" s="582"/>
      <c r="CN10" s="579"/>
      <c r="CO10" s="583"/>
      <c r="CP10" s="571"/>
      <c r="CQ10" s="571"/>
      <c r="CR10" s="574"/>
      <c r="CS10" s="574"/>
      <c r="CT10" s="574"/>
      <c r="CU10" s="574"/>
      <c r="CV10" s="572"/>
      <c r="CW10" s="571"/>
      <c r="CX10" s="574"/>
      <c r="CY10" s="574"/>
      <c r="CZ10" s="574"/>
      <c r="DA10" s="574"/>
      <c r="DB10" s="579"/>
      <c r="DC10" s="579" t="s">
        <v>550</v>
      </c>
      <c r="DD10" s="580"/>
      <c r="DE10" s="583"/>
      <c r="DF10" s="579"/>
      <c r="DG10" s="579" t="s">
        <v>550</v>
      </c>
      <c r="DH10" s="580"/>
      <c r="DI10" s="583"/>
      <c r="DJ10" s="579"/>
      <c r="DK10" s="581"/>
      <c r="DL10" s="579"/>
      <c r="DM10" s="580"/>
      <c r="DN10" s="583"/>
      <c r="DO10" s="579"/>
      <c r="DP10" s="583"/>
      <c r="DQ10" s="579"/>
      <c r="DR10" s="581"/>
      <c r="DS10" s="579"/>
      <c r="DT10" s="580"/>
      <c r="DU10" s="583"/>
      <c r="DV10" s="579"/>
      <c r="DW10" s="583"/>
      <c r="DX10" s="550"/>
      <c r="DY10" s="552"/>
      <c r="DZ10" s="552"/>
      <c r="EA10" s="551">
        <v>3</v>
      </c>
      <c r="EB10" s="550"/>
      <c r="EC10" s="552"/>
      <c r="ED10" s="552"/>
      <c r="EE10" s="551">
        <v>3</v>
      </c>
      <c r="EF10" s="559" t="s">
        <v>104</v>
      </c>
      <c r="EG10" s="560" t="s">
        <v>548</v>
      </c>
    </row>
    <row r="11" spans="1:137" s="107" customFormat="1" ht="16.5" customHeight="1">
      <c r="A11" s="1461" t="s">
        <v>145</v>
      </c>
      <c r="B11" s="305" t="s">
        <v>122</v>
      </c>
      <c r="C11" s="586" t="s">
        <v>51</v>
      </c>
      <c r="D11" s="584">
        <v>2</v>
      </c>
      <c r="E11" s="1001">
        <v>2</v>
      </c>
      <c r="F11" s="586" t="s">
        <v>51</v>
      </c>
      <c r="G11" s="585">
        <v>2</v>
      </c>
      <c r="H11" s="1001">
        <v>2</v>
      </c>
      <c r="I11" s="585" t="s">
        <v>51</v>
      </c>
      <c r="J11" s="586" t="s">
        <v>674</v>
      </c>
      <c r="K11" s="585" t="s">
        <v>51</v>
      </c>
      <c r="L11" s="588" t="s">
        <v>51</v>
      </c>
      <c r="M11" s="585" t="s">
        <v>550</v>
      </c>
      <c r="N11" s="587" t="s">
        <v>550</v>
      </c>
      <c r="O11" s="588" t="s">
        <v>550</v>
      </c>
      <c r="P11" s="588" t="s">
        <v>550</v>
      </c>
      <c r="Q11" s="585" t="s">
        <v>550</v>
      </c>
      <c r="R11" s="587" t="s">
        <v>550</v>
      </c>
      <c r="S11" s="588" t="s">
        <v>550</v>
      </c>
      <c r="T11" s="588" t="s">
        <v>550</v>
      </c>
      <c r="U11" s="585"/>
      <c r="V11" s="589" t="s">
        <v>550</v>
      </c>
      <c r="W11" s="586"/>
      <c r="X11" s="585"/>
      <c r="Y11" s="589" t="s">
        <v>550</v>
      </c>
      <c r="Z11" s="586"/>
      <c r="AA11" s="585" t="s">
        <v>51</v>
      </c>
      <c r="AB11" s="589" t="s">
        <v>51</v>
      </c>
      <c r="AC11" s="586"/>
      <c r="AD11" s="585" t="s">
        <v>550</v>
      </c>
      <c r="AE11" s="589" t="s">
        <v>550</v>
      </c>
      <c r="AF11" s="586"/>
      <c r="AG11" s="584" t="s">
        <v>51</v>
      </c>
      <c r="AH11" s="589" t="s">
        <v>51</v>
      </c>
      <c r="AI11" s="589" t="s">
        <v>51</v>
      </c>
      <c r="AJ11" s="589" t="s">
        <v>51</v>
      </c>
      <c r="AK11" s="586" t="s">
        <v>51</v>
      </c>
      <c r="AL11" s="590" t="s">
        <v>51</v>
      </c>
      <c r="AM11" s="1002" t="s">
        <v>51</v>
      </c>
      <c r="AN11" s="584" t="s">
        <v>51</v>
      </c>
      <c r="AO11" s="584" t="s">
        <v>51</v>
      </c>
      <c r="AP11" s="584"/>
      <c r="AQ11" s="586"/>
      <c r="AR11" s="585" t="s">
        <v>51</v>
      </c>
      <c r="AS11" s="586" t="s">
        <v>91</v>
      </c>
      <c r="AT11" s="585"/>
      <c r="AU11" s="586"/>
      <c r="AV11" s="585"/>
      <c r="AW11" s="586"/>
      <c r="AX11" s="1075">
        <v>0</v>
      </c>
      <c r="AY11" s="1076">
        <v>11</v>
      </c>
      <c r="AZ11" s="585">
        <v>0</v>
      </c>
      <c r="BA11" s="586">
        <v>11</v>
      </c>
      <c r="BB11" s="591"/>
      <c r="BC11" s="589" t="s">
        <v>51</v>
      </c>
      <c r="BD11" s="589"/>
      <c r="BE11" s="586"/>
      <c r="BF11" s="585"/>
      <c r="BG11" s="589" t="s">
        <v>550</v>
      </c>
      <c r="BH11" s="589"/>
      <c r="BI11" s="586"/>
      <c r="BJ11" s="585" t="s">
        <v>51</v>
      </c>
      <c r="BK11" s="589"/>
      <c r="BL11" s="586"/>
      <c r="BM11" s="585" t="s">
        <v>550</v>
      </c>
      <c r="BN11" s="589"/>
      <c r="BO11" s="586"/>
      <c r="BP11" s="585" t="s">
        <v>51</v>
      </c>
      <c r="BQ11" s="589"/>
      <c r="BR11" s="586"/>
      <c r="BS11" s="585" t="s">
        <v>550</v>
      </c>
      <c r="BT11" s="589"/>
      <c r="BU11" s="586"/>
      <c r="BV11" s="584"/>
      <c r="BW11" s="589"/>
      <c r="BX11" s="589"/>
      <c r="BY11" s="588"/>
      <c r="BZ11" s="592"/>
      <c r="CA11" s="585"/>
      <c r="CB11" s="589"/>
      <c r="CC11" s="588"/>
      <c r="CD11" s="592"/>
      <c r="CE11" s="585"/>
      <c r="CF11" s="589"/>
      <c r="CG11" s="589"/>
      <c r="CH11" s="588"/>
      <c r="CI11" s="592"/>
      <c r="CJ11" s="585"/>
      <c r="CK11" s="589"/>
      <c r="CL11" s="588"/>
      <c r="CM11" s="592"/>
      <c r="CN11" s="585"/>
      <c r="CO11" s="586"/>
      <c r="CP11" s="584"/>
      <c r="CQ11" s="584"/>
      <c r="CR11" s="589"/>
      <c r="CS11" s="589"/>
      <c r="CT11" s="589"/>
      <c r="CU11" s="589"/>
      <c r="CV11" s="585"/>
      <c r="CW11" s="584"/>
      <c r="CX11" s="589"/>
      <c r="CY11" s="589"/>
      <c r="CZ11" s="589"/>
      <c r="DA11" s="589"/>
      <c r="DB11" s="585"/>
      <c r="DC11" s="585"/>
      <c r="DD11" s="584" t="s">
        <v>51</v>
      </c>
      <c r="DE11" s="586"/>
      <c r="DF11" s="585"/>
      <c r="DG11" s="585"/>
      <c r="DH11" s="589" t="s">
        <v>550</v>
      </c>
      <c r="DI11" s="586"/>
      <c r="DJ11" s="585" t="s">
        <v>51</v>
      </c>
      <c r="DK11" s="588"/>
      <c r="DL11" s="585"/>
      <c r="DM11" s="584" t="s">
        <v>51</v>
      </c>
      <c r="DN11" s="586"/>
      <c r="DO11" s="593"/>
      <c r="DP11" s="586" t="s">
        <v>51</v>
      </c>
      <c r="DQ11" s="585" t="s">
        <v>550</v>
      </c>
      <c r="DR11" s="588"/>
      <c r="DS11" s="585"/>
      <c r="DT11" s="589" t="s">
        <v>550</v>
      </c>
      <c r="DU11" s="586"/>
      <c r="DV11" s="585"/>
      <c r="DW11" s="586" t="s">
        <v>550</v>
      </c>
      <c r="DX11" s="585"/>
      <c r="DY11" s="589"/>
      <c r="DZ11" s="589"/>
      <c r="EA11" s="586">
        <v>7</v>
      </c>
      <c r="EB11" s="585"/>
      <c r="EC11" s="589"/>
      <c r="ED11" s="589"/>
      <c r="EE11" s="586">
        <v>7</v>
      </c>
      <c r="EF11" s="594" t="s">
        <v>162</v>
      </c>
      <c r="EG11" s="595" t="s">
        <v>551</v>
      </c>
    </row>
    <row r="12" spans="1:137" s="107" customFormat="1" ht="16.5" customHeight="1">
      <c r="A12" s="1462"/>
      <c r="B12" s="306" t="s">
        <v>123</v>
      </c>
      <c r="C12" s="598"/>
      <c r="D12" s="596"/>
      <c r="E12" s="1003"/>
      <c r="F12" s="598"/>
      <c r="G12" s="597"/>
      <c r="H12" s="1003"/>
      <c r="I12" s="597" t="s">
        <v>51</v>
      </c>
      <c r="J12" s="598" t="s">
        <v>675</v>
      </c>
      <c r="K12" s="603" t="s">
        <v>51</v>
      </c>
      <c r="L12" s="606" t="s">
        <v>51</v>
      </c>
      <c r="M12" s="533" t="s">
        <v>550</v>
      </c>
      <c r="N12" s="599"/>
      <c r="O12" s="553"/>
      <c r="P12" s="600"/>
      <c r="Q12" s="553" t="s">
        <v>550</v>
      </c>
      <c r="R12" s="599"/>
      <c r="S12" s="553" t="s">
        <v>550</v>
      </c>
      <c r="T12" s="600"/>
      <c r="U12" s="557"/>
      <c r="V12" s="601"/>
      <c r="W12" s="562"/>
      <c r="X12" s="603"/>
      <c r="Y12" s="599"/>
      <c r="Z12" s="600"/>
      <c r="AA12" s="557"/>
      <c r="AB12" s="574" t="s">
        <v>550</v>
      </c>
      <c r="AC12" s="562"/>
      <c r="AD12" s="603"/>
      <c r="AE12" s="553" t="s">
        <v>550</v>
      </c>
      <c r="AF12" s="600"/>
      <c r="AG12" s="605" t="s">
        <v>51</v>
      </c>
      <c r="AH12" s="599" t="s">
        <v>51</v>
      </c>
      <c r="AI12" s="599" t="s">
        <v>51</v>
      </c>
      <c r="AJ12" s="553" t="s">
        <v>51</v>
      </c>
      <c r="AK12" s="600" t="s">
        <v>51</v>
      </c>
      <c r="AL12" s="602" t="s">
        <v>51</v>
      </c>
      <c r="AM12" s="552" t="s">
        <v>51</v>
      </c>
      <c r="AN12" s="552" t="s">
        <v>51</v>
      </c>
      <c r="AO12" s="552" t="s">
        <v>51</v>
      </c>
      <c r="AP12" s="599" t="s">
        <v>51</v>
      </c>
      <c r="AQ12" s="600"/>
      <c r="AR12" s="603" t="s">
        <v>51</v>
      </c>
      <c r="AS12" s="600" t="s">
        <v>658</v>
      </c>
      <c r="AT12" s="604"/>
      <c r="AU12" s="555" t="s">
        <v>550</v>
      </c>
      <c r="AV12" s="603"/>
      <c r="AW12" s="639" t="s">
        <v>550</v>
      </c>
      <c r="AX12" s="1077">
        <v>40</v>
      </c>
      <c r="AY12" s="1078">
        <v>18</v>
      </c>
      <c r="AZ12" s="603">
        <v>33</v>
      </c>
      <c r="BA12" s="600">
        <v>16</v>
      </c>
      <c r="BB12" s="605"/>
      <c r="BC12" s="599"/>
      <c r="BD12" s="599"/>
      <c r="BE12" s="600"/>
      <c r="BF12" s="603"/>
      <c r="BG12" s="580" t="s">
        <v>550</v>
      </c>
      <c r="BH12" s="599"/>
      <c r="BI12" s="600"/>
      <c r="BJ12" s="557" t="s">
        <v>550</v>
      </c>
      <c r="BK12" s="599"/>
      <c r="BL12" s="600"/>
      <c r="BM12" s="557" t="s">
        <v>550</v>
      </c>
      <c r="BN12" s="599"/>
      <c r="BO12" s="600"/>
      <c r="BP12" s="604" t="s">
        <v>51</v>
      </c>
      <c r="BQ12" s="599"/>
      <c r="BR12" s="600"/>
      <c r="BS12" s="604" t="s">
        <v>550</v>
      </c>
      <c r="BT12" s="599"/>
      <c r="BU12" s="600"/>
      <c r="BV12" s="605"/>
      <c r="BW12" s="599"/>
      <c r="BX12" s="599"/>
      <c r="BY12" s="606" t="s">
        <v>550</v>
      </c>
      <c r="BZ12" s="607"/>
      <c r="CA12" s="603" t="s">
        <v>550</v>
      </c>
      <c r="CB12" s="599"/>
      <c r="CC12" s="606"/>
      <c r="CD12" s="607"/>
      <c r="CE12" s="603"/>
      <c r="CF12" s="599"/>
      <c r="CG12" s="599"/>
      <c r="CH12" s="556" t="s">
        <v>550</v>
      </c>
      <c r="CI12" s="607"/>
      <c r="CJ12" s="638" t="s">
        <v>550</v>
      </c>
      <c r="CK12" s="599"/>
      <c r="CL12" s="606"/>
      <c r="CM12" s="607"/>
      <c r="CN12" s="603"/>
      <c r="CO12" s="600"/>
      <c r="CP12" s="605"/>
      <c r="CQ12" s="605"/>
      <c r="CR12" s="599"/>
      <c r="CS12" s="605" t="s">
        <v>51</v>
      </c>
      <c r="CT12" s="599" t="s">
        <v>51</v>
      </c>
      <c r="CU12" s="599"/>
      <c r="CV12" s="603"/>
      <c r="CW12" s="605"/>
      <c r="CX12" s="599"/>
      <c r="CY12" s="556" t="s">
        <v>550</v>
      </c>
      <c r="CZ12" s="599"/>
      <c r="DA12" s="599"/>
      <c r="DB12" s="603" t="s">
        <v>51</v>
      </c>
      <c r="DC12" s="603" t="s">
        <v>51</v>
      </c>
      <c r="DD12" s="599" t="s">
        <v>51</v>
      </c>
      <c r="DE12" s="600"/>
      <c r="DF12" s="643" t="s">
        <v>550</v>
      </c>
      <c r="DG12" s="640" t="s">
        <v>550</v>
      </c>
      <c r="DH12" s="556" t="s">
        <v>550</v>
      </c>
      <c r="DI12" s="600"/>
      <c r="DJ12" s="608" t="s">
        <v>51</v>
      </c>
      <c r="DK12" s="600"/>
      <c r="DL12" s="603"/>
      <c r="DM12" s="641" t="s">
        <v>51</v>
      </c>
      <c r="DN12" s="609"/>
      <c r="DO12" s="641" t="s">
        <v>51</v>
      </c>
      <c r="DP12" s="641" t="s">
        <v>51</v>
      </c>
      <c r="DQ12" s="638" t="s">
        <v>51</v>
      </c>
      <c r="DR12" s="606"/>
      <c r="DS12" s="603"/>
      <c r="DT12" s="641" t="s">
        <v>51</v>
      </c>
      <c r="DU12" s="600"/>
      <c r="DV12" s="556" t="s">
        <v>51</v>
      </c>
      <c r="DW12" s="556" t="s">
        <v>51</v>
      </c>
      <c r="DX12" s="603"/>
      <c r="DY12" s="599"/>
      <c r="DZ12" s="599">
        <v>1</v>
      </c>
      <c r="EA12" s="600">
        <v>7</v>
      </c>
      <c r="EB12" s="603"/>
      <c r="EC12" s="599"/>
      <c r="ED12" s="599">
        <v>1</v>
      </c>
      <c r="EE12" s="600">
        <v>7</v>
      </c>
      <c r="EF12" s="610" t="s">
        <v>166</v>
      </c>
      <c r="EG12" s="611" t="s">
        <v>553</v>
      </c>
    </row>
    <row r="13" spans="1:137" s="107" customFormat="1" ht="16.5" customHeight="1">
      <c r="A13" s="1461" t="s">
        <v>146</v>
      </c>
      <c r="B13" s="305" t="s">
        <v>124</v>
      </c>
      <c r="C13" s="586" t="s">
        <v>51</v>
      </c>
      <c r="D13" s="584">
        <v>1</v>
      </c>
      <c r="E13" s="1001">
        <v>1</v>
      </c>
      <c r="F13" s="586"/>
      <c r="G13" s="585"/>
      <c r="H13" s="1001"/>
      <c r="I13" s="585" t="s">
        <v>51</v>
      </c>
      <c r="J13" s="586" t="s">
        <v>677</v>
      </c>
      <c r="K13" s="585" t="s">
        <v>51</v>
      </c>
      <c r="L13" s="588" t="s">
        <v>51</v>
      </c>
      <c r="M13" s="585" t="s">
        <v>550</v>
      </c>
      <c r="N13" s="589" t="s">
        <v>550</v>
      </c>
      <c r="O13" s="589" t="s">
        <v>550</v>
      </c>
      <c r="P13" s="586"/>
      <c r="Q13" s="585" t="s">
        <v>550</v>
      </c>
      <c r="R13" s="589" t="s">
        <v>550</v>
      </c>
      <c r="S13" s="589" t="s">
        <v>550</v>
      </c>
      <c r="T13" s="586"/>
      <c r="U13" s="585"/>
      <c r="V13" s="589" t="s">
        <v>550</v>
      </c>
      <c r="W13" s="586"/>
      <c r="X13" s="585"/>
      <c r="Y13" s="589" t="s">
        <v>550</v>
      </c>
      <c r="Z13" s="586"/>
      <c r="AA13" s="585" t="s">
        <v>550</v>
      </c>
      <c r="AB13" s="589" t="s">
        <v>550</v>
      </c>
      <c r="AC13" s="586" t="s">
        <v>550</v>
      </c>
      <c r="AD13" s="585" t="s">
        <v>550</v>
      </c>
      <c r="AE13" s="589" t="s">
        <v>550</v>
      </c>
      <c r="AF13" s="586" t="s">
        <v>550</v>
      </c>
      <c r="AG13" s="584" t="s">
        <v>51</v>
      </c>
      <c r="AH13" s="589" t="s">
        <v>51</v>
      </c>
      <c r="AI13" s="589" t="s">
        <v>51</v>
      </c>
      <c r="AJ13" s="588" t="s">
        <v>550</v>
      </c>
      <c r="AK13" s="586"/>
      <c r="AL13" s="590" t="s">
        <v>51</v>
      </c>
      <c r="AM13" s="1002" t="s">
        <v>550</v>
      </c>
      <c r="AN13" s="589" t="s">
        <v>550</v>
      </c>
      <c r="AO13" s="589" t="s">
        <v>550</v>
      </c>
      <c r="AP13" s="589" t="s">
        <v>51</v>
      </c>
      <c r="AQ13" s="586"/>
      <c r="AR13" s="612" t="s">
        <v>51</v>
      </c>
      <c r="AS13" s="613" t="s">
        <v>678</v>
      </c>
      <c r="AT13" s="612"/>
      <c r="AU13" s="613" t="s">
        <v>550</v>
      </c>
      <c r="AV13" s="612"/>
      <c r="AW13" s="636" t="s">
        <v>550</v>
      </c>
      <c r="AX13" s="1075">
        <v>44</v>
      </c>
      <c r="AY13" s="1076"/>
      <c r="AZ13" s="543">
        <v>44</v>
      </c>
      <c r="BA13" s="551"/>
      <c r="BB13" s="614" t="s">
        <v>550</v>
      </c>
      <c r="BC13" s="615"/>
      <c r="BD13" s="615"/>
      <c r="BE13" s="613" t="s">
        <v>550</v>
      </c>
      <c r="BF13" s="549" t="s">
        <v>550</v>
      </c>
      <c r="BG13" s="534" t="s">
        <v>550</v>
      </c>
      <c r="BH13" s="615"/>
      <c r="BI13" s="552" t="s">
        <v>550</v>
      </c>
      <c r="BJ13" s="612"/>
      <c r="BK13" s="615" t="s">
        <v>550</v>
      </c>
      <c r="BL13" s="615" t="s">
        <v>550</v>
      </c>
      <c r="BM13" s="612"/>
      <c r="BN13" s="615" t="s">
        <v>550</v>
      </c>
      <c r="BO13" s="615" t="s">
        <v>550</v>
      </c>
      <c r="BP13" s="612"/>
      <c r="BQ13" s="615" t="s">
        <v>550</v>
      </c>
      <c r="BR13" s="615" t="s">
        <v>550</v>
      </c>
      <c r="BS13" s="612"/>
      <c r="BT13" s="615" t="s">
        <v>550</v>
      </c>
      <c r="BU13" s="613" t="s">
        <v>550</v>
      </c>
      <c r="BV13" s="616"/>
      <c r="BW13" s="615"/>
      <c r="BX13" s="615"/>
      <c r="BY13" s="617"/>
      <c r="BZ13" s="618"/>
      <c r="CA13" s="619" t="s">
        <v>51</v>
      </c>
      <c r="CB13" s="615"/>
      <c r="CC13" s="619" t="s">
        <v>51</v>
      </c>
      <c r="CD13" s="618"/>
      <c r="CE13" s="612"/>
      <c r="CF13" s="615"/>
      <c r="CG13" s="615"/>
      <c r="CH13" s="617"/>
      <c r="CI13" s="618"/>
      <c r="CJ13" s="637" t="s">
        <v>550</v>
      </c>
      <c r="CK13" s="615"/>
      <c r="CL13" s="620" t="s">
        <v>550</v>
      </c>
      <c r="CM13" s="618"/>
      <c r="CN13" s="612"/>
      <c r="CO13" s="586"/>
      <c r="CP13" s="616"/>
      <c r="CQ13" s="616"/>
      <c r="CR13" s="615"/>
      <c r="CS13" s="616"/>
      <c r="CT13" s="615"/>
      <c r="CU13" s="615"/>
      <c r="CV13" s="612"/>
      <c r="CW13" s="616"/>
      <c r="CX13" s="615"/>
      <c r="CY13" s="615"/>
      <c r="CZ13" s="615"/>
      <c r="DA13" s="615"/>
      <c r="DB13" s="612" t="s">
        <v>550</v>
      </c>
      <c r="DC13" s="612" t="s">
        <v>550</v>
      </c>
      <c r="DD13" s="615" t="s">
        <v>550</v>
      </c>
      <c r="DE13" s="613"/>
      <c r="DF13" s="1004" t="s">
        <v>550</v>
      </c>
      <c r="DG13" s="1005" t="s">
        <v>550</v>
      </c>
      <c r="DH13" s="615"/>
      <c r="DI13" s="1006" t="s">
        <v>550</v>
      </c>
      <c r="DJ13" s="612" t="s">
        <v>51</v>
      </c>
      <c r="DK13" s="617"/>
      <c r="DL13" s="612"/>
      <c r="DM13" s="635" t="s">
        <v>51</v>
      </c>
      <c r="DN13" s="613"/>
      <c r="DO13" s="612"/>
      <c r="DP13" s="613"/>
      <c r="DQ13" s="635" t="s">
        <v>51</v>
      </c>
      <c r="DR13" s="617"/>
      <c r="DS13" s="612"/>
      <c r="DT13" s="635" t="s">
        <v>51</v>
      </c>
      <c r="DU13" s="613"/>
      <c r="DV13" s="612"/>
      <c r="DW13" s="613"/>
      <c r="DX13" s="585"/>
      <c r="DY13" s="589"/>
      <c r="DZ13" s="589"/>
      <c r="EA13" s="586">
        <v>14</v>
      </c>
      <c r="EB13" s="585"/>
      <c r="EC13" s="589"/>
      <c r="ED13" s="589"/>
      <c r="EE13" s="586">
        <v>14</v>
      </c>
      <c r="EF13" s="594" t="s">
        <v>184</v>
      </c>
      <c r="EG13" s="595" t="s">
        <v>556</v>
      </c>
    </row>
    <row r="14" spans="1:137" s="107" customFormat="1" ht="16.5" customHeight="1">
      <c r="A14" s="1465"/>
      <c r="B14" s="301" t="s">
        <v>125</v>
      </c>
      <c r="C14" s="562"/>
      <c r="D14" s="561">
        <v>1</v>
      </c>
      <c r="E14" s="996">
        <v>1</v>
      </c>
      <c r="F14" s="562" t="s">
        <v>51</v>
      </c>
      <c r="G14" s="557">
        <v>1</v>
      </c>
      <c r="H14" s="996">
        <v>1</v>
      </c>
      <c r="I14" s="557" t="s">
        <v>51</v>
      </c>
      <c r="J14" s="562" t="s">
        <v>573</v>
      </c>
      <c r="K14" s="557" t="s">
        <v>51</v>
      </c>
      <c r="L14" s="566" t="s">
        <v>51</v>
      </c>
      <c r="M14" s="557" t="s">
        <v>51</v>
      </c>
      <c r="N14" s="553" t="s">
        <v>51</v>
      </c>
      <c r="O14" s="553" t="s">
        <v>51</v>
      </c>
      <c r="P14" s="562" t="s">
        <v>51</v>
      </c>
      <c r="Q14" s="553" t="s">
        <v>550</v>
      </c>
      <c r="R14" s="553" t="s">
        <v>550</v>
      </c>
      <c r="S14" s="553" t="s">
        <v>550</v>
      </c>
      <c r="T14" s="553" t="s">
        <v>550</v>
      </c>
      <c r="U14" s="557"/>
      <c r="V14" s="553"/>
      <c r="W14" s="562"/>
      <c r="X14" s="557"/>
      <c r="Y14" s="553"/>
      <c r="Z14" s="562"/>
      <c r="AA14" s="557" t="s">
        <v>51</v>
      </c>
      <c r="AB14" s="553" t="s">
        <v>51</v>
      </c>
      <c r="AC14" s="562" t="s">
        <v>51</v>
      </c>
      <c r="AD14" s="553" t="s">
        <v>550</v>
      </c>
      <c r="AE14" s="553" t="s">
        <v>550</v>
      </c>
      <c r="AF14" s="562" t="s">
        <v>550</v>
      </c>
      <c r="AG14" s="561" t="s">
        <v>550</v>
      </c>
      <c r="AH14" s="553" t="s">
        <v>550</v>
      </c>
      <c r="AI14" s="553" t="s">
        <v>550</v>
      </c>
      <c r="AJ14" s="553" t="s">
        <v>51</v>
      </c>
      <c r="AK14" s="562" t="s">
        <v>550</v>
      </c>
      <c r="AL14" s="570" t="s">
        <v>51</v>
      </c>
      <c r="AM14" s="552" t="s">
        <v>51</v>
      </c>
      <c r="AN14" s="552" t="s">
        <v>51</v>
      </c>
      <c r="AO14" s="552" t="s">
        <v>51</v>
      </c>
      <c r="AP14" s="552" t="s">
        <v>51</v>
      </c>
      <c r="AQ14" s="552" t="s">
        <v>51</v>
      </c>
      <c r="AR14" s="604" t="s">
        <v>51</v>
      </c>
      <c r="AS14" s="555" t="s">
        <v>574</v>
      </c>
      <c r="AT14" s="604"/>
      <c r="AU14" s="555"/>
      <c r="AV14" s="604"/>
      <c r="AW14" s="555" t="s">
        <v>550</v>
      </c>
      <c r="AX14" s="1071">
        <v>23</v>
      </c>
      <c r="AY14" s="1072">
        <v>39</v>
      </c>
      <c r="AZ14" s="550">
        <v>20</v>
      </c>
      <c r="BA14" s="551">
        <v>35</v>
      </c>
      <c r="BB14" s="614" t="s">
        <v>51</v>
      </c>
      <c r="BC14" s="556"/>
      <c r="BD14" s="556"/>
      <c r="BE14" s="555" t="s">
        <v>51</v>
      </c>
      <c r="BF14" s="552" t="s">
        <v>550</v>
      </c>
      <c r="BG14" s="556"/>
      <c r="BH14" s="556"/>
      <c r="BI14" s="552" t="s">
        <v>51</v>
      </c>
      <c r="BJ14" s="604" t="s">
        <v>51</v>
      </c>
      <c r="BK14" s="556"/>
      <c r="BL14" s="555"/>
      <c r="BM14" s="557" t="s">
        <v>550</v>
      </c>
      <c r="BN14" s="556"/>
      <c r="BO14" s="555"/>
      <c r="BP14" s="604" t="s">
        <v>51</v>
      </c>
      <c r="BQ14" s="556"/>
      <c r="BR14" s="555"/>
      <c r="BS14" s="604" t="s">
        <v>550</v>
      </c>
      <c r="BT14" s="556"/>
      <c r="BU14" s="555"/>
      <c r="BV14" s="614"/>
      <c r="BW14" s="556"/>
      <c r="BX14" s="556"/>
      <c r="BY14" s="620"/>
      <c r="BZ14" s="621"/>
      <c r="CA14" s="622" t="s">
        <v>51</v>
      </c>
      <c r="CB14" s="619" t="s">
        <v>51</v>
      </c>
      <c r="CC14" s="620"/>
      <c r="CD14" s="623"/>
      <c r="CE14" s="604"/>
      <c r="CF14" s="556"/>
      <c r="CG14" s="556"/>
      <c r="CH14" s="620"/>
      <c r="CI14" s="623"/>
      <c r="CJ14" s="604" t="s">
        <v>550</v>
      </c>
      <c r="CK14" s="620" t="s">
        <v>550</v>
      </c>
      <c r="CL14" s="620"/>
      <c r="CM14" s="623"/>
      <c r="CN14" s="604"/>
      <c r="CO14" s="555" t="s">
        <v>550</v>
      </c>
      <c r="CP14" s="614"/>
      <c r="CQ14" s="556"/>
      <c r="CR14" s="556"/>
      <c r="CS14" s="556" t="s">
        <v>51</v>
      </c>
      <c r="CT14" s="556"/>
      <c r="CU14" s="556"/>
      <c r="CV14" s="604"/>
      <c r="CW14" s="556" t="s">
        <v>550</v>
      </c>
      <c r="CX14" s="556"/>
      <c r="CY14" s="556" t="s">
        <v>550</v>
      </c>
      <c r="CZ14" s="556"/>
      <c r="DA14" s="556"/>
      <c r="DB14" s="604" t="s">
        <v>51</v>
      </c>
      <c r="DC14" s="604" t="s">
        <v>51</v>
      </c>
      <c r="DD14" s="556" t="s">
        <v>51</v>
      </c>
      <c r="DE14" s="555"/>
      <c r="DF14" s="623" t="s">
        <v>550</v>
      </c>
      <c r="DG14" s="614" t="s">
        <v>550</v>
      </c>
      <c r="DH14" s="556"/>
      <c r="DI14" s="555"/>
      <c r="DJ14" s="604" t="s">
        <v>51</v>
      </c>
      <c r="DK14" s="620"/>
      <c r="DL14" s="604"/>
      <c r="DM14" s="556" t="s">
        <v>51</v>
      </c>
      <c r="DN14" s="555"/>
      <c r="DO14" s="556" t="s">
        <v>51</v>
      </c>
      <c r="DP14" s="556" t="s">
        <v>51</v>
      </c>
      <c r="DQ14" s="604" t="s">
        <v>51</v>
      </c>
      <c r="DR14" s="620"/>
      <c r="DS14" s="604"/>
      <c r="DT14" s="556" t="s">
        <v>51</v>
      </c>
      <c r="DU14" s="555"/>
      <c r="DV14" s="556" t="s">
        <v>51</v>
      </c>
      <c r="DW14" s="556" t="s">
        <v>51</v>
      </c>
      <c r="DX14" s="557"/>
      <c r="DY14" s="553"/>
      <c r="DZ14" s="553">
        <v>1</v>
      </c>
      <c r="EA14" s="562">
        <v>7</v>
      </c>
      <c r="EB14" s="557"/>
      <c r="EC14" s="553"/>
      <c r="ED14" s="553">
        <v>1</v>
      </c>
      <c r="EE14" s="562">
        <v>7</v>
      </c>
      <c r="EF14" s="568" t="s">
        <v>162</v>
      </c>
      <c r="EG14" s="569" t="s">
        <v>557</v>
      </c>
    </row>
    <row r="15" spans="1:137" s="107" customFormat="1" ht="16.5" customHeight="1">
      <c r="A15" s="1465"/>
      <c r="B15" s="301" t="s">
        <v>126</v>
      </c>
      <c r="C15" s="1007"/>
      <c r="D15" s="624">
        <v>3</v>
      </c>
      <c r="E15" s="1008">
        <v>3</v>
      </c>
      <c r="F15" s="1007" t="s">
        <v>51</v>
      </c>
      <c r="G15" s="625">
        <v>3</v>
      </c>
      <c r="H15" s="1008">
        <v>3</v>
      </c>
      <c r="I15" s="625" t="s">
        <v>51</v>
      </c>
      <c r="J15" s="562" t="s">
        <v>679</v>
      </c>
      <c r="K15" s="557" t="s">
        <v>51</v>
      </c>
      <c r="L15" s="566" t="s">
        <v>51</v>
      </c>
      <c r="M15" s="557" t="s">
        <v>550</v>
      </c>
      <c r="N15" s="553"/>
      <c r="O15" s="553"/>
      <c r="P15" s="562"/>
      <c r="Q15" s="557" t="s">
        <v>550</v>
      </c>
      <c r="R15" s="553"/>
      <c r="S15" s="553"/>
      <c r="T15" s="562"/>
      <c r="U15" s="557"/>
      <c r="V15" s="553"/>
      <c r="W15" s="562"/>
      <c r="X15" s="557"/>
      <c r="Y15" s="553"/>
      <c r="Z15" s="562"/>
      <c r="AA15" s="557" t="s">
        <v>550</v>
      </c>
      <c r="AB15" s="553" t="s">
        <v>550</v>
      </c>
      <c r="AC15" s="562" t="s">
        <v>550</v>
      </c>
      <c r="AD15" s="557" t="s">
        <v>550</v>
      </c>
      <c r="AE15" s="553" t="s">
        <v>550</v>
      </c>
      <c r="AF15" s="562" t="s">
        <v>550</v>
      </c>
      <c r="AG15" s="561" t="s">
        <v>51</v>
      </c>
      <c r="AH15" s="553" t="s">
        <v>51</v>
      </c>
      <c r="AI15" s="553" t="s">
        <v>51</v>
      </c>
      <c r="AJ15" s="566"/>
      <c r="AK15" s="562"/>
      <c r="AL15" s="570" t="s">
        <v>51</v>
      </c>
      <c r="AM15" s="1009"/>
      <c r="AN15" s="553"/>
      <c r="AO15" s="553"/>
      <c r="AP15" s="553" t="s">
        <v>685</v>
      </c>
      <c r="AQ15" s="562"/>
      <c r="AR15" s="604"/>
      <c r="AS15" s="555"/>
      <c r="AT15" s="604"/>
      <c r="AU15" s="555" t="s">
        <v>550</v>
      </c>
      <c r="AV15" s="604"/>
      <c r="AW15" s="555" t="s">
        <v>550</v>
      </c>
      <c r="AX15" s="1071">
        <v>18</v>
      </c>
      <c r="AY15" s="1072"/>
      <c r="AZ15" s="550">
        <v>18</v>
      </c>
      <c r="BA15" s="551"/>
      <c r="BB15" s="614"/>
      <c r="BC15" s="556" t="s">
        <v>550</v>
      </c>
      <c r="BD15" s="556"/>
      <c r="BE15" s="555" t="s">
        <v>550</v>
      </c>
      <c r="BF15" s="604"/>
      <c r="BG15" s="556" t="s">
        <v>550</v>
      </c>
      <c r="BH15" s="556"/>
      <c r="BI15" s="556" t="s">
        <v>550</v>
      </c>
      <c r="BJ15" s="604" t="s">
        <v>550</v>
      </c>
      <c r="BK15" s="556"/>
      <c r="BL15" s="555"/>
      <c r="BM15" s="604" t="s">
        <v>550</v>
      </c>
      <c r="BN15" s="556"/>
      <c r="BO15" s="555"/>
      <c r="BP15" s="604" t="s">
        <v>550</v>
      </c>
      <c r="BQ15" s="556"/>
      <c r="BR15" s="555"/>
      <c r="BS15" s="604" t="s">
        <v>550</v>
      </c>
      <c r="BT15" s="556"/>
      <c r="BU15" s="555"/>
      <c r="BV15" s="614"/>
      <c r="BW15" s="556"/>
      <c r="BX15" s="556"/>
      <c r="BY15" s="620"/>
      <c r="BZ15" s="623" t="s">
        <v>550</v>
      </c>
      <c r="CA15" s="604"/>
      <c r="CB15" s="556"/>
      <c r="CC15" s="620"/>
      <c r="CD15" s="623"/>
      <c r="CE15" s="604"/>
      <c r="CF15" s="556"/>
      <c r="CG15" s="556"/>
      <c r="CH15" s="620"/>
      <c r="CI15" s="623" t="s">
        <v>550</v>
      </c>
      <c r="CJ15" s="604"/>
      <c r="CK15" s="556"/>
      <c r="CL15" s="620"/>
      <c r="CM15" s="623"/>
      <c r="CN15" s="604"/>
      <c r="CO15" s="562"/>
      <c r="CP15" s="614"/>
      <c r="CQ15" s="614"/>
      <c r="CR15" s="556"/>
      <c r="CS15" s="556"/>
      <c r="CT15" s="556"/>
      <c r="CU15" s="556"/>
      <c r="CV15" s="604"/>
      <c r="CW15" s="614"/>
      <c r="CX15" s="556"/>
      <c r="CY15" s="556"/>
      <c r="CZ15" s="556"/>
      <c r="DA15" s="556"/>
      <c r="DB15" s="604" t="s">
        <v>550</v>
      </c>
      <c r="DC15" s="604" t="s">
        <v>550</v>
      </c>
      <c r="DD15" s="556"/>
      <c r="DE15" s="555"/>
      <c r="DF15" s="604" t="s">
        <v>550</v>
      </c>
      <c r="DG15" s="604" t="s">
        <v>550</v>
      </c>
      <c r="DH15" s="556"/>
      <c r="DI15" s="555"/>
      <c r="DJ15" s="604" t="s">
        <v>51</v>
      </c>
      <c r="DK15" s="620"/>
      <c r="DL15" s="604"/>
      <c r="DM15" s="556" t="s">
        <v>51</v>
      </c>
      <c r="DN15" s="555"/>
      <c r="DO15" s="604" t="s">
        <v>51</v>
      </c>
      <c r="DP15" s="555" t="s">
        <v>51</v>
      </c>
      <c r="DQ15" s="604" t="s">
        <v>51</v>
      </c>
      <c r="DR15" s="620"/>
      <c r="DS15" s="604"/>
      <c r="DT15" s="556" t="s">
        <v>550</v>
      </c>
      <c r="DU15" s="555"/>
      <c r="DV15" s="604" t="s">
        <v>51</v>
      </c>
      <c r="DW15" s="555" t="s">
        <v>51</v>
      </c>
      <c r="DX15" s="557"/>
      <c r="DY15" s="553"/>
      <c r="DZ15" s="553">
        <v>1</v>
      </c>
      <c r="EA15" s="562">
        <v>3</v>
      </c>
      <c r="EB15" s="557"/>
      <c r="EC15" s="553"/>
      <c r="ED15" s="553">
        <v>1</v>
      </c>
      <c r="EE15" s="562">
        <v>3</v>
      </c>
      <c r="EF15" s="568" t="s">
        <v>166</v>
      </c>
      <c r="EG15" s="569" t="s">
        <v>558</v>
      </c>
    </row>
    <row r="16" spans="1:137" s="107" customFormat="1" ht="16.5" customHeight="1">
      <c r="A16" s="1465"/>
      <c r="B16" s="301" t="s">
        <v>178</v>
      </c>
      <c r="C16" s="562" t="s">
        <v>51</v>
      </c>
      <c r="D16" s="561">
        <v>2</v>
      </c>
      <c r="E16" s="996"/>
      <c r="F16" s="562"/>
      <c r="G16" s="557">
        <v>2</v>
      </c>
      <c r="H16" s="996">
        <v>2</v>
      </c>
      <c r="I16" s="557" t="s">
        <v>51</v>
      </c>
      <c r="J16" s="562" t="s">
        <v>674</v>
      </c>
      <c r="K16" s="557" t="s">
        <v>51</v>
      </c>
      <c r="L16" s="566" t="s">
        <v>51</v>
      </c>
      <c r="M16" s="557" t="s">
        <v>550</v>
      </c>
      <c r="N16" s="553" t="s">
        <v>550</v>
      </c>
      <c r="O16" s="553" t="s">
        <v>550</v>
      </c>
      <c r="P16" s="562"/>
      <c r="Q16" s="557" t="s">
        <v>550</v>
      </c>
      <c r="R16" s="553" t="s">
        <v>550</v>
      </c>
      <c r="S16" s="553" t="s">
        <v>550</v>
      </c>
      <c r="T16" s="562"/>
      <c r="U16" s="557"/>
      <c r="V16" s="553" t="s">
        <v>550</v>
      </c>
      <c r="W16" s="562" t="s">
        <v>550</v>
      </c>
      <c r="X16" s="557"/>
      <c r="Y16" s="553" t="s">
        <v>550</v>
      </c>
      <c r="Z16" s="562" t="s">
        <v>550</v>
      </c>
      <c r="AA16" s="557" t="s">
        <v>550</v>
      </c>
      <c r="AB16" s="553" t="s">
        <v>550</v>
      </c>
      <c r="AC16" s="562" t="s">
        <v>550</v>
      </c>
      <c r="AD16" s="557" t="s">
        <v>550</v>
      </c>
      <c r="AE16" s="553" t="s">
        <v>550</v>
      </c>
      <c r="AF16" s="562" t="s">
        <v>550</v>
      </c>
      <c r="AG16" s="561" t="s">
        <v>51</v>
      </c>
      <c r="AH16" s="553" t="s">
        <v>51</v>
      </c>
      <c r="AI16" s="553" t="s">
        <v>51</v>
      </c>
      <c r="AJ16" s="566" t="s">
        <v>550</v>
      </c>
      <c r="AK16" s="562" t="s">
        <v>550</v>
      </c>
      <c r="AL16" s="570" t="s">
        <v>51</v>
      </c>
      <c r="AM16" s="1009" t="s">
        <v>550</v>
      </c>
      <c r="AN16" s="553" t="s">
        <v>550</v>
      </c>
      <c r="AO16" s="553" t="s">
        <v>550</v>
      </c>
      <c r="AP16" s="553" t="s">
        <v>51</v>
      </c>
      <c r="AQ16" s="562" t="s">
        <v>550</v>
      </c>
      <c r="AR16" s="604" t="s">
        <v>51</v>
      </c>
      <c r="AS16" s="555" t="s">
        <v>658</v>
      </c>
      <c r="AT16" s="604"/>
      <c r="AU16" s="555" t="s">
        <v>550</v>
      </c>
      <c r="AV16" s="604"/>
      <c r="AW16" s="555" t="s">
        <v>550</v>
      </c>
      <c r="AX16" s="1071">
        <v>7</v>
      </c>
      <c r="AY16" s="1072">
        <v>11</v>
      </c>
      <c r="AZ16" s="550">
        <v>7</v>
      </c>
      <c r="BA16" s="551">
        <v>11</v>
      </c>
      <c r="BB16" s="614"/>
      <c r="BC16" s="556" t="s">
        <v>550</v>
      </c>
      <c r="BD16" s="556"/>
      <c r="BE16" s="555" t="s">
        <v>550</v>
      </c>
      <c r="BF16" s="604"/>
      <c r="BG16" s="556" t="s">
        <v>550</v>
      </c>
      <c r="BH16" s="556"/>
      <c r="BI16" s="555" t="s">
        <v>550</v>
      </c>
      <c r="BJ16" s="604" t="s">
        <v>550</v>
      </c>
      <c r="BK16" s="556"/>
      <c r="BL16" s="555"/>
      <c r="BM16" s="604" t="s">
        <v>550</v>
      </c>
      <c r="BN16" s="556"/>
      <c r="BO16" s="555"/>
      <c r="BP16" s="604" t="s">
        <v>550</v>
      </c>
      <c r="BQ16" s="556"/>
      <c r="BR16" s="555" t="s">
        <v>550</v>
      </c>
      <c r="BS16" s="604" t="s">
        <v>550</v>
      </c>
      <c r="BT16" s="556"/>
      <c r="BU16" s="555" t="s">
        <v>550</v>
      </c>
      <c r="BV16" s="614"/>
      <c r="BW16" s="556"/>
      <c r="BX16" s="556"/>
      <c r="BY16" s="626"/>
      <c r="BZ16" s="623"/>
      <c r="CA16" s="604" t="s">
        <v>550</v>
      </c>
      <c r="CB16" s="556"/>
      <c r="CC16" s="620"/>
      <c r="CD16" s="623"/>
      <c r="CE16" s="604"/>
      <c r="CF16" s="556"/>
      <c r="CG16" s="556"/>
      <c r="CH16" s="620"/>
      <c r="CI16" s="623"/>
      <c r="CJ16" s="604" t="s">
        <v>550</v>
      </c>
      <c r="CK16" s="556"/>
      <c r="CL16" s="620"/>
      <c r="CM16" s="623"/>
      <c r="CN16" s="604"/>
      <c r="CO16" s="562"/>
      <c r="CP16" s="614"/>
      <c r="CQ16" s="614"/>
      <c r="CR16" s="556"/>
      <c r="CS16" s="556"/>
      <c r="CT16" s="556" t="s">
        <v>550</v>
      </c>
      <c r="CU16" s="556"/>
      <c r="CV16" s="604"/>
      <c r="CW16" s="614"/>
      <c r="CX16" s="556"/>
      <c r="CY16" s="556"/>
      <c r="CZ16" s="556" t="s">
        <v>550</v>
      </c>
      <c r="DA16" s="556"/>
      <c r="DB16" s="604"/>
      <c r="DC16" s="604" t="s">
        <v>550</v>
      </c>
      <c r="DD16" s="556" t="s">
        <v>550</v>
      </c>
      <c r="DE16" s="555"/>
      <c r="DF16" s="604"/>
      <c r="DG16" s="604" t="s">
        <v>550</v>
      </c>
      <c r="DH16" s="556" t="s">
        <v>550</v>
      </c>
      <c r="DI16" s="555"/>
      <c r="DJ16" s="604" t="s">
        <v>550</v>
      </c>
      <c r="DK16" s="620"/>
      <c r="DL16" s="604"/>
      <c r="DM16" s="556"/>
      <c r="DN16" s="555"/>
      <c r="DO16" s="604"/>
      <c r="DP16" s="555"/>
      <c r="DQ16" s="604" t="s">
        <v>550</v>
      </c>
      <c r="DR16" s="620"/>
      <c r="DS16" s="604"/>
      <c r="DT16" s="556"/>
      <c r="DU16" s="555"/>
      <c r="DV16" s="604"/>
      <c r="DW16" s="555"/>
      <c r="DX16" s="557"/>
      <c r="DY16" s="553"/>
      <c r="DZ16" s="553"/>
      <c r="EA16" s="562">
        <v>6</v>
      </c>
      <c r="EB16" s="557"/>
      <c r="EC16" s="553"/>
      <c r="ED16" s="553"/>
      <c r="EE16" s="562">
        <v>6</v>
      </c>
      <c r="EF16" s="568" t="s">
        <v>250</v>
      </c>
      <c r="EG16" s="569" t="s">
        <v>559</v>
      </c>
    </row>
    <row r="17" spans="1:137" s="107" customFormat="1" ht="16.5" customHeight="1">
      <c r="A17" s="1465"/>
      <c r="B17" s="301" t="s">
        <v>194</v>
      </c>
      <c r="C17" s="551" t="s">
        <v>550</v>
      </c>
      <c r="D17" s="571"/>
      <c r="E17" s="999"/>
      <c r="F17" s="551" t="s">
        <v>51</v>
      </c>
      <c r="G17" s="550">
        <v>5</v>
      </c>
      <c r="H17" s="994">
        <v>5</v>
      </c>
      <c r="I17" s="550" t="s">
        <v>51</v>
      </c>
      <c r="J17" s="551" t="s">
        <v>674</v>
      </c>
      <c r="K17" s="550" t="s">
        <v>51</v>
      </c>
      <c r="L17" s="558" t="s">
        <v>51</v>
      </c>
      <c r="M17" s="533" t="s">
        <v>550</v>
      </c>
      <c r="N17" s="553" t="s">
        <v>51</v>
      </c>
      <c r="O17" s="553" t="s">
        <v>51</v>
      </c>
      <c r="P17" s="553" t="s">
        <v>51</v>
      </c>
      <c r="Q17" s="557" t="s">
        <v>550</v>
      </c>
      <c r="R17" s="553" t="s">
        <v>550</v>
      </c>
      <c r="S17" s="553" t="s">
        <v>550</v>
      </c>
      <c r="T17" s="553" t="s">
        <v>550</v>
      </c>
      <c r="U17" s="550"/>
      <c r="V17" s="553" t="s">
        <v>51</v>
      </c>
      <c r="W17" s="551"/>
      <c r="X17" s="550"/>
      <c r="Y17" s="553" t="s">
        <v>550</v>
      </c>
      <c r="Z17" s="551"/>
      <c r="AA17" s="552" t="s">
        <v>550</v>
      </c>
      <c r="AB17" s="552" t="s">
        <v>550</v>
      </c>
      <c r="AC17" s="558" t="s">
        <v>550</v>
      </c>
      <c r="AD17" s="557" t="s">
        <v>550</v>
      </c>
      <c r="AE17" s="553" t="s">
        <v>550</v>
      </c>
      <c r="AF17" s="562" t="s">
        <v>550</v>
      </c>
      <c r="AG17" s="549" t="s">
        <v>51</v>
      </c>
      <c r="AH17" s="552" t="s">
        <v>51</v>
      </c>
      <c r="AI17" s="552" t="s">
        <v>51</v>
      </c>
      <c r="AJ17" s="558" t="s">
        <v>550</v>
      </c>
      <c r="AK17" s="566" t="s">
        <v>51</v>
      </c>
      <c r="AL17" s="627" t="s">
        <v>51</v>
      </c>
      <c r="AM17" s="995" t="s">
        <v>550</v>
      </c>
      <c r="AN17" s="552" t="s">
        <v>550</v>
      </c>
      <c r="AO17" s="552" t="s">
        <v>550</v>
      </c>
      <c r="AP17" s="552" t="s">
        <v>550</v>
      </c>
      <c r="AQ17" s="552" t="s">
        <v>51</v>
      </c>
      <c r="AR17" s="622" t="s">
        <v>51</v>
      </c>
      <c r="AS17" s="628" t="s">
        <v>677</v>
      </c>
      <c r="AT17" s="622"/>
      <c r="AU17" s="628" t="s">
        <v>676</v>
      </c>
      <c r="AV17" s="622"/>
      <c r="AW17" s="555" t="s">
        <v>550</v>
      </c>
      <c r="AX17" s="1069">
        <v>14</v>
      </c>
      <c r="AY17" s="1070">
        <v>9</v>
      </c>
      <c r="AZ17" s="550">
        <v>13</v>
      </c>
      <c r="BA17" s="551">
        <v>9</v>
      </c>
      <c r="BB17" s="629"/>
      <c r="BC17" s="556" t="s">
        <v>550</v>
      </c>
      <c r="BD17" s="630"/>
      <c r="BE17" s="556" t="s">
        <v>550</v>
      </c>
      <c r="BF17" s="604"/>
      <c r="BG17" s="552" t="s">
        <v>550</v>
      </c>
      <c r="BH17" s="556"/>
      <c r="BI17" s="552" t="s">
        <v>550</v>
      </c>
      <c r="BJ17" s="557" t="s">
        <v>550</v>
      </c>
      <c r="BK17" s="630"/>
      <c r="BL17" s="628" t="s">
        <v>550</v>
      </c>
      <c r="BM17" s="557" t="s">
        <v>550</v>
      </c>
      <c r="BN17" s="556"/>
      <c r="BO17" s="555" t="s">
        <v>550</v>
      </c>
      <c r="BP17" s="604" t="s">
        <v>51</v>
      </c>
      <c r="BQ17" s="630"/>
      <c r="BR17" s="555" t="s">
        <v>550</v>
      </c>
      <c r="BS17" s="604" t="s">
        <v>550</v>
      </c>
      <c r="BT17" s="556"/>
      <c r="BU17" s="551" t="s">
        <v>51</v>
      </c>
      <c r="BV17" s="629"/>
      <c r="BW17" s="630"/>
      <c r="BX17" s="630"/>
      <c r="BY17" s="631"/>
      <c r="BZ17" s="632"/>
      <c r="CA17" s="622" t="s">
        <v>51</v>
      </c>
      <c r="CB17" s="630"/>
      <c r="CC17" s="630"/>
      <c r="CD17" s="633"/>
      <c r="CE17" s="622"/>
      <c r="CF17" s="630"/>
      <c r="CG17" s="630"/>
      <c r="CH17" s="634"/>
      <c r="CI17" s="633"/>
      <c r="CJ17" s="604" t="s">
        <v>550</v>
      </c>
      <c r="CK17" s="630"/>
      <c r="CL17" s="634"/>
      <c r="CM17" s="633"/>
      <c r="CN17" s="622" t="s">
        <v>51</v>
      </c>
      <c r="CO17" s="551"/>
      <c r="CP17" s="629"/>
      <c r="CQ17" s="629"/>
      <c r="CR17" s="630"/>
      <c r="CS17" s="630"/>
      <c r="CT17" s="630"/>
      <c r="CU17" s="630"/>
      <c r="CV17" s="622"/>
      <c r="CW17" s="629"/>
      <c r="CX17" s="630"/>
      <c r="CY17" s="630"/>
      <c r="CZ17" s="630"/>
      <c r="DA17" s="630"/>
      <c r="DB17" s="633"/>
      <c r="DC17" s="614" t="s">
        <v>51</v>
      </c>
      <c r="DD17" s="556" t="s">
        <v>51</v>
      </c>
      <c r="DE17" s="628"/>
      <c r="DF17" s="633"/>
      <c r="DG17" s="614" t="s">
        <v>550</v>
      </c>
      <c r="DH17" s="556" t="s">
        <v>550</v>
      </c>
      <c r="DI17" s="628"/>
      <c r="DJ17" s="604" t="s">
        <v>51</v>
      </c>
      <c r="DK17" s="634"/>
      <c r="DL17" s="622"/>
      <c r="DM17" s="556" t="s">
        <v>51</v>
      </c>
      <c r="DN17" s="628"/>
      <c r="DO17" s="622"/>
      <c r="DP17" s="556" t="s">
        <v>51</v>
      </c>
      <c r="DQ17" s="604" t="s">
        <v>550</v>
      </c>
      <c r="DR17" s="634"/>
      <c r="DS17" s="622"/>
      <c r="DT17" s="556" t="s">
        <v>550</v>
      </c>
      <c r="DU17" s="628"/>
      <c r="DV17" s="622"/>
      <c r="DW17" s="555" t="s">
        <v>550</v>
      </c>
      <c r="DX17" s="550"/>
      <c r="DY17" s="552"/>
      <c r="DZ17" s="552"/>
      <c r="EA17" s="551">
        <v>5</v>
      </c>
      <c r="EB17" s="550"/>
      <c r="EC17" s="552"/>
      <c r="ED17" s="552"/>
      <c r="EE17" s="562">
        <v>8</v>
      </c>
      <c r="EF17" s="559" t="s">
        <v>162</v>
      </c>
      <c r="EG17" s="560" t="s">
        <v>560</v>
      </c>
    </row>
    <row r="18" spans="1:137" s="107" customFormat="1" ht="16.5" customHeight="1">
      <c r="A18" s="1465"/>
      <c r="B18" s="301" t="s">
        <v>127</v>
      </c>
      <c r="C18" s="562" t="s">
        <v>51</v>
      </c>
      <c r="D18" s="561">
        <v>1</v>
      </c>
      <c r="E18" s="996">
        <v>1</v>
      </c>
      <c r="F18" s="562" t="s">
        <v>51</v>
      </c>
      <c r="G18" s="557">
        <v>2</v>
      </c>
      <c r="H18" s="996">
        <v>2</v>
      </c>
      <c r="I18" s="557" t="s">
        <v>550</v>
      </c>
      <c r="J18" s="562" t="s">
        <v>677</v>
      </c>
      <c r="K18" s="557" t="s">
        <v>51</v>
      </c>
      <c r="L18" s="566" t="s">
        <v>51</v>
      </c>
      <c r="M18" s="533" t="s">
        <v>550</v>
      </c>
      <c r="N18" s="553" t="s">
        <v>51</v>
      </c>
      <c r="O18" s="553" t="s">
        <v>51</v>
      </c>
      <c r="P18" s="562"/>
      <c r="Q18" s="553" t="s">
        <v>550</v>
      </c>
      <c r="R18" s="553" t="s">
        <v>550</v>
      </c>
      <c r="S18" s="553" t="s">
        <v>550</v>
      </c>
      <c r="T18" s="562"/>
      <c r="U18" s="557"/>
      <c r="V18" s="553" t="s">
        <v>51</v>
      </c>
      <c r="W18" s="562"/>
      <c r="X18" s="557"/>
      <c r="Y18" s="553" t="s">
        <v>550</v>
      </c>
      <c r="Z18" s="562"/>
      <c r="AA18" s="557"/>
      <c r="AB18" s="552" t="s">
        <v>550</v>
      </c>
      <c r="AC18" s="552" t="s">
        <v>550</v>
      </c>
      <c r="AD18" s="557"/>
      <c r="AE18" s="553" t="s">
        <v>550</v>
      </c>
      <c r="AF18" s="562" t="s">
        <v>550</v>
      </c>
      <c r="AG18" s="561" t="s">
        <v>51</v>
      </c>
      <c r="AH18" s="553" t="s">
        <v>550</v>
      </c>
      <c r="AI18" s="553" t="s">
        <v>51</v>
      </c>
      <c r="AJ18" s="1010" t="s">
        <v>550</v>
      </c>
      <c r="AK18" s="562"/>
      <c r="AL18" s="570" t="s">
        <v>51</v>
      </c>
      <c r="AM18" s="1009"/>
      <c r="AN18" s="553"/>
      <c r="AO18" s="553" t="s">
        <v>51</v>
      </c>
      <c r="AP18" s="553" t="s">
        <v>51</v>
      </c>
      <c r="AQ18" s="562"/>
      <c r="AR18" s="604" t="s">
        <v>51</v>
      </c>
      <c r="AS18" s="555" t="s">
        <v>102</v>
      </c>
      <c r="AT18" s="604"/>
      <c r="AU18" s="555" t="s">
        <v>51</v>
      </c>
      <c r="AV18" s="604"/>
      <c r="AW18" s="555" t="s">
        <v>550</v>
      </c>
      <c r="AX18" s="1071">
        <v>11</v>
      </c>
      <c r="AY18" s="1072">
        <v>4</v>
      </c>
      <c r="AZ18" s="550">
        <v>11</v>
      </c>
      <c r="BA18" s="551">
        <v>4</v>
      </c>
      <c r="BB18" s="614"/>
      <c r="BC18" s="556" t="s">
        <v>550</v>
      </c>
      <c r="BD18" s="556"/>
      <c r="BE18" s="556" t="s">
        <v>550</v>
      </c>
      <c r="BF18" s="604"/>
      <c r="BG18" s="552" t="s">
        <v>550</v>
      </c>
      <c r="BH18" s="556"/>
      <c r="BI18" s="552" t="s">
        <v>550</v>
      </c>
      <c r="BJ18" s="557" t="s">
        <v>550</v>
      </c>
      <c r="BK18" s="635"/>
      <c r="BL18" s="636"/>
      <c r="BM18" s="557" t="s">
        <v>550</v>
      </c>
      <c r="BN18" s="635"/>
      <c r="BO18" s="636"/>
      <c r="BP18" s="604" t="s">
        <v>51</v>
      </c>
      <c r="BQ18" s="635"/>
      <c r="BR18" s="636"/>
      <c r="BS18" s="604" t="s">
        <v>550</v>
      </c>
      <c r="BT18" s="635"/>
      <c r="BU18" s="636"/>
      <c r="BV18" s="614"/>
      <c r="BW18" s="556"/>
      <c r="BX18" s="556"/>
      <c r="BY18" s="620"/>
      <c r="BZ18" s="623"/>
      <c r="CA18" s="604"/>
      <c r="CB18" s="556"/>
      <c r="CC18" s="620"/>
      <c r="CD18" s="623"/>
      <c r="CE18" s="604"/>
      <c r="CF18" s="556"/>
      <c r="CG18" s="556"/>
      <c r="CH18" s="620"/>
      <c r="CI18" s="623"/>
      <c r="CJ18" s="604"/>
      <c r="CK18" s="556"/>
      <c r="CL18" s="620"/>
      <c r="CM18" s="623"/>
      <c r="CN18" s="604"/>
      <c r="CO18" s="562"/>
      <c r="CP18" s="614"/>
      <c r="CQ18" s="614"/>
      <c r="CR18" s="556"/>
      <c r="CS18" s="556"/>
      <c r="CT18" s="556"/>
      <c r="CU18" s="556"/>
      <c r="CV18" s="604"/>
      <c r="CW18" s="614"/>
      <c r="CX18" s="556"/>
      <c r="CY18" s="556"/>
      <c r="CZ18" s="556"/>
      <c r="DA18" s="556"/>
      <c r="DB18" s="623"/>
      <c r="DC18" s="614" t="s">
        <v>51</v>
      </c>
      <c r="DD18" s="556" t="s">
        <v>51</v>
      </c>
      <c r="DE18" s="636"/>
      <c r="DF18" s="623"/>
      <c r="DG18" s="614" t="s">
        <v>550</v>
      </c>
      <c r="DH18" s="556" t="s">
        <v>550</v>
      </c>
      <c r="DI18" s="636"/>
      <c r="DJ18" s="604" t="s">
        <v>51</v>
      </c>
      <c r="DK18" s="620"/>
      <c r="DL18" s="637"/>
      <c r="DM18" s="635"/>
      <c r="DN18" s="636"/>
      <c r="DO18" s="637"/>
      <c r="DP18" s="636"/>
      <c r="DQ18" s="604" t="s">
        <v>550</v>
      </c>
      <c r="DR18" s="620"/>
      <c r="DS18" s="637"/>
      <c r="DT18" s="635"/>
      <c r="DU18" s="636"/>
      <c r="DV18" s="637"/>
      <c r="DW18" s="636"/>
      <c r="DX18" s="557"/>
      <c r="DY18" s="553"/>
      <c r="DZ18" s="553"/>
      <c r="EA18" s="562">
        <v>5</v>
      </c>
      <c r="EB18" s="557"/>
      <c r="EC18" s="553"/>
      <c r="ED18" s="553"/>
      <c r="EE18" s="562">
        <v>6</v>
      </c>
      <c r="EF18" s="568" t="s">
        <v>162</v>
      </c>
      <c r="EG18" s="569" t="s">
        <v>561</v>
      </c>
    </row>
    <row r="19" spans="1:137" s="107" customFormat="1" ht="16.5" customHeight="1">
      <c r="A19" s="1465"/>
      <c r="B19" s="301" t="s">
        <v>128</v>
      </c>
      <c r="C19" s="562"/>
      <c r="D19" s="561"/>
      <c r="E19" s="996"/>
      <c r="F19" s="562" t="s">
        <v>51</v>
      </c>
      <c r="G19" s="557">
        <v>2</v>
      </c>
      <c r="H19" s="996">
        <v>2</v>
      </c>
      <c r="I19" s="557" t="s">
        <v>51</v>
      </c>
      <c r="J19" s="562" t="s">
        <v>671</v>
      </c>
      <c r="K19" s="557" t="s">
        <v>51</v>
      </c>
      <c r="L19" s="566" t="s">
        <v>51</v>
      </c>
      <c r="M19" s="557" t="s">
        <v>550</v>
      </c>
      <c r="N19" s="553" t="s">
        <v>550</v>
      </c>
      <c r="O19" s="553" t="s">
        <v>550</v>
      </c>
      <c r="P19" s="562"/>
      <c r="Q19" s="557" t="s">
        <v>550</v>
      </c>
      <c r="R19" s="553" t="s">
        <v>550</v>
      </c>
      <c r="S19" s="553" t="s">
        <v>550</v>
      </c>
      <c r="T19" s="562"/>
      <c r="U19" s="557"/>
      <c r="V19" s="553" t="s">
        <v>550</v>
      </c>
      <c r="W19" s="553"/>
      <c r="X19" s="557"/>
      <c r="Y19" s="553" t="s">
        <v>550</v>
      </c>
      <c r="Z19" s="562"/>
      <c r="AA19" s="557" t="s">
        <v>550</v>
      </c>
      <c r="AB19" s="553" t="s">
        <v>550</v>
      </c>
      <c r="AC19" s="562"/>
      <c r="AD19" s="557" t="s">
        <v>550</v>
      </c>
      <c r="AE19" s="553" t="s">
        <v>550</v>
      </c>
      <c r="AF19" s="562"/>
      <c r="AG19" s="561" t="s">
        <v>51</v>
      </c>
      <c r="AH19" s="553" t="s">
        <v>51</v>
      </c>
      <c r="AI19" s="553" t="s">
        <v>51</v>
      </c>
      <c r="AJ19" s="566" t="s">
        <v>550</v>
      </c>
      <c r="AK19" s="562"/>
      <c r="AL19" s="570" t="s">
        <v>51</v>
      </c>
      <c r="AM19" s="1009" t="s">
        <v>550</v>
      </c>
      <c r="AN19" s="553" t="s">
        <v>550</v>
      </c>
      <c r="AO19" s="553" t="s">
        <v>550</v>
      </c>
      <c r="AP19" s="553" t="s">
        <v>51</v>
      </c>
      <c r="AQ19" s="562"/>
      <c r="AR19" s="604" t="s">
        <v>51</v>
      </c>
      <c r="AS19" s="555" t="s">
        <v>102</v>
      </c>
      <c r="AT19" s="604"/>
      <c r="AU19" s="555" t="s">
        <v>550</v>
      </c>
      <c r="AV19" s="604"/>
      <c r="AW19" s="555" t="s">
        <v>550</v>
      </c>
      <c r="AX19" s="1071">
        <v>9</v>
      </c>
      <c r="AY19" s="1072">
        <v>5</v>
      </c>
      <c r="AZ19" s="550">
        <v>9</v>
      </c>
      <c r="BA19" s="551">
        <v>5</v>
      </c>
      <c r="BB19" s="614"/>
      <c r="BC19" s="556" t="s">
        <v>550</v>
      </c>
      <c r="BD19" s="556"/>
      <c r="BE19" s="555" t="s">
        <v>550</v>
      </c>
      <c r="BF19" s="604"/>
      <c r="BG19" s="556" t="s">
        <v>550</v>
      </c>
      <c r="BH19" s="556"/>
      <c r="BI19" s="555" t="s">
        <v>550</v>
      </c>
      <c r="BJ19" s="604" t="s">
        <v>550</v>
      </c>
      <c r="BK19" s="556"/>
      <c r="BL19" s="555"/>
      <c r="BM19" s="604" t="s">
        <v>550</v>
      </c>
      <c r="BN19" s="556"/>
      <c r="BO19" s="555"/>
      <c r="BP19" s="604" t="s">
        <v>550</v>
      </c>
      <c r="BQ19" s="556"/>
      <c r="BR19" s="555"/>
      <c r="BS19" s="604" t="s">
        <v>550</v>
      </c>
      <c r="BT19" s="556"/>
      <c r="BU19" s="555"/>
      <c r="BV19" s="614"/>
      <c r="BW19" s="556"/>
      <c r="BX19" s="556"/>
      <c r="BY19" s="620"/>
      <c r="BZ19" s="623"/>
      <c r="CA19" s="604"/>
      <c r="CB19" s="556"/>
      <c r="CC19" s="620"/>
      <c r="CD19" s="623"/>
      <c r="CE19" s="604"/>
      <c r="CF19" s="556"/>
      <c r="CG19" s="556"/>
      <c r="CH19" s="620"/>
      <c r="CI19" s="623"/>
      <c r="CJ19" s="604"/>
      <c r="CK19" s="556"/>
      <c r="CL19" s="620"/>
      <c r="CM19" s="623"/>
      <c r="CN19" s="604"/>
      <c r="CO19" s="562"/>
      <c r="CP19" s="614"/>
      <c r="CQ19" s="614"/>
      <c r="CR19" s="556"/>
      <c r="CS19" s="556"/>
      <c r="CT19" s="556"/>
      <c r="CU19" s="556"/>
      <c r="CV19" s="604"/>
      <c r="CW19" s="614"/>
      <c r="CX19" s="556"/>
      <c r="CY19" s="556"/>
      <c r="CZ19" s="556"/>
      <c r="DA19" s="556"/>
      <c r="DB19" s="604" t="s">
        <v>550</v>
      </c>
      <c r="DC19" s="604" t="s">
        <v>550</v>
      </c>
      <c r="DD19" s="556" t="s">
        <v>550</v>
      </c>
      <c r="DE19" s="555"/>
      <c r="DF19" s="604" t="s">
        <v>550</v>
      </c>
      <c r="DG19" s="604" t="s">
        <v>550</v>
      </c>
      <c r="DH19" s="556" t="s">
        <v>550</v>
      </c>
      <c r="DI19" s="555"/>
      <c r="DJ19" s="604" t="s">
        <v>550</v>
      </c>
      <c r="DK19" s="620"/>
      <c r="DL19" s="604"/>
      <c r="DM19" s="556" t="s">
        <v>550</v>
      </c>
      <c r="DN19" s="555"/>
      <c r="DO19" s="604" t="s">
        <v>550</v>
      </c>
      <c r="DP19" s="555" t="s">
        <v>550</v>
      </c>
      <c r="DQ19" s="604" t="s">
        <v>550</v>
      </c>
      <c r="DR19" s="620"/>
      <c r="DS19" s="604"/>
      <c r="DT19" s="556" t="s">
        <v>550</v>
      </c>
      <c r="DU19" s="555"/>
      <c r="DV19" s="604" t="s">
        <v>550</v>
      </c>
      <c r="DW19" s="555" t="s">
        <v>550</v>
      </c>
      <c r="DX19" s="557"/>
      <c r="DY19" s="553"/>
      <c r="DZ19" s="553"/>
      <c r="EA19" s="562">
        <v>7</v>
      </c>
      <c r="EB19" s="557"/>
      <c r="EC19" s="553"/>
      <c r="ED19" s="553"/>
      <c r="EE19" s="562">
        <v>7</v>
      </c>
      <c r="EF19" s="568" t="s">
        <v>104</v>
      </c>
      <c r="EG19" s="569" t="s">
        <v>562</v>
      </c>
    </row>
    <row r="20" spans="1:137" s="107" customFormat="1" ht="16.5" customHeight="1">
      <c r="A20" s="1462"/>
      <c r="B20" s="306" t="s">
        <v>129</v>
      </c>
      <c r="C20" s="600"/>
      <c r="D20" s="596"/>
      <c r="E20" s="1003"/>
      <c r="F20" s="600" t="s">
        <v>51</v>
      </c>
      <c r="G20" s="597">
        <v>2</v>
      </c>
      <c r="H20" s="1003">
        <v>2</v>
      </c>
      <c r="I20" s="597"/>
      <c r="J20" s="598"/>
      <c r="K20" s="603" t="s">
        <v>51</v>
      </c>
      <c r="L20" s="606" t="s">
        <v>51</v>
      </c>
      <c r="M20" s="603"/>
      <c r="N20" s="599"/>
      <c r="O20" s="599"/>
      <c r="P20" s="600"/>
      <c r="Q20" s="603"/>
      <c r="R20" s="599"/>
      <c r="S20" s="599"/>
      <c r="T20" s="600"/>
      <c r="U20" s="603"/>
      <c r="V20" s="599"/>
      <c r="W20" s="600"/>
      <c r="X20" s="603"/>
      <c r="Y20" s="599"/>
      <c r="Z20" s="600"/>
      <c r="AA20" s="603" t="s">
        <v>550</v>
      </c>
      <c r="AB20" s="599" t="s">
        <v>550</v>
      </c>
      <c r="AC20" s="600" t="s">
        <v>550</v>
      </c>
      <c r="AD20" s="603" t="s">
        <v>550</v>
      </c>
      <c r="AE20" s="599" t="s">
        <v>550</v>
      </c>
      <c r="AF20" s="600" t="s">
        <v>550</v>
      </c>
      <c r="AG20" s="605" t="s">
        <v>51</v>
      </c>
      <c r="AH20" s="599" t="s">
        <v>550</v>
      </c>
      <c r="AI20" s="599" t="s">
        <v>51</v>
      </c>
      <c r="AJ20" s="606" t="s">
        <v>550</v>
      </c>
      <c r="AK20" s="600"/>
      <c r="AL20" s="602" t="s">
        <v>51</v>
      </c>
      <c r="AM20" s="1011" t="s">
        <v>550</v>
      </c>
      <c r="AN20" s="599" t="s">
        <v>550</v>
      </c>
      <c r="AO20" s="599" t="s">
        <v>550</v>
      </c>
      <c r="AP20" s="599" t="s">
        <v>550</v>
      </c>
      <c r="AQ20" s="600"/>
      <c r="AR20" s="638" t="s">
        <v>51</v>
      </c>
      <c r="AS20" s="639" t="s">
        <v>658</v>
      </c>
      <c r="AT20" s="638"/>
      <c r="AU20" s="639" t="s">
        <v>550</v>
      </c>
      <c r="AV20" s="638"/>
      <c r="AW20" s="639" t="s">
        <v>550</v>
      </c>
      <c r="AX20" s="1077">
        <v>20</v>
      </c>
      <c r="AY20" s="1078"/>
      <c r="AZ20" s="579">
        <v>20</v>
      </c>
      <c r="BA20" s="583"/>
      <c r="BB20" s="640"/>
      <c r="BC20" s="641" t="s">
        <v>550</v>
      </c>
      <c r="BD20" s="641"/>
      <c r="BE20" s="639" t="s">
        <v>550</v>
      </c>
      <c r="BF20" s="638"/>
      <c r="BG20" s="641" t="s">
        <v>550</v>
      </c>
      <c r="BH20" s="641"/>
      <c r="BI20" s="639" t="s">
        <v>550</v>
      </c>
      <c r="BJ20" s="638" t="s">
        <v>550</v>
      </c>
      <c r="BK20" s="641"/>
      <c r="BL20" s="639"/>
      <c r="BM20" s="638" t="s">
        <v>550</v>
      </c>
      <c r="BN20" s="641"/>
      <c r="BO20" s="639"/>
      <c r="BP20" s="638" t="s">
        <v>550</v>
      </c>
      <c r="BQ20" s="641"/>
      <c r="BR20" s="639" t="s">
        <v>550</v>
      </c>
      <c r="BS20" s="638" t="s">
        <v>550</v>
      </c>
      <c r="BT20" s="641"/>
      <c r="BU20" s="639" t="s">
        <v>550</v>
      </c>
      <c r="BV20" s="640"/>
      <c r="BW20" s="641"/>
      <c r="BX20" s="641"/>
      <c r="BY20" s="642"/>
      <c r="BZ20" s="643"/>
      <c r="CA20" s="638" t="s">
        <v>550</v>
      </c>
      <c r="CB20" s="641"/>
      <c r="CC20" s="642"/>
      <c r="CD20" s="643"/>
      <c r="CE20" s="638"/>
      <c r="CF20" s="641"/>
      <c r="CG20" s="641"/>
      <c r="CH20" s="642"/>
      <c r="CI20" s="643"/>
      <c r="CJ20" s="638" t="s">
        <v>550</v>
      </c>
      <c r="CK20" s="641"/>
      <c r="CL20" s="642"/>
      <c r="CM20" s="643"/>
      <c r="CN20" s="638"/>
      <c r="CO20" s="562"/>
      <c r="CP20" s="640"/>
      <c r="CQ20" s="640"/>
      <c r="CR20" s="641" t="s">
        <v>550</v>
      </c>
      <c r="CS20" s="641"/>
      <c r="CT20" s="641"/>
      <c r="CU20" s="641"/>
      <c r="CV20" s="638"/>
      <c r="CW20" s="640"/>
      <c r="CX20" s="641" t="s">
        <v>550</v>
      </c>
      <c r="CY20" s="641"/>
      <c r="CZ20" s="641"/>
      <c r="DA20" s="641"/>
      <c r="DB20" s="638" t="s">
        <v>550</v>
      </c>
      <c r="DC20" s="638" t="s">
        <v>550</v>
      </c>
      <c r="DD20" s="641" t="s">
        <v>550</v>
      </c>
      <c r="DE20" s="639"/>
      <c r="DF20" s="638" t="s">
        <v>550</v>
      </c>
      <c r="DG20" s="638" t="s">
        <v>550</v>
      </c>
      <c r="DH20" s="641" t="s">
        <v>550</v>
      </c>
      <c r="DI20" s="639"/>
      <c r="DJ20" s="638" t="s">
        <v>550</v>
      </c>
      <c r="DK20" s="642"/>
      <c r="DL20" s="638"/>
      <c r="DM20" s="641" t="s">
        <v>550</v>
      </c>
      <c r="DN20" s="639"/>
      <c r="DO20" s="638" t="s">
        <v>550</v>
      </c>
      <c r="DP20" s="639" t="s">
        <v>550</v>
      </c>
      <c r="DQ20" s="638" t="s">
        <v>550</v>
      </c>
      <c r="DR20" s="642"/>
      <c r="DS20" s="638"/>
      <c r="DT20" s="641" t="s">
        <v>550</v>
      </c>
      <c r="DU20" s="639"/>
      <c r="DV20" s="638" t="s">
        <v>550</v>
      </c>
      <c r="DW20" s="639" t="s">
        <v>550</v>
      </c>
      <c r="DX20" s="557"/>
      <c r="DY20" s="553"/>
      <c r="DZ20" s="553"/>
      <c r="EA20" s="562">
        <v>7</v>
      </c>
      <c r="EB20" s="557"/>
      <c r="EC20" s="553"/>
      <c r="ED20" s="553"/>
      <c r="EE20" s="562">
        <v>9</v>
      </c>
      <c r="EF20" s="568" t="s">
        <v>164</v>
      </c>
      <c r="EG20" s="569" t="s">
        <v>564</v>
      </c>
    </row>
    <row r="21" spans="1:137" s="107" customFormat="1" ht="16.5" customHeight="1">
      <c r="A21" s="1461" t="s">
        <v>147</v>
      </c>
      <c r="B21" s="300" t="s">
        <v>130</v>
      </c>
      <c r="C21" s="1012" t="s">
        <v>51</v>
      </c>
      <c r="D21" s="536">
        <v>1</v>
      </c>
      <c r="E21" s="1013">
        <v>1</v>
      </c>
      <c r="F21" s="1012"/>
      <c r="G21" s="533"/>
      <c r="H21" s="1013"/>
      <c r="I21" s="533" t="s">
        <v>51</v>
      </c>
      <c r="J21" s="532" t="s">
        <v>349</v>
      </c>
      <c r="K21" s="533" t="s">
        <v>51</v>
      </c>
      <c r="L21" s="537" t="s">
        <v>51</v>
      </c>
      <c r="M21" s="533"/>
      <c r="N21" s="534"/>
      <c r="O21" s="534"/>
      <c r="P21" s="532"/>
      <c r="Q21" s="703" t="s">
        <v>51</v>
      </c>
      <c r="R21" s="1014" t="s">
        <v>51</v>
      </c>
      <c r="S21" s="1014" t="s">
        <v>51</v>
      </c>
      <c r="T21" s="1012" t="s">
        <v>51</v>
      </c>
      <c r="U21" s="533"/>
      <c r="V21" s="534"/>
      <c r="W21" s="532"/>
      <c r="X21" s="703"/>
      <c r="Y21" s="1014" t="s">
        <v>51</v>
      </c>
      <c r="Z21" s="1012" t="s">
        <v>51</v>
      </c>
      <c r="AA21" s="533" t="s">
        <v>51</v>
      </c>
      <c r="AB21" s="534" t="s">
        <v>51</v>
      </c>
      <c r="AC21" s="532"/>
      <c r="AD21" s="703"/>
      <c r="AE21" s="1014" t="s">
        <v>51</v>
      </c>
      <c r="AF21" s="1012" t="s">
        <v>51</v>
      </c>
      <c r="AG21" s="536" t="s">
        <v>51</v>
      </c>
      <c r="AH21" s="534" t="s">
        <v>51</v>
      </c>
      <c r="AI21" s="534" t="s">
        <v>51</v>
      </c>
      <c r="AJ21" s="537"/>
      <c r="AK21" s="532"/>
      <c r="AL21" s="644" t="s">
        <v>51</v>
      </c>
      <c r="AM21" s="993" t="s">
        <v>51</v>
      </c>
      <c r="AN21" s="534" t="s">
        <v>51</v>
      </c>
      <c r="AO21" s="534" t="s">
        <v>51</v>
      </c>
      <c r="AP21" s="534"/>
      <c r="AQ21" s="532" t="s">
        <v>51</v>
      </c>
      <c r="AR21" s="645" t="s">
        <v>51</v>
      </c>
      <c r="AS21" s="646" t="s">
        <v>102</v>
      </c>
      <c r="AT21" s="645"/>
      <c r="AU21" s="646" t="s">
        <v>51</v>
      </c>
      <c r="AV21" s="637"/>
      <c r="AW21" s="636" t="s">
        <v>51</v>
      </c>
      <c r="AX21" s="1067">
        <v>1</v>
      </c>
      <c r="AY21" s="1068"/>
      <c r="AZ21" s="557">
        <v>3</v>
      </c>
      <c r="BA21" s="636"/>
      <c r="BB21" s="647"/>
      <c r="BC21" s="619" t="s">
        <v>51</v>
      </c>
      <c r="BD21" s="619"/>
      <c r="BE21" s="646" t="s">
        <v>51</v>
      </c>
      <c r="BF21" s="637"/>
      <c r="BG21" s="635" t="s">
        <v>51</v>
      </c>
      <c r="BH21" s="635"/>
      <c r="BI21" s="636" t="s">
        <v>51</v>
      </c>
      <c r="BJ21" s="645" t="s">
        <v>51</v>
      </c>
      <c r="BK21" s="619"/>
      <c r="BL21" s="646"/>
      <c r="BM21" s="637" t="s">
        <v>51</v>
      </c>
      <c r="BN21" s="635"/>
      <c r="BO21" s="636"/>
      <c r="BP21" s="645" t="s">
        <v>51</v>
      </c>
      <c r="BQ21" s="619"/>
      <c r="BR21" s="646"/>
      <c r="BS21" s="637" t="s">
        <v>51</v>
      </c>
      <c r="BT21" s="635"/>
      <c r="BU21" s="636"/>
      <c r="BV21" s="647"/>
      <c r="BW21" s="619" t="s">
        <v>51</v>
      </c>
      <c r="BX21" s="619"/>
      <c r="BY21" s="648"/>
      <c r="BZ21" s="649"/>
      <c r="CA21" s="645"/>
      <c r="CB21" s="619" t="s">
        <v>51</v>
      </c>
      <c r="CC21" s="648"/>
      <c r="CD21" s="649"/>
      <c r="CE21" s="637"/>
      <c r="CF21" s="635"/>
      <c r="CG21" s="635"/>
      <c r="CH21" s="1015"/>
      <c r="CI21" s="1004"/>
      <c r="CJ21" s="637"/>
      <c r="CK21" s="635"/>
      <c r="CL21" s="1015" t="s">
        <v>51</v>
      </c>
      <c r="CM21" s="1004"/>
      <c r="CN21" s="645"/>
      <c r="CO21" s="545"/>
      <c r="CP21" s="647"/>
      <c r="CQ21" s="647"/>
      <c r="CR21" s="619"/>
      <c r="CS21" s="619"/>
      <c r="CT21" s="619"/>
      <c r="CU21" s="619"/>
      <c r="CV21" s="637"/>
      <c r="CW21" s="1005"/>
      <c r="CX21" s="635"/>
      <c r="CY21" s="635"/>
      <c r="CZ21" s="635"/>
      <c r="DA21" s="635"/>
      <c r="DB21" s="645" t="s">
        <v>51</v>
      </c>
      <c r="DC21" s="645" t="s">
        <v>51</v>
      </c>
      <c r="DD21" s="619" t="s">
        <v>51</v>
      </c>
      <c r="DE21" s="646"/>
      <c r="DF21" s="637" t="s">
        <v>51</v>
      </c>
      <c r="DG21" s="637" t="s">
        <v>51</v>
      </c>
      <c r="DH21" s="635" t="s">
        <v>51</v>
      </c>
      <c r="DI21" s="636"/>
      <c r="DJ21" s="645" t="s">
        <v>51</v>
      </c>
      <c r="DK21" s="648"/>
      <c r="DL21" s="645"/>
      <c r="DM21" s="619" t="s">
        <v>51</v>
      </c>
      <c r="DN21" s="646"/>
      <c r="DO21" s="645" t="s">
        <v>51</v>
      </c>
      <c r="DP21" s="646" t="s">
        <v>51</v>
      </c>
      <c r="DQ21" s="637"/>
      <c r="DR21" s="1015"/>
      <c r="DS21" s="637"/>
      <c r="DT21" s="635"/>
      <c r="DU21" s="636"/>
      <c r="DV21" s="637"/>
      <c r="DW21" s="636"/>
      <c r="DX21" s="543"/>
      <c r="DY21" s="544"/>
      <c r="DZ21" s="544"/>
      <c r="EA21" s="545">
        <v>12</v>
      </c>
      <c r="EB21" s="585"/>
      <c r="EC21" s="589"/>
      <c r="ED21" s="589"/>
      <c r="EE21" s="586">
        <v>10</v>
      </c>
      <c r="EF21" s="594" t="s">
        <v>166</v>
      </c>
      <c r="EG21" s="595" t="s">
        <v>457</v>
      </c>
    </row>
    <row r="22" spans="1:137" s="107" customFormat="1" ht="16.5" customHeight="1">
      <c r="A22" s="1466"/>
      <c r="B22" s="306" t="s">
        <v>131</v>
      </c>
      <c r="C22" s="600" t="s">
        <v>51</v>
      </c>
      <c r="D22" s="576">
        <v>2</v>
      </c>
      <c r="E22" s="609">
        <v>2</v>
      </c>
      <c r="F22" s="600" t="s">
        <v>51</v>
      </c>
      <c r="G22" s="572">
        <v>2</v>
      </c>
      <c r="H22" s="1016">
        <v>2</v>
      </c>
      <c r="I22" s="572" t="s">
        <v>51</v>
      </c>
      <c r="J22" s="551" t="s">
        <v>400</v>
      </c>
      <c r="K22" s="579" t="s">
        <v>51</v>
      </c>
      <c r="L22" s="581" t="s">
        <v>51</v>
      </c>
      <c r="M22" s="579" t="s">
        <v>51</v>
      </c>
      <c r="N22" s="580" t="s">
        <v>51</v>
      </c>
      <c r="O22" s="580" t="s">
        <v>51</v>
      </c>
      <c r="P22" s="573"/>
      <c r="Q22" s="603" t="s">
        <v>51</v>
      </c>
      <c r="R22" s="599" t="s">
        <v>51</v>
      </c>
      <c r="S22" s="599" t="s">
        <v>51</v>
      </c>
      <c r="T22" s="565"/>
      <c r="U22" s="572"/>
      <c r="V22" s="574" t="s">
        <v>51</v>
      </c>
      <c r="W22" s="573"/>
      <c r="X22" s="564"/>
      <c r="Y22" s="998" t="s">
        <v>51</v>
      </c>
      <c r="Z22" s="565"/>
      <c r="AA22" s="572"/>
      <c r="AB22" s="574" t="s">
        <v>51</v>
      </c>
      <c r="AC22" s="573"/>
      <c r="AD22" s="564"/>
      <c r="AE22" s="998" t="s">
        <v>51</v>
      </c>
      <c r="AF22" s="565"/>
      <c r="AG22" s="571" t="s">
        <v>51</v>
      </c>
      <c r="AH22" s="574" t="s">
        <v>51</v>
      </c>
      <c r="AI22" s="574" t="s">
        <v>51</v>
      </c>
      <c r="AJ22" s="577" t="s">
        <v>51</v>
      </c>
      <c r="AK22" s="573"/>
      <c r="AL22" s="563" t="s">
        <v>51</v>
      </c>
      <c r="AM22" s="1000" t="s">
        <v>51</v>
      </c>
      <c r="AN22" s="574" t="s">
        <v>51</v>
      </c>
      <c r="AO22" s="574" t="s">
        <v>51</v>
      </c>
      <c r="AP22" s="574" t="s">
        <v>51</v>
      </c>
      <c r="AQ22" s="573" t="s">
        <v>51</v>
      </c>
      <c r="AR22" s="650" t="s">
        <v>51</v>
      </c>
      <c r="AS22" s="651" t="s">
        <v>331</v>
      </c>
      <c r="AT22" s="650"/>
      <c r="AU22" s="651" t="s">
        <v>51</v>
      </c>
      <c r="AV22" s="608"/>
      <c r="AW22" s="1017" t="s">
        <v>51</v>
      </c>
      <c r="AX22" s="1073"/>
      <c r="AY22" s="1074">
        <v>5</v>
      </c>
      <c r="AZ22" s="638"/>
      <c r="BA22" s="600">
        <v>5</v>
      </c>
      <c r="BB22" s="652"/>
      <c r="BC22" s="653" t="s">
        <v>51</v>
      </c>
      <c r="BD22" s="653"/>
      <c r="BE22" s="654" t="s">
        <v>51</v>
      </c>
      <c r="BF22" s="638"/>
      <c r="BG22" s="641" t="s">
        <v>51</v>
      </c>
      <c r="BH22" s="641"/>
      <c r="BI22" s="639" t="s">
        <v>51</v>
      </c>
      <c r="BJ22" s="655" t="s">
        <v>51</v>
      </c>
      <c r="BK22" s="653"/>
      <c r="BL22" s="654"/>
      <c r="BM22" s="638" t="s">
        <v>51</v>
      </c>
      <c r="BN22" s="641"/>
      <c r="BO22" s="639"/>
      <c r="BP22" s="655" t="s">
        <v>51</v>
      </c>
      <c r="BQ22" s="653"/>
      <c r="BR22" s="654"/>
      <c r="BS22" s="638" t="s">
        <v>51</v>
      </c>
      <c r="BT22" s="641"/>
      <c r="BU22" s="639"/>
      <c r="BV22" s="652"/>
      <c r="BW22" s="653"/>
      <c r="BX22" s="653"/>
      <c r="BY22" s="656"/>
      <c r="BZ22" s="657"/>
      <c r="CA22" s="655"/>
      <c r="CB22" s="653"/>
      <c r="CC22" s="656"/>
      <c r="CD22" s="657"/>
      <c r="CE22" s="638"/>
      <c r="CF22" s="641"/>
      <c r="CG22" s="641"/>
      <c r="CH22" s="642"/>
      <c r="CI22" s="643"/>
      <c r="CJ22" s="638"/>
      <c r="CK22" s="641"/>
      <c r="CL22" s="642"/>
      <c r="CM22" s="643"/>
      <c r="CN22" s="655"/>
      <c r="CO22" s="583"/>
      <c r="CP22" s="652"/>
      <c r="CQ22" s="652"/>
      <c r="CR22" s="653"/>
      <c r="CS22" s="653"/>
      <c r="CT22" s="653" t="s">
        <v>51</v>
      </c>
      <c r="CU22" s="653"/>
      <c r="CV22" s="638"/>
      <c r="CW22" s="640"/>
      <c r="CX22" s="641"/>
      <c r="CY22" s="641"/>
      <c r="CZ22" s="641" t="s">
        <v>51</v>
      </c>
      <c r="DA22" s="641"/>
      <c r="DB22" s="655"/>
      <c r="DC22" s="655" t="s">
        <v>51</v>
      </c>
      <c r="DD22" s="653" t="s">
        <v>51</v>
      </c>
      <c r="DE22" s="654"/>
      <c r="DF22" s="638" t="s">
        <v>51</v>
      </c>
      <c r="DG22" s="638" t="s">
        <v>51</v>
      </c>
      <c r="DH22" s="641" t="s">
        <v>51</v>
      </c>
      <c r="DI22" s="639"/>
      <c r="DJ22" s="655" t="s">
        <v>51</v>
      </c>
      <c r="DK22" s="656"/>
      <c r="DL22" s="655"/>
      <c r="DM22" s="653" t="s">
        <v>51</v>
      </c>
      <c r="DN22" s="654"/>
      <c r="DO22" s="655" t="s">
        <v>51</v>
      </c>
      <c r="DP22" s="654" t="s">
        <v>51</v>
      </c>
      <c r="DQ22" s="638" t="s">
        <v>51</v>
      </c>
      <c r="DR22" s="642"/>
      <c r="DS22" s="638"/>
      <c r="DT22" s="641" t="s">
        <v>51</v>
      </c>
      <c r="DU22" s="639"/>
      <c r="DV22" s="638" t="s">
        <v>51</v>
      </c>
      <c r="DW22" s="639" t="s">
        <v>51</v>
      </c>
      <c r="DX22" s="579"/>
      <c r="DY22" s="580"/>
      <c r="DZ22" s="580"/>
      <c r="EA22" s="583">
        <v>9</v>
      </c>
      <c r="EB22" s="603"/>
      <c r="EC22" s="599"/>
      <c r="ED22" s="599"/>
      <c r="EE22" s="600">
        <v>9</v>
      </c>
      <c r="EF22" s="610" t="s">
        <v>164</v>
      </c>
      <c r="EG22" s="611" t="s">
        <v>458</v>
      </c>
    </row>
    <row r="23" spans="1:137" s="107" customFormat="1" ht="16.5" customHeight="1">
      <c r="A23" s="1461" t="s">
        <v>148</v>
      </c>
      <c r="B23" s="305" t="s">
        <v>132</v>
      </c>
      <c r="C23" s="586"/>
      <c r="D23" s="584">
        <v>2</v>
      </c>
      <c r="E23" s="1001">
        <v>2</v>
      </c>
      <c r="F23" s="586" t="s">
        <v>51</v>
      </c>
      <c r="G23" s="585">
        <v>1</v>
      </c>
      <c r="H23" s="1001">
        <v>1</v>
      </c>
      <c r="I23" s="585"/>
      <c r="J23" s="586"/>
      <c r="K23" s="585" t="s">
        <v>51</v>
      </c>
      <c r="L23" s="588" t="s">
        <v>51</v>
      </c>
      <c r="M23" s="585" t="s">
        <v>550</v>
      </c>
      <c r="N23" s="589" t="s">
        <v>550</v>
      </c>
      <c r="O23" s="589" t="s">
        <v>550</v>
      </c>
      <c r="P23" s="586"/>
      <c r="Q23" s="585" t="s">
        <v>550</v>
      </c>
      <c r="R23" s="589" t="s">
        <v>550</v>
      </c>
      <c r="S23" s="589" t="s">
        <v>550</v>
      </c>
      <c r="T23" s="586"/>
      <c r="U23" s="585"/>
      <c r="V23" s="589"/>
      <c r="W23" s="586"/>
      <c r="X23" s="585"/>
      <c r="Y23" s="589"/>
      <c r="Z23" s="586"/>
      <c r="AA23" s="585"/>
      <c r="AB23" s="589"/>
      <c r="AC23" s="586"/>
      <c r="AD23" s="585"/>
      <c r="AE23" s="589"/>
      <c r="AF23" s="586"/>
      <c r="AG23" s="584" t="s">
        <v>550</v>
      </c>
      <c r="AH23" s="589" t="s">
        <v>550</v>
      </c>
      <c r="AI23" s="589" t="s">
        <v>550</v>
      </c>
      <c r="AJ23" s="588" t="s">
        <v>550</v>
      </c>
      <c r="AK23" s="586" t="s">
        <v>550</v>
      </c>
      <c r="AL23" s="590" t="s">
        <v>51</v>
      </c>
      <c r="AM23" s="1002" t="s">
        <v>550</v>
      </c>
      <c r="AN23" s="589" t="s">
        <v>550</v>
      </c>
      <c r="AO23" s="589" t="s">
        <v>550</v>
      </c>
      <c r="AP23" s="589" t="s">
        <v>51</v>
      </c>
      <c r="AQ23" s="586"/>
      <c r="AR23" s="612" t="s">
        <v>51</v>
      </c>
      <c r="AS23" s="613" t="s">
        <v>565</v>
      </c>
      <c r="AT23" s="612"/>
      <c r="AU23" s="613"/>
      <c r="AV23" s="612"/>
      <c r="AW23" s="613"/>
      <c r="AX23" s="1075">
        <v>52</v>
      </c>
      <c r="AY23" s="1076"/>
      <c r="AZ23" s="703">
        <v>53</v>
      </c>
      <c r="BA23" s="1012"/>
      <c r="BB23" s="561" t="s">
        <v>550</v>
      </c>
      <c r="BC23" s="615"/>
      <c r="BD23" s="615"/>
      <c r="BE23" s="613"/>
      <c r="BF23" s="612" t="s">
        <v>550</v>
      </c>
      <c r="BG23" s="615"/>
      <c r="BH23" s="615"/>
      <c r="BI23" s="613"/>
      <c r="BJ23" s="612"/>
      <c r="BK23" s="615" t="s">
        <v>550</v>
      </c>
      <c r="BL23" s="613"/>
      <c r="BM23" s="612"/>
      <c r="BN23" s="615" t="s">
        <v>550</v>
      </c>
      <c r="BO23" s="613"/>
      <c r="BP23" s="612"/>
      <c r="BQ23" s="615" t="s">
        <v>550</v>
      </c>
      <c r="BR23" s="613"/>
      <c r="BS23" s="612"/>
      <c r="BT23" s="615" t="s">
        <v>550</v>
      </c>
      <c r="BU23" s="613"/>
      <c r="BV23" s="616"/>
      <c r="BW23" s="615"/>
      <c r="BX23" s="615"/>
      <c r="BY23" s="658"/>
      <c r="BZ23" s="618"/>
      <c r="CA23" s="612"/>
      <c r="CB23" s="615"/>
      <c r="CC23" s="617" t="s">
        <v>550</v>
      </c>
      <c r="CD23" s="618"/>
      <c r="CE23" s="612"/>
      <c r="CF23" s="615"/>
      <c r="CG23" s="615"/>
      <c r="CH23" s="617"/>
      <c r="CI23" s="618"/>
      <c r="CJ23" s="612"/>
      <c r="CK23" s="615"/>
      <c r="CL23" s="617" t="s">
        <v>550</v>
      </c>
      <c r="CM23" s="618"/>
      <c r="CN23" s="612"/>
      <c r="CO23" s="586"/>
      <c r="CP23" s="616"/>
      <c r="CQ23" s="616"/>
      <c r="CR23" s="615"/>
      <c r="CS23" s="615"/>
      <c r="CT23" s="615"/>
      <c r="CU23" s="615"/>
      <c r="CV23" s="612"/>
      <c r="CW23" s="616"/>
      <c r="CX23" s="615"/>
      <c r="CY23" s="615"/>
      <c r="CZ23" s="615"/>
      <c r="DA23" s="615"/>
      <c r="DB23" s="612" t="s">
        <v>680</v>
      </c>
      <c r="DC23" s="612" t="s">
        <v>550</v>
      </c>
      <c r="DD23" s="615"/>
      <c r="DE23" s="613"/>
      <c r="DF23" s="612"/>
      <c r="DG23" s="612" t="s">
        <v>550</v>
      </c>
      <c r="DH23" s="615" t="s">
        <v>550</v>
      </c>
      <c r="DI23" s="613"/>
      <c r="DJ23" s="612"/>
      <c r="DK23" s="617" t="s">
        <v>550</v>
      </c>
      <c r="DL23" s="612"/>
      <c r="DM23" s="615"/>
      <c r="DN23" s="613" t="s">
        <v>550</v>
      </c>
      <c r="DO23" s="612" t="s">
        <v>550</v>
      </c>
      <c r="DP23" s="613" t="s">
        <v>550</v>
      </c>
      <c r="DQ23" s="612"/>
      <c r="DR23" s="617" t="s">
        <v>550</v>
      </c>
      <c r="DS23" s="612"/>
      <c r="DT23" s="615"/>
      <c r="DU23" s="613" t="s">
        <v>550</v>
      </c>
      <c r="DV23" s="612" t="s">
        <v>550</v>
      </c>
      <c r="DW23" s="613" t="s">
        <v>550</v>
      </c>
      <c r="DX23" s="585"/>
      <c r="DY23" s="589"/>
      <c r="DZ23" s="589"/>
      <c r="EA23" s="586">
        <v>8</v>
      </c>
      <c r="EB23" s="585"/>
      <c r="EC23" s="589"/>
      <c r="ED23" s="589"/>
      <c r="EE23" s="586">
        <v>8</v>
      </c>
      <c r="EF23" s="594" t="s">
        <v>459</v>
      </c>
      <c r="EG23" s="595" t="s">
        <v>566</v>
      </c>
    </row>
    <row r="24" spans="1:137" s="107" customFormat="1" ht="16.5" customHeight="1">
      <c r="A24" s="1462"/>
      <c r="B24" s="307" t="s">
        <v>360</v>
      </c>
      <c r="C24" s="583"/>
      <c r="D24" s="659">
        <v>1</v>
      </c>
      <c r="E24" s="1018">
        <v>1</v>
      </c>
      <c r="F24" s="583"/>
      <c r="G24" s="660"/>
      <c r="H24" s="1018"/>
      <c r="I24" s="660"/>
      <c r="J24" s="583"/>
      <c r="K24" s="660" t="s">
        <v>51</v>
      </c>
      <c r="L24" s="662" t="s">
        <v>51</v>
      </c>
      <c r="M24" s="660" t="s">
        <v>51</v>
      </c>
      <c r="N24" s="661"/>
      <c r="O24" s="661" t="s">
        <v>51</v>
      </c>
      <c r="P24" s="662"/>
      <c r="Q24" s="660" t="s">
        <v>51</v>
      </c>
      <c r="R24" s="661"/>
      <c r="S24" s="661" t="s">
        <v>51</v>
      </c>
      <c r="T24" s="662"/>
      <c r="U24" s="660"/>
      <c r="V24" s="661" t="s">
        <v>51</v>
      </c>
      <c r="W24" s="662"/>
      <c r="X24" s="579"/>
      <c r="Y24" s="661" t="s">
        <v>51</v>
      </c>
      <c r="Z24" s="583"/>
      <c r="AA24" s="660" t="s">
        <v>51</v>
      </c>
      <c r="AB24" s="661" t="s">
        <v>51</v>
      </c>
      <c r="AC24" s="662"/>
      <c r="AD24" s="660" t="s">
        <v>51</v>
      </c>
      <c r="AE24" s="661" t="s">
        <v>51</v>
      </c>
      <c r="AF24" s="662"/>
      <c r="AG24" s="659" t="s">
        <v>51</v>
      </c>
      <c r="AH24" s="661" t="s">
        <v>51</v>
      </c>
      <c r="AI24" s="661" t="s">
        <v>51</v>
      </c>
      <c r="AJ24" s="661" t="s">
        <v>51</v>
      </c>
      <c r="AK24" s="662" t="s">
        <v>567</v>
      </c>
      <c r="AL24" s="663" t="s">
        <v>51</v>
      </c>
      <c r="AM24" s="1019" t="s">
        <v>51</v>
      </c>
      <c r="AN24" s="581" t="s">
        <v>51</v>
      </c>
      <c r="AO24" s="581" t="s">
        <v>51</v>
      </c>
      <c r="AP24" s="581" t="s">
        <v>51</v>
      </c>
      <c r="AQ24" s="583" t="s">
        <v>51</v>
      </c>
      <c r="AR24" s="655" t="s">
        <v>51</v>
      </c>
      <c r="AS24" s="654" t="s">
        <v>568</v>
      </c>
      <c r="AT24" s="655"/>
      <c r="AU24" s="654"/>
      <c r="AV24" s="655"/>
      <c r="AW24" s="654"/>
      <c r="AX24" s="1079">
        <v>19</v>
      </c>
      <c r="AY24" s="1080">
        <v>36</v>
      </c>
      <c r="AZ24" s="603">
        <v>19</v>
      </c>
      <c r="BA24" s="600">
        <v>29</v>
      </c>
      <c r="BB24" s="664" t="s">
        <v>51</v>
      </c>
      <c r="BC24" s="665"/>
      <c r="BD24" s="665"/>
      <c r="BE24" s="666" t="s">
        <v>51</v>
      </c>
      <c r="BF24" s="667" t="s">
        <v>51</v>
      </c>
      <c r="BG24" s="653"/>
      <c r="BH24" s="656"/>
      <c r="BI24" s="666" t="s">
        <v>51</v>
      </c>
      <c r="BJ24" s="667"/>
      <c r="BK24" s="665"/>
      <c r="BL24" s="666" t="s">
        <v>51</v>
      </c>
      <c r="BM24" s="667"/>
      <c r="BN24" s="665"/>
      <c r="BO24" s="666" t="s">
        <v>51</v>
      </c>
      <c r="BP24" s="608" t="s">
        <v>51</v>
      </c>
      <c r="BQ24" s="665"/>
      <c r="BR24" s="666" t="s">
        <v>51</v>
      </c>
      <c r="BS24" s="638" t="s">
        <v>550</v>
      </c>
      <c r="BT24" s="665"/>
      <c r="BU24" s="666" t="s">
        <v>51</v>
      </c>
      <c r="BV24" s="652"/>
      <c r="BW24" s="653" t="s">
        <v>51</v>
      </c>
      <c r="BX24" s="653"/>
      <c r="BY24" s="668"/>
      <c r="BZ24" s="669"/>
      <c r="CA24" s="655" t="s">
        <v>51</v>
      </c>
      <c r="CB24" s="653"/>
      <c r="CC24" s="653"/>
      <c r="CD24" s="657"/>
      <c r="CE24" s="655"/>
      <c r="CF24" s="653" t="s">
        <v>51</v>
      </c>
      <c r="CG24" s="653"/>
      <c r="CH24" s="668"/>
      <c r="CI24" s="669"/>
      <c r="CJ24" s="655" t="s">
        <v>51</v>
      </c>
      <c r="CK24" s="653"/>
      <c r="CL24" s="653"/>
      <c r="CM24" s="657"/>
      <c r="CN24" s="655" t="s">
        <v>51</v>
      </c>
      <c r="CO24" s="583"/>
      <c r="CP24" s="652"/>
      <c r="CQ24" s="652" t="s">
        <v>51</v>
      </c>
      <c r="CR24" s="653"/>
      <c r="CS24" s="652" t="s">
        <v>51</v>
      </c>
      <c r="CT24" s="652" t="s">
        <v>51</v>
      </c>
      <c r="CU24" s="653"/>
      <c r="CV24" s="655"/>
      <c r="CW24" s="652" t="s">
        <v>51</v>
      </c>
      <c r="CX24" s="653"/>
      <c r="CY24" s="652" t="s">
        <v>51</v>
      </c>
      <c r="CZ24" s="652" t="s">
        <v>51</v>
      </c>
      <c r="DA24" s="653"/>
      <c r="DB24" s="655" t="s">
        <v>567</v>
      </c>
      <c r="DC24" s="655" t="s">
        <v>51</v>
      </c>
      <c r="DD24" s="653" t="s">
        <v>51</v>
      </c>
      <c r="DE24" s="654"/>
      <c r="DF24" s="655" t="s">
        <v>567</v>
      </c>
      <c r="DG24" s="655" t="s">
        <v>51</v>
      </c>
      <c r="DH24" s="653" t="s">
        <v>51</v>
      </c>
      <c r="DI24" s="654"/>
      <c r="DJ24" s="667"/>
      <c r="DK24" s="670" t="s">
        <v>51</v>
      </c>
      <c r="DL24" s="667"/>
      <c r="DM24" s="665" t="s">
        <v>51</v>
      </c>
      <c r="DN24" s="666"/>
      <c r="DO24" s="667" t="s">
        <v>51</v>
      </c>
      <c r="DP24" s="666" t="s">
        <v>51</v>
      </c>
      <c r="DQ24" s="667"/>
      <c r="DR24" s="670" t="s">
        <v>51</v>
      </c>
      <c r="DS24" s="667"/>
      <c r="DT24" s="665" t="s">
        <v>51</v>
      </c>
      <c r="DU24" s="666"/>
      <c r="DV24" s="667" t="s">
        <v>51</v>
      </c>
      <c r="DW24" s="666" t="s">
        <v>51</v>
      </c>
      <c r="DX24" s="660"/>
      <c r="DY24" s="661">
        <v>2</v>
      </c>
      <c r="DZ24" s="661"/>
      <c r="EA24" s="662">
        <v>4</v>
      </c>
      <c r="EB24" s="660"/>
      <c r="EC24" s="661">
        <v>2</v>
      </c>
      <c r="ED24" s="661"/>
      <c r="EE24" s="662">
        <v>4</v>
      </c>
      <c r="EF24" s="671" t="s">
        <v>361</v>
      </c>
      <c r="EG24" s="672" t="s">
        <v>569</v>
      </c>
    </row>
    <row r="25" spans="1:137" s="107" customFormat="1" ht="16.5" customHeight="1">
      <c r="A25" s="1461" t="s">
        <v>182</v>
      </c>
      <c r="B25" s="300" t="s">
        <v>135</v>
      </c>
      <c r="C25" s="675"/>
      <c r="D25" s="673"/>
      <c r="E25" s="678"/>
      <c r="F25" s="675" t="s">
        <v>51</v>
      </c>
      <c r="G25" s="674">
        <v>2</v>
      </c>
      <c r="H25" s="678">
        <v>2</v>
      </c>
      <c r="I25" s="674"/>
      <c r="J25" s="675"/>
      <c r="K25" s="674" t="s">
        <v>51</v>
      </c>
      <c r="L25" s="677" t="s">
        <v>51</v>
      </c>
      <c r="M25" s="674"/>
      <c r="N25" s="676"/>
      <c r="O25" s="676"/>
      <c r="P25" s="675"/>
      <c r="Q25" s="674"/>
      <c r="R25" s="676"/>
      <c r="S25" s="676"/>
      <c r="T25" s="675"/>
      <c r="U25" s="677" t="s">
        <v>51</v>
      </c>
      <c r="V25" s="534" t="s">
        <v>51</v>
      </c>
      <c r="W25" s="678" t="s">
        <v>51</v>
      </c>
      <c r="X25" s="677" t="s">
        <v>51</v>
      </c>
      <c r="Y25" s="534" t="s">
        <v>51</v>
      </c>
      <c r="Z25" s="678" t="s">
        <v>51</v>
      </c>
      <c r="AA25" s="677" t="s">
        <v>51</v>
      </c>
      <c r="AB25" s="534" t="s">
        <v>51</v>
      </c>
      <c r="AC25" s="679" t="s">
        <v>51</v>
      </c>
      <c r="AD25" s="677" t="s">
        <v>51</v>
      </c>
      <c r="AE25" s="534" t="s">
        <v>51</v>
      </c>
      <c r="AF25" s="679" t="s">
        <v>51</v>
      </c>
      <c r="AG25" s="1020" t="s">
        <v>51</v>
      </c>
      <c r="AH25" s="676" t="s">
        <v>51</v>
      </c>
      <c r="AI25" s="676" t="s">
        <v>51</v>
      </c>
      <c r="AJ25" s="534" t="s">
        <v>51</v>
      </c>
      <c r="AK25" s="678"/>
      <c r="AL25" s="680" t="s">
        <v>51</v>
      </c>
      <c r="AM25" s="677" t="s">
        <v>51</v>
      </c>
      <c r="AN25" s="534" t="s">
        <v>51</v>
      </c>
      <c r="AO25" s="673"/>
      <c r="AP25" s="676" t="s">
        <v>51</v>
      </c>
      <c r="AQ25" s="675"/>
      <c r="AR25" s="685" t="s">
        <v>51</v>
      </c>
      <c r="AS25" s="681" t="s">
        <v>375</v>
      </c>
      <c r="AT25" s="533" t="s">
        <v>51</v>
      </c>
      <c r="AU25" s="682"/>
      <c r="AV25" s="685" t="s">
        <v>51</v>
      </c>
      <c r="AW25" s="681"/>
      <c r="AX25" s="1081">
        <v>24</v>
      </c>
      <c r="AY25" s="1082">
        <v>18</v>
      </c>
      <c r="AZ25" s="550">
        <v>24</v>
      </c>
      <c r="BA25" s="551">
        <v>18</v>
      </c>
      <c r="BB25" s="683"/>
      <c r="BC25" s="684"/>
      <c r="BD25" s="684" t="s">
        <v>51</v>
      </c>
      <c r="BE25" s="684" t="s">
        <v>51</v>
      </c>
      <c r="BF25" s="685"/>
      <c r="BG25" s="684"/>
      <c r="BH25" s="684" t="s">
        <v>51</v>
      </c>
      <c r="BI25" s="684" t="s">
        <v>51</v>
      </c>
      <c r="BJ25" s="685" t="s">
        <v>51</v>
      </c>
      <c r="BK25" s="684"/>
      <c r="BL25" s="681"/>
      <c r="BM25" s="685" t="s">
        <v>550</v>
      </c>
      <c r="BN25" s="684"/>
      <c r="BO25" s="681"/>
      <c r="BP25" s="686" t="s">
        <v>51</v>
      </c>
      <c r="BQ25" s="684"/>
      <c r="BR25" s="681"/>
      <c r="BS25" s="685" t="s">
        <v>51</v>
      </c>
      <c r="BT25" s="684"/>
      <c r="BU25" s="681"/>
      <c r="BV25" s="683"/>
      <c r="BW25" s="684"/>
      <c r="BX25" s="684" t="s">
        <v>550</v>
      </c>
      <c r="BY25" s="687" t="s">
        <v>51</v>
      </c>
      <c r="BZ25" s="688" t="s">
        <v>51</v>
      </c>
      <c r="CA25" s="645" t="s">
        <v>51</v>
      </c>
      <c r="CB25" s="619"/>
      <c r="CC25" s="648"/>
      <c r="CD25" s="649"/>
      <c r="CE25" s="685"/>
      <c r="CF25" s="684"/>
      <c r="CG25" s="684" t="s">
        <v>550</v>
      </c>
      <c r="CH25" s="687" t="s">
        <v>51</v>
      </c>
      <c r="CI25" s="688" t="s">
        <v>51</v>
      </c>
      <c r="CJ25" s="645" t="s">
        <v>51</v>
      </c>
      <c r="CK25" s="619"/>
      <c r="CL25" s="648"/>
      <c r="CM25" s="649"/>
      <c r="CN25" s="645" t="s">
        <v>51</v>
      </c>
      <c r="CO25" s="532"/>
      <c r="CP25" s="683"/>
      <c r="CQ25" s="683"/>
      <c r="CR25" s="684"/>
      <c r="CS25" s="684" t="s">
        <v>51</v>
      </c>
      <c r="CT25" s="684" t="s">
        <v>51</v>
      </c>
      <c r="CU25" s="684"/>
      <c r="CV25" s="685"/>
      <c r="CW25" s="683"/>
      <c r="CX25" s="684"/>
      <c r="CY25" s="684" t="s">
        <v>51</v>
      </c>
      <c r="CZ25" s="684" t="s">
        <v>51</v>
      </c>
      <c r="DA25" s="684"/>
      <c r="DB25" s="685"/>
      <c r="DC25" s="685" t="s">
        <v>51</v>
      </c>
      <c r="DD25" s="684" t="s">
        <v>51</v>
      </c>
      <c r="DE25" s="681"/>
      <c r="DF25" s="685"/>
      <c r="DG25" s="685" t="s">
        <v>51</v>
      </c>
      <c r="DH25" s="684" t="s">
        <v>51</v>
      </c>
      <c r="DI25" s="681"/>
      <c r="DJ25" s="685" t="s">
        <v>51</v>
      </c>
      <c r="DK25" s="687"/>
      <c r="DL25" s="685"/>
      <c r="DM25" s="684" t="s">
        <v>550</v>
      </c>
      <c r="DN25" s="681"/>
      <c r="DO25" s="685"/>
      <c r="DP25" s="681" t="s">
        <v>550</v>
      </c>
      <c r="DQ25" s="685" t="s">
        <v>51</v>
      </c>
      <c r="DR25" s="687"/>
      <c r="DS25" s="685"/>
      <c r="DT25" s="684" t="s">
        <v>51</v>
      </c>
      <c r="DU25" s="681"/>
      <c r="DV25" s="685"/>
      <c r="DW25" s="681" t="s">
        <v>550</v>
      </c>
      <c r="DX25" s="533"/>
      <c r="DY25" s="534"/>
      <c r="DZ25" s="689">
        <v>2</v>
      </c>
      <c r="EA25" s="532">
        <v>13</v>
      </c>
      <c r="EB25" s="533"/>
      <c r="EC25" s="534"/>
      <c r="ED25" s="689">
        <v>2</v>
      </c>
      <c r="EE25" s="532">
        <v>13</v>
      </c>
      <c r="EF25" s="690" t="s">
        <v>162</v>
      </c>
      <c r="EG25" s="691" t="s">
        <v>570</v>
      </c>
    </row>
    <row r="26" spans="1:137" s="107" customFormat="1" ht="16.5" customHeight="1">
      <c r="A26" s="1465"/>
      <c r="B26" s="301" t="s">
        <v>133</v>
      </c>
      <c r="C26" s="551"/>
      <c r="D26" s="549">
        <v>1</v>
      </c>
      <c r="E26" s="994">
        <v>1</v>
      </c>
      <c r="F26" s="551" t="s">
        <v>51</v>
      </c>
      <c r="G26" s="550">
        <v>2</v>
      </c>
      <c r="H26" s="994">
        <v>1</v>
      </c>
      <c r="I26" s="550" t="s">
        <v>51</v>
      </c>
      <c r="J26" s="551" t="s">
        <v>681</v>
      </c>
      <c r="K26" s="550" t="s">
        <v>51</v>
      </c>
      <c r="L26" s="558" t="s">
        <v>51</v>
      </c>
      <c r="M26" s="550" t="s">
        <v>51</v>
      </c>
      <c r="N26" s="552"/>
      <c r="O26" s="552"/>
      <c r="P26" s="551"/>
      <c r="Q26" s="550" t="s">
        <v>51</v>
      </c>
      <c r="R26" s="552"/>
      <c r="S26" s="552"/>
      <c r="T26" s="551"/>
      <c r="U26" s="550"/>
      <c r="V26" s="552"/>
      <c r="W26" s="551"/>
      <c r="X26" s="550"/>
      <c r="Y26" s="552"/>
      <c r="Z26" s="551"/>
      <c r="AA26" s="550" t="s">
        <v>51</v>
      </c>
      <c r="AB26" s="552" t="s">
        <v>51</v>
      </c>
      <c r="AC26" s="551"/>
      <c r="AD26" s="550" t="s">
        <v>51</v>
      </c>
      <c r="AE26" s="552" t="s">
        <v>51</v>
      </c>
      <c r="AF26" s="551"/>
      <c r="AG26" s="549" t="s">
        <v>51</v>
      </c>
      <c r="AH26" s="552" t="s">
        <v>51</v>
      </c>
      <c r="AI26" s="552" t="s">
        <v>51</v>
      </c>
      <c r="AJ26" s="558"/>
      <c r="AK26" s="551"/>
      <c r="AL26" s="554" t="s">
        <v>51</v>
      </c>
      <c r="AM26" s="995" t="s">
        <v>51</v>
      </c>
      <c r="AN26" s="552" t="s">
        <v>51</v>
      </c>
      <c r="AO26" s="552"/>
      <c r="AP26" s="552" t="s">
        <v>51</v>
      </c>
      <c r="AQ26" s="551"/>
      <c r="AR26" s="622" t="s">
        <v>51</v>
      </c>
      <c r="AS26" s="628" t="s">
        <v>682</v>
      </c>
      <c r="AT26" s="622"/>
      <c r="AU26" s="628" t="s">
        <v>51</v>
      </c>
      <c r="AV26" s="622"/>
      <c r="AW26" s="628" t="s">
        <v>51</v>
      </c>
      <c r="AX26" s="1069"/>
      <c r="AY26" s="1070"/>
      <c r="AZ26" s="550"/>
      <c r="BA26" s="551"/>
      <c r="BB26" s="629"/>
      <c r="BC26" s="630" t="s">
        <v>550</v>
      </c>
      <c r="BD26" s="630"/>
      <c r="BE26" s="628"/>
      <c r="BF26" s="622"/>
      <c r="BG26" s="630" t="s">
        <v>550</v>
      </c>
      <c r="BH26" s="630"/>
      <c r="BI26" s="628"/>
      <c r="BJ26" s="622" t="s">
        <v>550</v>
      </c>
      <c r="BK26" s="630"/>
      <c r="BL26" s="628"/>
      <c r="BM26" s="622" t="s">
        <v>550</v>
      </c>
      <c r="BN26" s="630"/>
      <c r="BO26" s="628"/>
      <c r="BP26" s="622" t="s">
        <v>550</v>
      </c>
      <c r="BQ26" s="630"/>
      <c r="BR26" s="628"/>
      <c r="BS26" s="622" t="s">
        <v>550</v>
      </c>
      <c r="BT26" s="630"/>
      <c r="BU26" s="628"/>
      <c r="BV26" s="629"/>
      <c r="BW26" s="630"/>
      <c r="BX26" s="630"/>
      <c r="BY26" s="634"/>
      <c r="BZ26" s="633"/>
      <c r="CA26" s="622"/>
      <c r="CB26" s="630"/>
      <c r="CC26" s="634"/>
      <c r="CD26" s="633"/>
      <c r="CE26" s="622"/>
      <c r="CF26" s="630"/>
      <c r="CG26" s="630"/>
      <c r="CH26" s="634"/>
      <c r="CI26" s="633"/>
      <c r="CJ26" s="622"/>
      <c r="CK26" s="630"/>
      <c r="CL26" s="634"/>
      <c r="CM26" s="633"/>
      <c r="CN26" s="622"/>
      <c r="CO26" s="551"/>
      <c r="CP26" s="629"/>
      <c r="CQ26" s="629"/>
      <c r="CR26" s="630"/>
      <c r="CS26" s="630"/>
      <c r="CT26" s="630"/>
      <c r="CU26" s="630"/>
      <c r="CV26" s="622"/>
      <c r="CW26" s="629"/>
      <c r="CX26" s="630"/>
      <c r="CY26" s="630"/>
      <c r="CZ26" s="630"/>
      <c r="DA26" s="630"/>
      <c r="DB26" s="622"/>
      <c r="DC26" s="622" t="s">
        <v>550</v>
      </c>
      <c r="DD26" s="630"/>
      <c r="DE26" s="628"/>
      <c r="DF26" s="622"/>
      <c r="DG26" s="622" t="s">
        <v>550</v>
      </c>
      <c r="DH26" s="630"/>
      <c r="DI26" s="628"/>
      <c r="DJ26" s="622" t="s">
        <v>550</v>
      </c>
      <c r="DK26" s="634"/>
      <c r="DL26" s="622"/>
      <c r="DM26" s="630" t="s">
        <v>550</v>
      </c>
      <c r="DN26" s="628"/>
      <c r="DO26" s="622" t="s">
        <v>550</v>
      </c>
      <c r="DP26" s="628" t="s">
        <v>550</v>
      </c>
      <c r="DQ26" s="622" t="s">
        <v>550</v>
      </c>
      <c r="DR26" s="634"/>
      <c r="DS26" s="622"/>
      <c r="DT26" s="630" t="s">
        <v>51</v>
      </c>
      <c r="DU26" s="628"/>
      <c r="DV26" s="622" t="s">
        <v>51</v>
      </c>
      <c r="DW26" s="628" t="s">
        <v>51</v>
      </c>
      <c r="DX26" s="550"/>
      <c r="DY26" s="552"/>
      <c r="DZ26" s="552"/>
      <c r="EA26" s="551"/>
      <c r="EB26" s="550"/>
      <c r="EC26" s="552"/>
      <c r="ED26" s="552"/>
      <c r="EE26" s="551"/>
      <c r="EF26" s="559" t="s">
        <v>162</v>
      </c>
      <c r="EG26" s="560" t="s">
        <v>572</v>
      </c>
    </row>
    <row r="27" spans="1:137" s="107" customFormat="1" ht="16.5" customHeight="1">
      <c r="A27" s="1465"/>
      <c r="B27" s="301" t="s">
        <v>134</v>
      </c>
      <c r="C27" s="551" t="s">
        <v>550</v>
      </c>
      <c r="D27" s="549">
        <v>2</v>
      </c>
      <c r="E27" s="996">
        <v>2</v>
      </c>
      <c r="F27" s="551" t="s">
        <v>51</v>
      </c>
      <c r="G27" s="550">
        <v>2</v>
      </c>
      <c r="H27" s="996">
        <v>2</v>
      </c>
      <c r="I27" s="550" t="s">
        <v>51</v>
      </c>
      <c r="J27" s="551" t="s">
        <v>573</v>
      </c>
      <c r="K27" s="550" t="s">
        <v>51</v>
      </c>
      <c r="L27" s="558" t="s">
        <v>51</v>
      </c>
      <c r="M27" s="550" t="s">
        <v>51</v>
      </c>
      <c r="N27" s="552" t="s">
        <v>51</v>
      </c>
      <c r="O27" s="552" t="s">
        <v>51</v>
      </c>
      <c r="P27" s="551"/>
      <c r="Q27" s="553" t="s">
        <v>51</v>
      </c>
      <c r="R27" s="553" t="s">
        <v>51</v>
      </c>
      <c r="S27" s="553" t="s">
        <v>51</v>
      </c>
      <c r="T27" s="551"/>
      <c r="U27" s="550"/>
      <c r="V27" s="552"/>
      <c r="W27" s="551"/>
      <c r="X27" s="550"/>
      <c r="Y27" s="552"/>
      <c r="Z27" s="551"/>
      <c r="AA27" s="550" t="s">
        <v>51</v>
      </c>
      <c r="AB27" s="552" t="s">
        <v>51</v>
      </c>
      <c r="AC27" s="551" t="s">
        <v>51</v>
      </c>
      <c r="AD27" s="1021" t="s">
        <v>550</v>
      </c>
      <c r="AE27" s="553" t="s">
        <v>550</v>
      </c>
      <c r="AF27" s="562" t="s">
        <v>550</v>
      </c>
      <c r="AG27" s="549" t="s">
        <v>51</v>
      </c>
      <c r="AH27" s="552" t="s">
        <v>51</v>
      </c>
      <c r="AI27" s="552" t="s">
        <v>51</v>
      </c>
      <c r="AJ27" s="558"/>
      <c r="AK27" s="551"/>
      <c r="AL27" s="554" t="s">
        <v>51</v>
      </c>
      <c r="AM27" s="995"/>
      <c r="AN27" s="552"/>
      <c r="AO27" s="552"/>
      <c r="AP27" s="552" t="s">
        <v>51</v>
      </c>
      <c r="AQ27" s="551"/>
      <c r="AR27" s="622" t="s">
        <v>51</v>
      </c>
      <c r="AS27" s="628" t="s">
        <v>574</v>
      </c>
      <c r="AT27" s="622" t="s">
        <v>51</v>
      </c>
      <c r="AU27" s="628"/>
      <c r="AV27" s="604" t="s">
        <v>51</v>
      </c>
      <c r="AW27" s="628"/>
      <c r="AX27" s="1069"/>
      <c r="AY27" s="1072">
        <v>51</v>
      </c>
      <c r="AZ27" s="550">
        <v>2</v>
      </c>
      <c r="BA27" s="551">
        <v>52</v>
      </c>
      <c r="BB27" s="629"/>
      <c r="BC27" s="630" t="s">
        <v>550</v>
      </c>
      <c r="BD27" s="630"/>
      <c r="BE27" s="628" t="s">
        <v>550</v>
      </c>
      <c r="BF27" s="622"/>
      <c r="BG27" s="556" t="s">
        <v>550</v>
      </c>
      <c r="BH27" s="630"/>
      <c r="BI27" s="555" t="s">
        <v>550</v>
      </c>
      <c r="BJ27" s="622" t="s">
        <v>550</v>
      </c>
      <c r="BK27" s="630"/>
      <c r="BL27" s="628" t="s">
        <v>550</v>
      </c>
      <c r="BM27" s="621" t="s">
        <v>550</v>
      </c>
      <c r="BN27" s="556" t="s">
        <v>550</v>
      </c>
      <c r="BO27" s="555" t="s">
        <v>550</v>
      </c>
      <c r="BP27" s="622" t="s">
        <v>550</v>
      </c>
      <c r="BQ27" s="630"/>
      <c r="BR27" s="628" t="s">
        <v>550</v>
      </c>
      <c r="BS27" s="604" t="s">
        <v>550</v>
      </c>
      <c r="BT27" s="556" t="s">
        <v>550</v>
      </c>
      <c r="BU27" s="555" t="s">
        <v>550</v>
      </c>
      <c r="BV27" s="629"/>
      <c r="BW27" s="630" t="s">
        <v>51</v>
      </c>
      <c r="BX27" s="630"/>
      <c r="BY27" s="634"/>
      <c r="BZ27" s="633" t="s">
        <v>51</v>
      </c>
      <c r="CA27" s="622"/>
      <c r="CB27" s="630"/>
      <c r="CC27" s="634"/>
      <c r="CD27" s="633"/>
      <c r="CE27" s="622"/>
      <c r="CF27" s="556" t="s">
        <v>550</v>
      </c>
      <c r="CG27" s="630"/>
      <c r="CH27" s="634"/>
      <c r="CI27" s="623" t="s">
        <v>550</v>
      </c>
      <c r="CJ27" s="622"/>
      <c r="CK27" s="630"/>
      <c r="CL27" s="634"/>
      <c r="CM27" s="633"/>
      <c r="CN27" s="622"/>
      <c r="CO27" s="551"/>
      <c r="CP27" s="629"/>
      <c r="CQ27" s="629"/>
      <c r="CR27" s="630"/>
      <c r="CS27" s="630"/>
      <c r="CT27" s="630"/>
      <c r="CU27" s="630"/>
      <c r="CV27" s="622"/>
      <c r="CW27" s="629"/>
      <c r="CX27" s="630"/>
      <c r="CY27" s="556" t="s">
        <v>51</v>
      </c>
      <c r="CZ27" s="630"/>
      <c r="DA27" s="630"/>
      <c r="DB27" s="633"/>
      <c r="DC27" s="614" t="s">
        <v>51</v>
      </c>
      <c r="DD27" s="556" t="s">
        <v>51</v>
      </c>
      <c r="DE27" s="628"/>
      <c r="DF27" s="632"/>
      <c r="DG27" s="604" t="s">
        <v>550</v>
      </c>
      <c r="DH27" s="556" t="s">
        <v>550</v>
      </c>
      <c r="DI27" s="628"/>
      <c r="DJ27" s="622" t="s">
        <v>51</v>
      </c>
      <c r="DK27" s="634"/>
      <c r="DL27" s="622"/>
      <c r="DM27" s="630" t="s">
        <v>51</v>
      </c>
      <c r="DN27" s="628"/>
      <c r="DO27" s="622" t="s">
        <v>51</v>
      </c>
      <c r="DP27" s="628" t="s">
        <v>51</v>
      </c>
      <c r="DQ27" s="604" t="s">
        <v>51</v>
      </c>
      <c r="DR27" s="634"/>
      <c r="DS27" s="622"/>
      <c r="DT27" s="556" t="s">
        <v>51</v>
      </c>
      <c r="DU27" s="628"/>
      <c r="DV27" s="621" t="s">
        <v>51</v>
      </c>
      <c r="DW27" s="555" t="s">
        <v>51</v>
      </c>
      <c r="DX27" s="550"/>
      <c r="DY27" s="552"/>
      <c r="DZ27" s="901">
        <v>4</v>
      </c>
      <c r="EA27" s="551">
        <v>4</v>
      </c>
      <c r="EB27" s="550"/>
      <c r="EC27" s="552"/>
      <c r="ED27" s="1022">
        <v>5</v>
      </c>
      <c r="EE27" s="562">
        <v>4</v>
      </c>
      <c r="EF27" s="559" t="s">
        <v>183</v>
      </c>
      <c r="EG27" s="560" t="s">
        <v>575</v>
      </c>
    </row>
    <row r="28" spans="1:137" s="107" customFormat="1" ht="16.5" customHeight="1">
      <c r="A28" s="1465"/>
      <c r="B28" s="301" t="s">
        <v>191</v>
      </c>
      <c r="C28" s="562"/>
      <c r="D28" s="561">
        <v>1</v>
      </c>
      <c r="E28" s="996">
        <v>1</v>
      </c>
      <c r="F28" s="562" t="s">
        <v>51</v>
      </c>
      <c r="G28" s="557">
        <v>2</v>
      </c>
      <c r="H28" s="996">
        <v>2</v>
      </c>
      <c r="I28" s="557" t="s">
        <v>51</v>
      </c>
      <c r="J28" s="562" t="s">
        <v>677</v>
      </c>
      <c r="K28" s="557" t="s">
        <v>51</v>
      </c>
      <c r="L28" s="566" t="s">
        <v>51</v>
      </c>
      <c r="M28" s="557" t="s">
        <v>51</v>
      </c>
      <c r="N28" s="553" t="s">
        <v>51</v>
      </c>
      <c r="O28" s="553" t="s">
        <v>51</v>
      </c>
      <c r="P28" s="562" t="s">
        <v>51</v>
      </c>
      <c r="Q28" s="557" t="s">
        <v>51</v>
      </c>
      <c r="R28" s="553" t="s">
        <v>51</v>
      </c>
      <c r="S28" s="553" t="s">
        <v>51</v>
      </c>
      <c r="T28" s="562" t="s">
        <v>51</v>
      </c>
      <c r="U28" s="557"/>
      <c r="V28" s="553" t="s">
        <v>51</v>
      </c>
      <c r="W28" s="562"/>
      <c r="X28" s="557"/>
      <c r="Y28" s="553" t="s">
        <v>51</v>
      </c>
      <c r="Z28" s="562"/>
      <c r="AA28" s="557" t="s">
        <v>51</v>
      </c>
      <c r="AB28" s="553" t="s">
        <v>51</v>
      </c>
      <c r="AC28" s="562" t="s">
        <v>51</v>
      </c>
      <c r="AD28" s="557" t="s">
        <v>550</v>
      </c>
      <c r="AE28" s="553" t="s">
        <v>550</v>
      </c>
      <c r="AF28" s="562" t="s">
        <v>550</v>
      </c>
      <c r="AG28" s="561" t="s">
        <v>51</v>
      </c>
      <c r="AH28" s="553" t="s">
        <v>51</v>
      </c>
      <c r="AI28" s="553" t="s">
        <v>51</v>
      </c>
      <c r="AJ28" s="566" t="s">
        <v>51</v>
      </c>
      <c r="AK28" s="562" t="s">
        <v>51</v>
      </c>
      <c r="AL28" s="570" t="s">
        <v>51</v>
      </c>
      <c r="AM28" s="1009" t="s">
        <v>51</v>
      </c>
      <c r="AN28" s="553" t="s">
        <v>51</v>
      </c>
      <c r="AO28" s="553" t="s">
        <v>51</v>
      </c>
      <c r="AP28" s="553" t="s">
        <v>51</v>
      </c>
      <c r="AQ28" s="562" t="s">
        <v>51</v>
      </c>
      <c r="AR28" s="604" t="s">
        <v>51</v>
      </c>
      <c r="AS28" s="555" t="s">
        <v>652</v>
      </c>
      <c r="AT28" s="604" t="s">
        <v>51</v>
      </c>
      <c r="AU28" s="555"/>
      <c r="AV28" s="604" t="s">
        <v>51</v>
      </c>
      <c r="AW28" s="555"/>
      <c r="AX28" s="1071">
        <v>16</v>
      </c>
      <c r="AY28" s="1072">
        <v>1</v>
      </c>
      <c r="AZ28" s="550">
        <v>16</v>
      </c>
      <c r="BA28" s="551">
        <v>1</v>
      </c>
      <c r="BB28" s="614"/>
      <c r="BC28" s="556"/>
      <c r="BD28" s="556"/>
      <c r="BE28" s="555" t="s">
        <v>550</v>
      </c>
      <c r="BF28" s="604"/>
      <c r="BG28" s="556"/>
      <c r="BH28" s="556"/>
      <c r="BI28" s="555" t="s">
        <v>550</v>
      </c>
      <c r="BJ28" s="604" t="s">
        <v>550</v>
      </c>
      <c r="BK28" s="556"/>
      <c r="BL28" s="555"/>
      <c r="BM28" s="604" t="s">
        <v>550</v>
      </c>
      <c r="BN28" s="556"/>
      <c r="BO28" s="555"/>
      <c r="BP28" s="604"/>
      <c r="BQ28" s="556"/>
      <c r="BR28" s="555"/>
      <c r="BS28" s="604"/>
      <c r="BT28" s="556"/>
      <c r="BU28" s="555"/>
      <c r="BV28" s="614"/>
      <c r="BW28" s="556"/>
      <c r="BX28" s="556"/>
      <c r="BY28" s="620"/>
      <c r="BZ28" s="623"/>
      <c r="CA28" s="604" t="s">
        <v>550</v>
      </c>
      <c r="CB28" s="556"/>
      <c r="CC28" s="620"/>
      <c r="CD28" s="623"/>
      <c r="CE28" s="604"/>
      <c r="CF28" s="556"/>
      <c r="CG28" s="556"/>
      <c r="CH28" s="620"/>
      <c r="CI28" s="623"/>
      <c r="CJ28" s="604" t="s">
        <v>550</v>
      </c>
      <c r="CK28" s="556"/>
      <c r="CL28" s="620"/>
      <c r="CM28" s="623"/>
      <c r="CN28" s="604" t="s">
        <v>550</v>
      </c>
      <c r="CO28" s="562" t="s">
        <v>550</v>
      </c>
      <c r="CP28" s="614"/>
      <c r="CQ28" s="614"/>
      <c r="CR28" s="556"/>
      <c r="CS28" s="556"/>
      <c r="CT28" s="556"/>
      <c r="CU28" s="556"/>
      <c r="CV28" s="604"/>
      <c r="CW28" s="614"/>
      <c r="CX28" s="556"/>
      <c r="CY28" s="556"/>
      <c r="CZ28" s="556"/>
      <c r="DA28" s="556"/>
      <c r="DB28" s="692"/>
      <c r="DC28" s="637" t="s">
        <v>51</v>
      </c>
      <c r="DD28" s="635" t="s">
        <v>51</v>
      </c>
      <c r="DE28" s="555"/>
      <c r="DF28" s="692"/>
      <c r="DG28" s="604" t="s">
        <v>550</v>
      </c>
      <c r="DH28" s="556" t="s">
        <v>550</v>
      </c>
      <c r="DI28" s="555"/>
      <c r="DJ28" s="692" t="s">
        <v>550</v>
      </c>
      <c r="DK28" s="693"/>
      <c r="DL28" s="692"/>
      <c r="DM28" s="694"/>
      <c r="DN28" s="695" t="s">
        <v>550</v>
      </c>
      <c r="DO28" s="692"/>
      <c r="DP28" s="695" t="s">
        <v>550</v>
      </c>
      <c r="DQ28" s="692"/>
      <c r="DR28" s="693"/>
      <c r="DS28" s="692"/>
      <c r="DT28" s="694"/>
      <c r="DU28" s="695" t="s">
        <v>51</v>
      </c>
      <c r="DV28" s="692"/>
      <c r="DW28" s="695" t="s">
        <v>51</v>
      </c>
      <c r="DX28" s="557"/>
      <c r="DY28" s="553"/>
      <c r="DZ28" s="553">
        <v>1</v>
      </c>
      <c r="EA28" s="562">
        <v>6</v>
      </c>
      <c r="EB28" s="557"/>
      <c r="EC28" s="553"/>
      <c r="ED28" s="553">
        <v>1</v>
      </c>
      <c r="EE28" s="562">
        <v>6</v>
      </c>
      <c r="EF28" s="568" t="s">
        <v>166</v>
      </c>
      <c r="EG28" s="569" t="s">
        <v>576</v>
      </c>
    </row>
    <row r="29" spans="1:137" s="107" customFormat="1" ht="16.5" customHeight="1">
      <c r="A29" s="1465"/>
      <c r="B29" s="301" t="s">
        <v>136</v>
      </c>
      <c r="C29" s="562"/>
      <c r="D29" s="561">
        <v>0</v>
      </c>
      <c r="E29" s="996">
        <v>0</v>
      </c>
      <c r="F29" s="562" t="s">
        <v>51</v>
      </c>
      <c r="G29" s="557">
        <v>0</v>
      </c>
      <c r="H29" s="996">
        <v>1</v>
      </c>
      <c r="I29" s="557"/>
      <c r="J29" s="562"/>
      <c r="K29" s="557" t="s">
        <v>51</v>
      </c>
      <c r="L29" s="566" t="s">
        <v>51</v>
      </c>
      <c r="M29" s="557" t="s">
        <v>51</v>
      </c>
      <c r="N29" s="553" t="s">
        <v>51</v>
      </c>
      <c r="O29" s="553" t="s">
        <v>51</v>
      </c>
      <c r="P29" s="562"/>
      <c r="Q29" s="1021" t="s">
        <v>51</v>
      </c>
      <c r="R29" s="553" t="s">
        <v>51</v>
      </c>
      <c r="S29" s="561" t="s">
        <v>51</v>
      </c>
      <c r="T29" s="562"/>
      <c r="U29" s="557"/>
      <c r="V29" s="553"/>
      <c r="W29" s="562"/>
      <c r="X29" s="557"/>
      <c r="Y29" s="553"/>
      <c r="Z29" s="562"/>
      <c r="AA29" s="557" t="s">
        <v>51</v>
      </c>
      <c r="AB29" s="553" t="s">
        <v>51</v>
      </c>
      <c r="AC29" s="562" t="s">
        <v>51</v>
      </c>
      <c r="AD29" s="557" t="s">
        <v>550</v>
      </c>
      <c r="AE29" s="553" t="s">
        <v>550</v>
      </c>
      <c r="AF29" s="562" t="s">
        <v>550</v>
      </c>
      <c r="AG29" s="561" t="s">
        <v>51</v>
      </c>
      <c r="AH29" s="553" t="s">
        <v>51</v>
      </c>
      <c r="AI29" s="553" t="s">
        <v>51</v>
      </c>
      <c r="AJ29" s="566" t="s">
        <v>51</v>
      </c>
      <c r="AK29" s="562"/>
      <c r="AL29" s="644" t="s">
        <v>51</v>
      </c>
      <c r="AM29" s="1009" t="s">
        <v>51</v>
      </c>
      <c r="AN29" s="553" t="s">
        <v>51</v>
      </c>
      <c r="AO29" s="553" t="s">
        <v>51</v>
      </c>
      <c r="AP29" s="553" t="s">
        <v>51</v>
      </c>
      <c r="AQ29" s="562"/>
      <c r="AR29" s="637" t="s">
        <v>51</v>
      </c>
      <c r="AS29" s="636" t="s">
        <v>671</v>
      </c>
      <c r="AT29" s="604"/>
      <c r="AU29" s="555" t="s">
        <v>51</v>
      </c>
      <c r="AV29" s="604"/>
      <c r="AW29" s="555" t="s">
        <v>51</v>
      </c>
      <c r="AX29" s="1071">
        <v>6</v>
      </c>
      <c r="AY29" s="1072"/>
      <c r="AZ29" s="550">
        <v>6</v>
      </c>
      <c r="BA29" s="551"/>
      <c r="BB29" s="614"/>
      <c r="BC29" s="556" t="s">
        <v>550</v>
      </c>
      <c r="BD29" s="556"/>
      <c r="BE29" s="555" t="s">
        <v>550</v>
      </c>
      <c r="BF29" s="604"/>
      <c r="BG29" s="556" t="s">
        <v>51</v>
      </c>
      <c r="BH29" s="556"/>
      <c r="BI29" s="555" t="s">
        <v>51</v>
      </c>
      <c r="BJ29" s="604" t="s">
        <v>550</v>
      </c>
      <c r="BK29" s="556"/>
      <c r="BL29" s="555"/>
      <c r="BM29" s="604" t="s">
        <v>51</v>
      </c>
      <c r="BN29" s="556"/>
      <c r="BO29" s="555"/>
      <c r="BP29" s="604" t="s">
        <v>51</v>
      </c>
      <c r="BQ29" s="556"/>
      <c r="BR29" s="555"/>
      <c r="BS29" s="604" t="s">
        <v>51</v>
      </c>
      <c r="BT29" s="556"/>
      <c r="BU29" s="555"/>
      <c r="BV29" s="614"/>
      <c r="BW29" s="556"/>
      <c r="BX29" s="556"/>
      <c r="BY29" s="620"/>
      <c r="BZ29" s="623" t="s">
        <v>550</v>
      </c>
      <c r="CA29" s="604" t="s">
        <v>550</v>
      </c>
      <c r="CB29" s="556"/>
      <c r="CC29" s="620"/>
      <c r="CD29" s="623"/>
      <c r="CE29" s="604"/>
      <c r="CF29" s="556"/>
      <c r="CG29" s="556"/>
      <c r="CH29" s="620"/>
      <c r="CI29" s="623" t="s">
        <v>51</v>
      </c>
      <c r="CJ29" s="604" t="s">
        <v>51</v>
      </c>
      <c r="CK29" s="556"/>
      <c r="CL29" s="620"/>
      <c r="CM29" s="623"/>
      <c r="CN29" s="604"/>
      <c r="CO29" s="562"/>
      <c r="CP29" s="614"/>
      <c r="CQ29" s="614"/>
      <c r="CR29" s="556"/>
      <c r="CS29" s="556"/>
      <c r="CT29" s="556"/>
      <c r="CU29" s="556"/>
      <c r="CV29" s="604"/>
      <c r="CW29" s="614"/>
      <c r="CX29" s="556"/>
      <c r="CY29" s="556"/>
      <c r="CZ29" s="556"/>
      <c r="DA29" s="556"/>
      <c r="DB29" s="604" t="s">
        <v>550</v>
      </c>
      <c r="DC29" s="604"/>
      <c r="DD29" s="556"/>
      <c r="DE29" s="555"/>
      <c r="DF29" s="604"/>
      <c r="DG29" s="604" t="s">
        <v>51</v>
      </c>
      <c r="DH29" s="556" t="s">
        <v>51</v>
      </c>
      <c r="DI29" s="555"/>
      <c r="DJ29" s="604" t="s">
        <v>550</v>
      </c>
      <c r="DK29" s="620"/>
      <c r="DL29" s="604"/>
      <c r="DM29" s="556"/>
      <c r="DN29" s="555" t="s">
        <v>550</v>
      </c>
      <c r="DO29" s="604"/>
      <c r="DP29" s="555" t="s">
        <v>550</v>
      </c>
      <c r="DQ29" s="604" t="s">
        <v>51</v>
      </c>
      <c r="DR29" s="620"/>
      <c r="DS29" s="604"/>
      <c r="DT29" s="556"/>
      <c r="DU29" s="555" t="s">
        <v>51</v>
      </c>
      <c r="DV29" s="604"/>
      <c r="DW29" s="555" t="s">
        <v>51</v>
      </c>
      <c r="DX29" s="557"/>
      <c r="DY29" s="553"/>
      <c r="DZ29" s="553"/>
      <c r="EA29" s="562">
        <v>7</v>
      </c>
      <c r="EB29" s="557"/>
      <c r="EC29" s="553"/>
      <c r="ED29" s="553"/>
      <c r="EE29" s="562">
        <v>6</v>
      </c>
      <c r="EF29" s="568" t="s">
        <v>162</v>
      </c>
      <c r="EG29" s="569" t="s">
        <v>577</v>
      </c>
    </row>
    <row r="30" spans="1:137" s="107" customFormat="1" ht="16.5" customHeight="1">
      <c r="A30" s="1462"/>
      <c r="B30" s="306" t="s">
        <v>29</v>
      </c>
      <c r="C30" s="583"/>
      <c r="D30" s="576"/>
      <c r="E30" s="1018"/>
      <c r="F30" s="583" t="s">
        <v>51</v>
      </c>
      <c r="G30" s="603">
        <v>2</v>
      </c>
      <c r="H30" s="609">
        <v>2</v>
      </c>
      <c r="I30" s="579"/>
      <c r="J30" s="583"/>
      <c r="K30" s="603" t="s">
        <v>51</v>
      </c>
      <c r="L30" s="606" t="s">
        <v>51</v>
      </c>
      <c r="M30" s="579" t="s">
        <v>51</v>
      </c>
      <c r="N30" s="580"/>
      <c r="O30" s="580"/>
      <c r="P30" s="583"/>
      <c r="Q30" s="603" t="s">
        <v>51</v>
      </c>
      <c r="R30" s="580"/>
      <c r="S30" s="580"/>
      <c r="T30" s="583"/>
      <c r="U30" s="579"/>
      <c r="V30" s="580" t="s">
        <v>51</v>
      </c>
      <c r="W30" s="580" t="s">
        <v>51</v>
      </c>
      <c r="X30" s="579"/>
      <c r="Y30" s="599" t="s">
        <v>51</v>
      </c>
      <c r="Z30" s="600" t="s">
        <v>51</v>
      </c>
      <c r="AA30" s="579"/>
      <c r="AB30" s="580" t="s">
        <v>51</v>
      </c>
      <c r="AC30" s="583" t="s">
        <v>51</v>
      </c>
      <c r="AD30" s="579"/>
      <c r="AE30" s="599" t="s">
        <v>51</v>
      </c>
      <c r="AF30" s="600" t="s">
        <v>51</v>
      </c>
      <c r="AG30" s="576" t="s">
        <v>51</v>
      </c>
      <c r="AH30" s="580" t="s">
        <v>51</v>
      </c>
      <c r="AI30" s="580" t="s">
        <v>51</v>
      </c>
      <c r="AJ30" s="581"/>
      <c r="AK30" s="583"/>
      <c r="AL30" s="663"/>
      <c r="AM30" s="1023"/>
      <c r="AN30" s="580"/>
      <c r="AO30" s="580"/>
      <c r="AP30" s="580"/>
      <c r="AQ30" s="583"/>
      <c r="AR30" s="655" t="s">
        <v>51</v>
      </c>
      <c r="AS30" s="654" t="s">
        <v>683</v>
      </c>
      <c r="AT30" s="580" t="s">
        <v>51</v>
      </c>
      <c r="AU30" s="654"/>
      <c r="AV30" s="638" t="s">
        <v>51</v>
      </c>
      <c r="AW30" s="654"/>
      <c r="AX30" s="1079">
        <v>4</v>
      </c>
      <c r="AY30" s="1080">
        <v>6</v>
      </c>
      <c r="AZ30" s="579">
        <v>4</v>
      </c>
      <c r="BA30" s="583">
        <v>6</v>
      </c>
      <c r="BB30" s="652"/>
      <c r="BC30" s="653"/>
      <c r="BD30" s="653"/>
      <c r="BE30" s="654" t="s">
        <v>550</v>
      </c>
      <c r="BF30" s="655"/>
      <c r="BG30" s="653"/>
      <c r="BH30" s="653"/>
      <c r="BI30" s="639" t="s">
        <v>550</v>
      </c>
      <c r="BJ30" s="655" t="s">
        <v>51</v>
      </c>
      <c r="BK30" s="696"/>
      <c r="BL30" s="651" t="s">
        <v>51</v>
      </c>
      <c r="BM30" s="608" t="s">
        <v>550</v>
      </c>
      <c r="BN30" s="696"/>
      <c r="BO30" s="1017" t="s">
        <v>550</v>
      </c>
      <c r="BP30" s="650"/>
      <c r="BQ30" s="696"/>
      <c r="BR30" s="651" t="s">
        <v>51</v>
      </c>
      <c r="BS30" s="650"/>
      <c r="BT30" s="696"/>
      <c r="BU30" s="1017" t="s">
        <v>550</v>
      </c>
      <c r="BV30" s="652"/>
      <c r="BW30" s="653"/>
      <c r="BX30" s="653"/>
      <c r="BY30" s="656"/>
      <c r="BZ30" s="657"/>
      <c r="CA30" s="655" t="s">
        <v>550</v>
      </c>
      <c r="CB30" s="696"/>
      <c r="CC30" s="697"/>
      <c r="CD30" s="698"/>
      <c r="CE30" s="655"/>
      <c r="CF30" s="653"/>
      <c r="CG30" s="653"/>
      <c r="CH30" s="656"/>
      <c r="CI30" s="657"/>
      <c r="CJ30" s="638" t="s">
        <v>550</v>
      </c>
      <c r="CK30" s="696"/>
      <c r="CL30" s="697"/>
      <c r="CM30" s="698"/>
      <c r="CN30" s="655" t="s">
        <v>550</v>
      </c>
      <c r="CO30" s="551"/>
      <c r="CP30" s="652"/>
      <c r="CQ30" s="640" t="s">
        <v>550</v>
      </c>
      <c r="CR30" s="653"/>
      <c r="CS30" s="641" t="s">
        <v>550</v>
      </c>
      <c r="CT30" s="653"/>
      <c r="CU30" s="653"/>
      <c r="CV30" s="655"/>
      <c r="CW30" s="640" t="s">
        <v>550</v>
      </c>
      <c r="CX30" s="653"/>
      <c r="CY30" s="641" t="s">
        <v>550</v>
      </c>
      <c r="CZ30" s="653"/>
      <c r="DA30" s="653"/>
      <c r="DB30" s="655"/>
      <c r="DC30" s="650" t="s">
        <v>550</v>
      </c>
      <c r="DD30" s="653" t="s">
        <v>550</v>
      </c>
      <c r="DE30" s="651"/>
      <c r="DF30" s="655"/>
      <c r="DG30" s="604" t="s">
        <v>550</v>
      </c>
      <c r="DH30" s="641" t="s">
        <v>550</v>
      </c>
      <c r="DI30" s="651"/>
      <c r="DJ30" s="655"/>
      <c r="DK30" s="656"/>
      <c r="DL30" s="650"/>
      <c r="DM30" s="696"/>
      <c r="DN30" s="654"/>
      <c r="DO30" s="655"/>
      <c r="DP30" s="654"/>
      <c r="DQ30" s="655"/>
      <c r="DR30" s="656"/>
      <c r="DS30" s="650"/>
      <c r="DT30" s="696"/>
      <c r="DU30" s="651"/>
      <c r="DV30" s="650"/>
      <c r="DW30" s="651"/>
      <c r="DX30" s="550"/>
      <c r="DY30" s="552"/>
      <c r="DZ30" s="552"/>
      <c r="EA30" s="551">
        <v>1</v>
      </c>
      <c r="EB30" s="550"/>
      <c r="EC30" s="552"/>
      <c r="ED30" s="552"/>
      <c r="EE30" s="562">
        <v>1</v>
      </c>
      <c r="EF30" s="568" t="s">
        <v>104</v>
      </c>
      <c r="EG30" s="569" t="s">
        <v>579</v>
      </c>
    </row>
    <row r="31" spans="1:137" s="107" customFormat="1" ht="16.5" customHeight="1">
      <c r="A31" s="1461" t="s">
        <v>149</v>
      </c>
      <c r="B31" s="308" t="s">
        <v>138</v>
      </c>
      <c r="C31" s="545" t="s">
        <v>51</v>
      </c>
      <c r="D31" s="699">
        <v>1</v>
      </c>
      <c r="E31" s="1001">
        <v>1</v>
      </c>
      <c r="F31" s="545" t="s">
        <v>550</v>
      </c>
      <c r="G31" s="543">
        <v>1</v>
      </c>
      <c r="H31" s="1001">
        <v>1</v>
      </c>
      <c r="I31" s="543"/>
      <c r="J31" s="545"/>
      <c r="K31" s="585" t="s">
        <v>51</v>
      </c>
      <c r="L31" s="588" t="s">
        <v>51</v>
      </c>
      <c r="M31" s="533" t="s">
        <v>550</v>
      </c>
      <c r="N31" s="553" t="s">
        <v>51</v>
      </c>
      <c r="O31" s="553" t="s">
        <v>51</v>
      </c>
      <c r="P31" s="545"/>
      <c r="Q31" s="585" t="s">
        <v>550</v>
      </c>
      <c r="R31" s="589" t="s">
        <v>550</v>
      </c>
      <c r="S31" s="589" t="s">
        <v>550</v>
      </c>
      <c r="T31" s="545"/>
      <c r="U31" s="543"/>
      <c r="V31" s="544"/>
      <c r="W31" s="545"/>
      <c r="X31" s="543"/>
      <c r="Y31" s="544"/>
      <c r="Z31" s="545"/>
      <c r="AA31" s="552" t="s">
        <v>550</v>
      </c>
      <c r="AB31" s="552" t="s">
        <v>550</v>
      </c>
      <c r="AC31" s="552" t="s">
        <v>550</v>
      </c>
      <c r="AD31" s="585" t="s">
        <v>550</v>
      </c>
      <c r="AE31" s="589" t="s">
        <v>550</v>
      </c>
      <c r="AF31" s="586" t="s">
        <v>550</v>
      </c>
      <c r="AG31" s="584" t="s">
        <v>51</v>
      </c>
      <c r="AH31" s="589" t="s">
        <v>51</v>
      </c>
      <c r="AI31" s="589" t="s">
        <v>51</v>
      </c>
      <c r="AJ31" s="553" t="s">
        <v>51</v>
      </c>
      <c r="AK31" s="586" t="s">
        <v>550</v>
      </c>
      <c r="AL31" s="590" t="s">
        <v>51</v>
      </c>
      <c r="AM31" s="1002" t="s">
        <v>550</v>
      </c>
      <c r="AN31" s="584" t="s">
        <v>550</v>
      </c>
      <c r="AO31" s="589" t="s">
        <v>550</v>
      </c>
      <c r="AP31" s="589" t="s">
        <v>550</v>
      </c>
      <c r="AQ31" s="1024"/>
      <c r="AR31" s="612" t="s">
        <v>51</v>
      </c>
      <c r="AS31" s="613" t="s">
        <v>659</v>
      </c>
      <c r="AT31" s="686"/>
      <c r="AU31" s="555" t="s">
        <v>550</v>
      </c>
      <c r="AV31" s="686"/>
      <c r="AW31" s="613" t="s">
        <v>550</v>
      </c>
      <c r="AX31" s="1083">
        <v>56</v>
      </c>
      <c r="AY31" s="1084">
        <v>60</v>
      </c>
      <c r="AZ31" s="533">
        <v>47</v>
      </c>
      <c r="BA31" s="532">
        <v>33</v>
      </c>
      <c r="BB31" s="701"/>
      <c r="BC31" s="556" t="s">
        <v>550</v>
      </c>
      <c r="BD31" s="702"/>
      <c r="BE31" s="700"/>
      <c r="BF31" s="686"/>
      <c r="BG31" s="615" t="s">
        <v>550</v>
      </c>
      <c r="BH31" s="702"/>
      <c r="BI31" s="700"/>
      <c r="BJ31" s="703" t="s">
        <v>550</v>
      </c>
      <c r="BK31" s="702"/>
      <c r="BL31" s="700"/>
      <c r="BM31" s="612" t="s">
        <v>550</v>
      </c>
      <c r="BN31" s="702"/>
      <c r="BO31" s="700"/>
      <c r="BP31" s="686"/>
      <c r="BQ31" s="702"/>
      <c r="BR31" s="700"/>
      <c r="BS31" s="686"/>
      <c r="BT31" s="702"/>
      <c r="BU31" s="700"/>
      <c r="BV31" s="701"/>
      <c r="BW31" s="702"/>
      <c r="BX31" s="702"/>
      <c r="BY31" s="704"/>
      <c r="BZ31" s="705"/>
      <c r="CA31" s="686"/>
      <c r="CB31" s="702"/>
      <c r="CC31" s="700" t="s">
        <v>51</v>
      </c>
      <c r="CD31" s="705"/>
      <c r="CE31" s="686"/>
      <c r="CF31" s="702"/>
      <c r="CG31" s="702"/>
      <c r="CH31" s="704"/>
      <c r="CI31" s="705"/>
      <c r="CJ31" s="686"/>
      <c r="CK31" s="702"/>
      <c r="CL31" s="617" t="s">
        <v>550</v>
      </c>
      <c r="CM31" s="705"/>
      <c r="CN31" s="604" t="s">
        <v>550</v>
      </c>
      <c r="CO31" s="545"/>
      <c r="CP31" s="701"/>
      <c r="CQ31" s="701"/>
      <c r="CR31" s="702"/>
      <c r="CS31" s="702"/>
      <c r="CT31" s="702"/>
      <c r="CU31" s="702"/>
      <c r="CV31" s="686"/>
      <c r="CW31" s="701"/>
      <c r="CX31" s="702"/>
      <c r="CY31" s="702"/>
      <c r="CZ31" s="702"/>
      <c r="DA31" s="702"/>
      <c r="DB31" s="706"/>
      <c r="DC31" s="612" t="s">
        <v>51</v>
      </c>
      <c r="DD31" s="702"/>
      <c r="DE31" s="700"/>
      <c r="DF31" s="686"/>
      <c r="DG31" s="612" t="s">
        <v>550</v>
      </c>
      <c r="DH31" s="702"/>
      <c r="DI31" s="700"/>
      <c r="DJ31" s="604" t="s">
        <v>51</v>
      </c>
      <c r="DK31" s="704"/>
      <c r="DL31" s="686"/>
      <c r="DM31" s="702"/>
      <c r="DN31" s="979" t="s">
        <v>550</v>
      </c>
      <c r="DO31" s="635" t="s">
        <v>51</v>
      </c>
      <c r="DP31" s="635" t="s">
        <v>51</v>
      </c>
      <c r="DQ31" s="612" t="s">
        <v>550</v>
      </c>
      <c r="DR31" s="704"/>
      <c r="DS31" s="686"/>
      <c r="DT31" s="702"/>
      <c r="DU31" s="613" t="s">
        <v>550</v>
      </c>
      <c r="DV31" s="612" t="s">
        <v>550</v>
      </c>
      <c r="DW31" s="613" t="s">
        <v>550</v>
      </c>
      <c r="DX31" s="543"/>
      <c r="DY31" s="544">
        <v>1</v>
      </c>
      <c r="DZ31" s="544"/>
      <c r="EA31" s="545">
        <v>11</v>
      </c>
      <c r="EB31" s="543"/>
      <c r="EC31" s="589">
        <v>1</v>
      </c>
      <c r="ED31" s="544"/>
      <c r="EE31" s="586">
        <v>10</v>
      </c>
      <c r="EF31" s="547" t="s">
        <v>164</v>
      </c>
      <c r="EG31" s="548" t="s">
        <v>581</v>
      </c>
    </row>
    <row r="32" spans="1:137" s="107" customFormat="1" ht="16.5" customHeight="1">
      <c r="A32" s="1465"/>
      <c r="B32" s="302" t="s">
        <v>137</v>
      </c>
      <c r="C32" s="551"/>
      <c r="D32" s="549">
        <v>1</v>
      </c>
      <c r="E32" s="996">
        <v>1</v>
      </c>
      <c r="F32" s="551"/>
      <c r="G32" s="550"/>
      <c r="H32" s="994"/>
      <c r="I32" s="550"/>
      <c r="J32" s="551"/>
      <c r="K32" s="550" t="s">
        <v>51</v>
      </c>
      <c r="L32" s="558" t="s">
        <v>51</v>
      </c>
      <c r="M32" s="550" t="s">
        <v>550</v>
      </c>
      <c r="N32" s="552"/>
      <c r="O32" s="552" t="s">
        <v>550</v>
      </c>
      <c r="P32" s="551"/>
      <c r="Q32" s="557" t="s">
        <v>550</v>
      </c>
      <c r="R32" s="552"/>
      <c r="S32" s="553" t="s">
        <v>550</v>
      </c>
      <c r="T32" s="551"/>
      <c r="U32" s="550"/>
      <c r="V32" s="552" t="s">
        <v>550</v>
      </c>
      <c r="W32" s="551"/>
      <c r="X32" s="550"/>
      <c r="Y32" s="553" t="s">
        <v>550</v>
      </c>
      <c r="Z32" s="551"/>
      <c r="AA32" s="550"/>
      <c r="AB32" s="552" t="s">
        <v>550</v>
      </c>
      <c r="AC32" s="551"/>
      <c r="AD32" s="550"/>
      <c r="AE32" s="553" t="s">
        <v>550</v>
      </c>
      <c r="AF32" s="551"/>
      <c r="AG32" s="549" t="s">
        <v>51</v>
      </c>
      <c r="AH32" s="552" t="s">
        <v>51</v>
      </c>
      <c r="AI32" s="552" t="s">
        <v>51</v>
      </c>
      <c r="AJ32" s="552" t="s">
        <v>51</v>
      </c>
      <c r="AK32" s="551"/>
      <c r="AL32" s="554" t="s">
        <v>51</v>
      </c>
      <c r="AM32" s="995" t="s">
        <v>51</v>
      </c>
      <c r="AN32" s="549"/>
      <c r="AO32" s="552"/>
      <c r="AP32" s="552"/>
      <c r="AQ32" s="551"/>
      <c r="AR32" s="622" t="s">
        <v>51</v>
      </c>
      <c r="AS32" s="628" t="s">
        <v>673</v>
      </c>
      <c r="AT32" s="622"/>
      <c r="AU32" s="628" t="s">
        <v>550</v>
      </c>
      <c r="AV32" s="622"/>
      <c r="AW32" s="555" t="s">
        <v>550</v>
      </c>
      <c r="AX32" s="1069">
        <v>1</v>
      </c>
      <c r="AY32" s="1070"/>
      <c r="AZ32" s="550"/>
      <c r="BA32" s="551"/>
      <c r="BB32" s="629" t="s">
        <v>550</v>
      </c>
      <c r="BC32" s="630"/>
      <c r="BD32" s="630"/>
      <c r="BE32" s="628" t="s">
        <v>550</v>
      </c>
      <c r="BF32" s="604" t="s">
        <v>550</v>
      </c>
      <c r="BG32" s="630"/>
      <c r="BH32" s="630"/>
      <c r="BI32" s="555" t="s">
        <v>550</v>
      </c>
      <c r="BJ32" s="622" t="s">
        <v>550</v>
      </c>
      <c r="BK32" s="630"/>
      <c r="BL32" s="628"/>
      <c r="BM32" s="604" t="s">
        <v>550</v>
      </c>
      <c r="BN32" s="630"/>
      <c r="BO32" s="628"/>
      <c r="BP32" s="622"/>
      <c r="BQ32" s="630"/>
      <c r="BR32" s="628"/>
      <c r="BS32" s="622"/>
      <c r="BT32" s="630"/>
      <c r="BU32" s="628"/>
      <c r="BV32" s="629"/>
      <c r="BW32" s="630"/>
      <c r="BX32" s="630"/>
      <c r="BY32" s="634"/>
      <c r="BZ32" s="633"/>
      <c r="CA32" s="622"/>
      <c r="CB32" s="630"/>
      <c r="CC32" s="634" t="s">
        <v>550</v>
      </c>
      <c r="CD32" s="633"/>
      <c r="CE32" s="622"/>
      <c r="CF32" s="630"/>
      <c r="CG32" s="630"/>
      <c r="CH32" s="634"/>
      <c r="CI32" s="633"/>
      <c r="CJ32" s="622"/>
      <c r="CK32" s="630"/>
      <c r="CL32" s="620" t="s">
        <v>550</v>
      </c>
      <c r="CM32" s="633"/>
      <c r="CN32" s="622"/>
      <c r="CO32" s="551"/>
      <c r="CP32" s="629"/>
      <c r="CQ32" s="629"/>
      <c r="CR32" s="630"/>
      <c r="CS32" s="630"/>
      <c r="CT32" s="630"/>
      <c r="CU32" s="630"/>
      <c r="CV32" s="622"/>
      <c r="CW32" s="629"/>
      <c r="CX32" s="630"/>
      <c r="CY32" s="630"/>
      <c r="CZ32" s="630"/>
      <c r="DA32" s="630"/>
      <c r="DB32" s="622"/>
      <c r="DC32" s="622" t="s">
        <v>550</v>
      </c>
      <c r="DD32" s="630" t="s">
        <v>550</v>
      </c>
      <c r="DE32" s="628"/>
      <c r="DF32" s="622"/>
      <c r="DG32" s="604" t="s">
        <v>550</v>
      </c>
      <c r="DH32" s="556" t="s">
        <v>550</v>
      </c>
      <c r="DI32" s="628"/>
      <c r="DJ32" s="622" t="s">
        <v>550</v>
      </c>
      <c r="DK32" s="634"/>
      <c r="DL32" s="622"/>
      <c r="DM32" s="630"/>
      <c r="DN32" s="628" t="s">
        <v>550</v>
      </c>
      <c r="DO32" s="622" t="s">
        <v>550</v>
      </c>
      <c r="DP32" s="628" t="s">
        <v>550</v>
      </c>
      <c r="DQ32" s="604" t="s">
        <v>550</v>
      </c>
      <c r="DR32" s="634"/>
      <c r="DS32" s="622"/>
      <c r="DT32" s="630"/>
      <c r="DU32" s="555" t="s">
        <v>550</v>
      </c>
      <c r="DV32" s="604" t="s">
        <v>550</v>
      </c>
      <c r="DW32" s="1025" t="s">
        <v>550</v>
      </c>
      <c r="DX32" s="550"/>
      <c r="DY32" s="552"/>
      <c r="DZ32" s="552"/>
      <c r="EA32" s="551">
        <v>6</v>
      </c>
      <c r="EB32" s="550"/>
      <c r="EC32" s="552"/>
      <c r="ED32" s="552"/>
      <c r="EE32" s="562">
        <v>5</v>
      </c>
      <c r="EF32" s="559" t="s">
        <v>162</v>
      </c>
      <c r="EG32" s="560" t="s">
        <v>583</v>
      </c>
    </row>
    <row r="33" spans="1:137" s="107" customFormat="1" ht="16.5" customHeight="1">
      <c r="A33" s="1465"/>
      <c r="B33" s="302" t="s">
        <v>139</v>
      </c>
      <c r="C33" s="551"/>
      <c r="D33" s="549"/>
      <c r="E33" s="994"/>
      <c r="F33" s="551"/>
      <c r="G33" s="550"/>
      <c r="H33" s="994"/>
      <c r="I33" s="550"/>
      <c r="J33" s="551"/>
      <c r="K33" s="550" t="s">
        <v>51</v>
      </c>
      <c r="L33" s="558" t="s">
        <v>51</v>
      </c>
      <c r="M33" s="550" t="s">
        <v>550</v>
      </c>
      <c r="N33" s="552"/>
      <c r="O33" s="552"/>
      <c r="P33" s="551"/>
      <c r="Q33" s="553" t="s">
        <v>550</v>
      </c>
      <c r="R33" s="552"/>
      <c r="S33" s="552"/>
      <c r="T33" s="551"/>
      <c r="U33" s="550"/>
      <c r="V33" s="707"/>
      <c r="W33" s="551"/>
      <c r="X33" s="550"/>
      <c r="Y33" s="707"/>
      <c r="Z33" s="551"/>
      <c r="AA33" s="550" t="s">
        <v>550</v>
      </c>
      <c r="AB33" s="552" t="s">
        <v>550</v>
      </c>
      <c r="AC33" s="551"/>
      <c r="AD33" s="553" t="s">
        <v>550</v>
      </c>
      <c r="AE33" s="553" t="s">
        <v>550</v>
      </c>
      <c r="AF33" s="551"/>
      <c r="AG33" s="561" t="s">
        <v>51</v>
      </c>
      <c r="AH33" s="553" t="s">
        <v>51</v>
      </c>
      <c r="AI33" s="552" t="s">
        <v>51</v>
      </c>
      <c r="AJ33" s="552" t="s">
        <v>51</v>
      </c>
      <c r="AK33" s="551"/>
      <c r="AL33" s="554" t="s">
        <v>51</v>
      </c>
      <c r="AM33" s="552" t="s">
        <v>51</v>
      </c>
      <c r="AN33" s="552" t="s">
        <v>51</v>
      </c>
      <c r="AO33" s="552" t="s">
        <v>51</v>
      </c>
      <c r="AP33" s="552" t="s">
        <v>51</v>
      </c>
      <c r="AQ33" s="551"/>
      <c r="AR33" s="622" t="s">
        <v>51</v>
      </c>
      <c r="AS33" s="628" t="s">
        <v>584</v>
      </c>
      <c r="AT33" s="622"/>
      <c r="AU33" s="628" t="s">
        <v>550</v>
      </c>
      <c r="AV33" s="622"/>
      <c r="AW33" s="555" t="s">
        <v>550</v>
      </c>
      <c r="AX33" s="1069">
        <v>14</v>
      </c>
      <c r="AY33" s="1070">
        <v>1</v>
      </c>
      <c r="AZ33" s="550">
        <v>13</v>
      </c>
      <c r="BA33" s="551">
        <v>2</v>
      </c>
      <c r="BB33" s="629"/>
      <c r="BC33" s="630"/>
      <c r="BD33" s="630"/>
      <c r="BE33" s="628" t="s">
        <v>550</v>
      </c>
      <c r="BF33" s="622"/>
      <c r="BG33" s="630"/>
      <c r="BH33" s="630"/>
      <c r="BI33" s="552" t="s">
        <v>550</v>
      </c>
      <c r="BJ33" s="622" t="s">
        <v>550</v>
      </c>
      <c r="BK33" s="630"/>
      <c r="BL33" s="628"/>
      <c r="BM33" s="604" t="s">
        <v>550</v>
      </c>
      <c r="BN33" s="630"/>
      <c r="BO33" s="628"/>
      <c r="BP33" s="622"/>
      <c r="BQ33" s="630"/>
      <c r="BR33" s="628"/>
      <c r="BS33" s="622"/>
      <c r="BT33" s="630"/>
      <c r="BU33" s="628"/>
      <c r="BV33" s="629"/>
      <c r="BW33" s="630"/>
      <c r="BX33" s="630"/>
      <c r="BY33" s="634"/>
      <c r="BZ33" s="633"/>
      <c r="CA33" s="622"/>
      <c r="CB33" s="630"/>
      <c r="CC33" s="634" t="s">
        <v>550</v>
      </c>
      <c r="CD33" s="633"/>
      <c r="CE33" s="622"/>
      <c r="CF33" s="630"/>
      <c r="CG33" s="630"/>
      <c r="CH33" s="634"/>
      <c r="CI33" s="633"/>
      <c r="CJ33" s="622"/>
      <c r="CK33" s="630"/>
      <c r="CL33" s="620" t="s">
        <v>550</v>
      </c>
      <c r="CM33" s="633"/>
      <c r="CN33" s="622"/>
      <c r="CO33" s="551"/>
      <c r="CP33" s="629"/>
      <c r="CQ33" s="629"/>
      <c r="CR33" s="630"/>
      <c r="CS33" s="630"/>
      <c r="CT33" s="630"/>
      <c r="CU33" s="630"/>
      <c r="CV33" s="622"/>
      <c r="CW33" s="629"/>
      <c r="CX33" s="630"/>
      <c r="CY33" s="630"/>
      <c r="CZ33" s="630"/>
      <c r="DA33" s="630"/>
      <c r="DB33" s="622"/>
      <c r="DC33" s="622" t="s">
        <v>550</v>
      </c>
      <c r="DD33" s="630"/>
      <c r="DE33" s="628" t="s">
        <v>550</v>
      </c>
      <c r="DF33" s="632"/>
      <c r="DG33" s="1026" t="s">
        <v>550</v>
      </c>
      <c r="DH33" s="630"/>
      <c r="DI33" s="1006" t="s">
        <v>550</v>
      </c>
      <c r="DJ33" s="622" t="s">
        <v>550</v>
      </c>
      <c r="DK33" s="634"/>
      <c r="DL33" s="622"/>
      <c r="DM33" s="630"/>
      <c r="DN33" s="628" t="s">
        <v>550</v>
      </c>
      <c r="DO33" s="622" t="s">
        <v>550</v>
      </c>
      <c r="DP33" s="628" t="s">
        <v>550</v>
      </c>
      <c r="DQ33" s="604" t="s">
        <v>550</v>
      </c>
      <c r="DR33" s="620"/>
      <c r="DS33" s="604"/>
      <c r="DT33" s="556"/>
      <c r="DU33" s="634" t="s">
        <v>51</v>
      </c>
      <c r="DV33" s="1027" t="s">
        <v>51</v>
      </c>
      <c r="DW33" s="630" t="s">
        <v>51</v>
      </c>
      <c r="DX33" s="550"/>
      <c r="DY33" s="552"/>
      <c r="DZ33" s="552"/>
      <c r="EA33" s="551">
        <v>8</v>
      </c>
      <c r="EB33" s="550"/>
      <c r="EC33" s="552"/>
      <c r="ED33" s="552"/>
      <c r="EE33" s="562">
        <v>8</v>
      </c>
      <c r="EF33" s="559" t="s">
        <v>162</v>
      </c>
      <c r="EG33" s="560" t="s">
        <v>585</v>
      </c>
    </row>
    <row r="34" spans="1:137" s="107" customFormat="1" ht="16.5" customHeight="1">
      <c r="A34" s="1465"/>
      <c r="B34" s="309" t="s">
        <v>332</v>
      </c>
      <c r="C34" s="715"/>
      <c r="D34" s="708">
        <v>2</v>
      </c>
      <c r="E34" s="1028">
        <v>2</v>
      </c>
      <c r="F34" s="715"/>
      <c r="G34" s="709"/>
      <c r="H34" s="1029"/>
      <c r="I34" s="714"/>
      <c r="J34" s="710"/>
      <c r="K34" s="711" t="s">
        <v>51</v>
      </c>
      <c r="L34" s="1030" t="s">
        <v>51</v>
      </c>
      <c r="M34" s="711" t="s">
        <v>550</v>
      </c>
      <c r="N34" s="712" t="s">
        <v>550</v>
      </c>
      <c r="O34" s="713"/>
      <c r="P34" s="710"/>
      <c r="Q34" s="1031" t="s">
        <v>550</v>
      </c>
      <c r="R34" s="1032" t="s">
        <v>550</v>
      </c>
      <c r="S34" s="1033"/>
      <c r="T34" s="1034"/>
      <c r="U34" s="714"/>
      <c r="V34" s="712" t="s">
        <v>550</v>
      </c>
      <c r="W34" s="710"/>
      <c r="X34" s="714"/>
      <c r="Y34" s="712" t="s">
        <v>550</v>
      </c>
      <c r="Z34" s="710"/>
      <c r="AA34" s="711" t="s">
        <v>550</v>
      </c>
      <c r="AB34" s="712" t="s">
        <v>550</v>
      </c>
      <c r="AC34" s="715"/>
      <c r="AD34" s="711" t="s">
        <v>550</v>
      </c>
      <c r="AE34" s="712" t="s">
        <v>550</v>
      </c>
      <c r="AF34" s="715"/>
      <c r="AG34" s="1035" t="s">
        <v>550</v>
      </c>
      <c r="AH34" s="712" t="s">
        <v>51</v>
      </c>
      <c r="AI34" s="712" t="s">
        <v>51</v>
      </c>
      <c r="AJ34" s="1036"/>
      <c r="AK34" s="710"/>
      <c r="AL34" s="716" t="s">
        <v>51</v>
      </c>
      <c r="AM34" s="1037"/>
      <c r="AN34" s="713"/>
      <c r="AO34" s="713"/>
      <c r="AP34" s="712" t="s">
        <v>51</v>
      </c>
      <c r="AQ34" s="710"/>
      <c r="AR34" s="717" t="s">
        <v>51</v>
      </c>
      <c r="AS34" s="718" t="s">
        <v>331</v>
      </c>
      <c r="AT34" s="719"/>
      <c r="AU34" s="718" t="s">
        <v>550</v>
      </c>
      <c r="AV34" s="719"/>
      <c r="AW34" s="718" t="s">
        <v>550</v>
      </c>
      <c r="AX34" s="1085"/>
      <c r="AY34" s="1086"/>
      <c r="AZ34" s="550"/>
      <c r="BA34" s="551"/>
      <c r="BB34" s="721"/>
      <c r="BC34" s="722"/>
      <c r="BD34" s="722"/>
      <c r="BE34" s="718" t="s">
        <v>550</v>
      </c>
      <c r="BF34" s="719"/>
      <c r="BG34" s="722"/>
      <c r="BH34" s="722"/>
      <c r="BI34" s="718" t="s">
        <v>550</v>
      </c>
      <c r="BJ34" s="717" t="s">
        <v>550</v>
      </c>
      <c r="BK34" s="722"/>
      <c r="BL34" s="720"/>
      <c r="BM34" s="717" t="s">
        <v>550</v>
      </c>
      <c r="BN34" s="722"/>
      <c r="BO34" s="720"/>
      <c r="BP34" s="719"/>
      <c r="BQ34" s="722"/>
      <c r="BR34" s="720"/>
      <c r="BS34" s="719"/>
      <c r="BT34" s="722"/>
      <c r="BU34" s="1038"/>
      <c r="BV34" s="721"/>
      <c r="BW34" s="722"/>
      <c r="BX34" s="722"/>
      <c r="BY34" s="723"/>
      <c r="BZ34" s="724"/>
      <c r="CA34" s="719"/>
      <c r="CB34" s="722"/>
      <c r="CC34" s="723"/>
      <c r="CD34" s="724"/>
      <c r="CE34" s="1039"/>
      <c r="CF34" s="722"/>
      <c r="CG34" s="722"/>
      <c r="CH34" s="723"/>
      <c r="CI34" s="1040"/>
      <c r="CJ34" s="719"/>
      <c r="CK34" s="722"/>
      <c r="CL34" s="723"/>
      <c r="CM34" s="724"/>
      <c r="CN34" s="719"/>
      <c r="CO34" s="715"/>
      <c r="CP34" s="721"/>
      <c r="CQ34" s="721"/>
      <c r="CR34" s="722"/>
      <c r="CS34" s="722"/>
      <c r="CT34" s="722"/>
      <c r="CU34" s="722"/>
      <c r="CV34" s="719"/>
      <c r="CW34" s="721"/>
      <c r="CX34" s="722"/>
      <c r="CY34" s="722"/>
      <c r="CZ34" s="722"/>
      <c r="DA34" s="722"/>
      <c r="DB34" s="719"/>
      <c r="DC34" s="717" t="s">
        <v>51</v>
      </c>
      <c r="DD34" s="725" t="s">
        <v>51</v>
      </c>
      <c r="DE34" s="720"/>
      <c r="DF34" s="719"/>
      <c r="DG34" s="717" t="s">
        <v>550</v>
      </c>
      <c r="DH34" s="725" t="s">
        <v>550</v>
      </c>
      <c r="DI34" s="720"/>
      <c r="DJ34" s="719"/>
      <c r="DK34" s="723"/>
      <c r="DL34" s="719"/>
      <c r="DM34" s="722"/>
      <c r="DN34" s="720"/>
      <c r="DO34" s="719"/>
      <c r="DP34" s="720"/>
      <c r="DQ34" s="719"/>
      <c r="DR34" s="723"/>
      <c r="DS34" s="719"/>
      <c r="DT34" s="722"/>
      <c r="DU34" s="720"/>
      <c r="DV34" s="719"/>
      <c r="DW34" s="720"/>
      <c r="DX34" s="714"/>
      <c r="DY34" s="713"/>
      <c r="DZ34" s="713">
        <v>1</v>
      </c>
      <c r="EA34" s="710">
        <v>6</v>
      </c>
      <c r="EB34" s="714"/>
      <c r="EC34" s="713"/>
      <c r="ED34" s="712">
        <v>1</v>
      </c>
      <c r="EE34" s="1041">
        <v>4</v>
      </c>
      <c r="EF34" s="726" t="s">
        <v>330</v>
      </c>
      <c r="EG34" s="727" t="s">
        <v>329</v>
      </c>
    </row>
    <row r="35" spans="1:137" s="107" customFormat="1" ht="16.5" customHeight="1">
      <c r="A35" s="1465"/>
      <c r="B35" s="302" t="s">
        <v>177</v>
      </c>
      <c r="C35" s="1042" t="s">
        <v>51</v>
      </c>
      <c r="D35" s="549">
        <v>1</v>
      </c>
      <c r="E35" s="996">
        <v>2</v>
      </c>
      <c r="F35" s="551"/>
      <c r="G35" s="550"/>
      <c r="H35" s="994"/>
      <c r="I35" s="550"/>
      <c r="J35" s="551"/>
      <c r="K35" s="550" t="s">
        <v>51</v>
      </c>
      <c r="L35" s="558" t="s">
        <v>51</v>
      </c>
      <c r="M35" s="550" t="s">
        <v>550</v>
      </c>
      <c r="N35" s="552"/>
      <c r="O35" s="552" t="s">
        <v>550</v>
      </c>
      <c r="P35" s="551"/>
      <c r="Q35" s="557" t="s">
        <v>550</v>
      </c>
      <c r="R35" s="552"/>
      <c r="S35" s="553" t="s">
        <v>550</v>
      </c>
      <c r="T35" s="551"/>
      <c r="U35" s="550"/>
      <c r="V35" s="552" t="s">
        <v>550</v>
      </c>
      <c r="W35" s="551" t="s">
        <v>550</v>
      </c>
      <c r="X35" s="550"/>
      <c r="Y35" s="553" t="s">
        <v>550</v>
      </c>
      <c r="Z35" s="562" t="s">
        <v>550</v>
      </c>
      <c r="AA35" s="550" t="s">
        <v>51</v>
      </c>
      <c r="AB35" s="552" t="s">
        <v>51</v>
      </c>
      <c r="AC35" s="551" t="s">
        <v>51</v>
      </c>
      <c r="AD35" s="557" t="s">
        <v>550</v>
      </c>
      <c r="AE35" s="553" t="s">
        <v>550</v>
      </c>
      <c r="AF35" s="562" t="s">
        <v>550</v>
      </c>
      <c r="AG35" s="549" t="s">
        <v>51</v>
      </c>
      <c r="AH35" s="552" t="s">
        <v>51</v>
      </c>
      <c r="AI35" s="552" t="s">
        <v>51</v>
      </c>
      <c r="AJ35" s="558"/>
      <c r="AK35" s="551"/>
      <c r="AL35" s="554" t="s">
        <v>51</v>
      </c>
      <c r="AM35" s="995"/>
      <c r="AN35" s="552"/>
      <c r="AO35" s="552"/>
      <c r="AP35" s="552" t="s">
        <v>51</v>
      </c>
      <c r="AQ35" s="551" t="s">
        <v>51</v>
      </c>
      <c r="AR35" s="622" t="s">
        <v>51</v>
      </c>
      <c r="AS35" s="628" t="s">
        <v>652</v>
      </c>
      <c r="AT35" s="622"/>
      <c r="AU35" s="628" t="s">
        <v>51</v>
      </c>
      <c r="AV35" s="622"/>
      <c r="AW35" s="555" t="s">
        <v>550</v>
      </c>
      <c r="AX35" s="1069">
        <v>9</v>
      </c>
      <c r="AY35" s="1070"/>
      <c r="AZ35" s="550">
        <v>9</v>
      </c>
      <c r="BA35" s="551"/>
      <c r="BB35" s="629"/>
      <c r="BC35" s="630" t="s">
        <v>550</v>
      </c>
      <c r="BD35" s="630"/>
      <c r="BE35" s="628"/>
      <c r="BF35" s="622"/>
      <c r="BG35" s="556" t="s">
        <v>550</v>
      </c>
      <c r="BH35" s="630"/>
      <c r="BI35" s="628"/>
      <c r="BJ35" s="622" t="s">
        <v>51</v>
      </c>
      <c r="BK35" s="630"/>
      <c r="BL35" s="628"/>
      <c r="BM35" s="604" t="s">
        <v>550</v>
      </c>
      <c r="BN35" s="630"/>
      <c r="BO35" s="628"/>
      <c r="BP35" s="622" t="s">
        <v>550</v>
      </c>
      <c r="BQ35" s="630"/>
      <c r="BR35" s="628"/>
      <c r="BS35" s="604" t="s">
        <v>51</v>
      </c>
      <c r="BT35" s="630"/>
      <c r="BU35" s="628"/>
      <c r="BV35" s="629"/>
      <c r="BW35" s="630"/>
      <c r="BX35" s="630"/>
      <c r="BY35" s="634"/>
      <c r="BZ35" s="633" t="s">
        <v>550</v>
      </c>
      <c r="CA35" s="622"/>
      <c r="CB35" s="630"/>
      <c r="CC35" s="634" t="s">
        <v>550</v>
      </c>
      <c r="CD35" s="633" t="s">
        <v>550</v>
      </c>
      <c r="CE35" s="622"/>
      <c r="CF35" s="630"/>
      <c r="CG35" s="630"/>
      <c r="CH35" s="634"/>
      <c r="CI35" s="623" t="s">
        <v>550</v>
      </c>
      <c r="CJ35" s="604"/>
      <c r="CK35" s="556"/>
      <c r="CL35" s="620" t="s">
        <v>550</v>
      </c>
      <c r="CM35" s="623" t="s">
        <v>550</v>
      </c>
      <c r="CN35" s="622"/>
      <c r="CO35" s="551"/>
      <c r="CP35" s="629"/>
      <c r="CQ35" s="629"/>
      <c r="CR35" s="630"/>
      <c r="CS35" s="630"/>
      <c r="CT35" s="630"/>
      <c r="CU35" s="630"/>
      <c r="CV35" s="622"/>
      <c r="CW35" s="629"/>
      <c r="CX35" s="630"/>
      <c r="CY35" s="630"/>
      <c r="CZ35" s="630"/>
      <c r="DA35" s="630"/>
      <c r="DB35" s="622"/>
      <c r="DC35" s="622" t="s">
        <v>51</v>
      </c>
      <c r="DD35" s="630"/>
      <c r="DE35" s="628" t="s">
        <v>51</v>
      </c>
      <c r="DF35" s="604" t="s">
        <v>550</v>
      </c>
      <c r="DG35" s="604" t="s">
        <v>550</v>
      </c>
      <c r="DH35" s="630"/>
      <c r="DI35" s="555" t="s">
        <v>550</v>
      </c>
      <c r="DJ35" s="622" t="s">
        <v>51</v>
      </c>
      <c r="DK35" s="634"/>
      <c r="DL35" s="622"/>
      <c r="DM35" s="630"/>
      <c r="DN35" s="628" t="s">
        <v>51</v>
      </c>
      <c r="DO35" s="604" t="s">
        <v>51</v>
      </c>
      <c r="DP35" s="555" t="s">
        <v>51</v>
      </c>
      <c r="DQ35" s="604" t="s">
        <v>550</v>
      </c>
      <c r="DR35" s="634"/>
      <c r="DS35" s="622"/>
      <c r="DT35" s="630"/>
      <c r="DU35" s="555" t="s">
        <v>550</v>
      </c>
      <c r="DV35" s="604" t="s">
        <v>51</v>
      </c>
      <c r="DW35" s="555" t="s">
        <v>51</v>
      </c>
      <c r="DX35" s="550"/>
      <c r="DY35" s="552"/>
      <c r="DZ35" s="552"/>
      <c r="EA35" s="551">
        <v>3</v>
      </c>
      <c r="EB35" s="550"/>
      <c r="EC35" s="552"/>
      <c r="ED35" s="552"/>
      <c r="EE35" s="562">
        <v>4</v>
      </c>
      <c r="EF35" s="559" t="s">
        <v>162</v>
      </c>
      <c r="EG35" s="560" t="s">
        <v>586</v>
      </c>
    </row>
    <row r="36" spans="1:137" s="107" customFormat="1" ht="16.5" customHeight="1">
      <c r="A36" s="1465"/>
      <c r="B36" s="302" t="s">
        <v>181</v>
      </c>
      <c r="C36" s="230"/>
      <c r="D36" s="549"/>
      <c r="E36" s="994"/>
      <c r="F36" s="562" t="s">
        <v>550</v>
      </c>
      <c r="G36" s="557">
        <v>1</v>
      </c>
      <c r="H36" s="996">
        <v>1</v>
      </c>
      <c r="I36" s="1043"/>
      <c r="J36" s="551"/>
      <c r="K36" s="550" t="s">
        <v>51</v>
      </c>
      <c r="L36" s="558" t="s">
        <v>51</v>
      </c>
      <c r="M36" s="550" t="s">
        <v>550</v>
      </c>
      <c r="N36" s="552"/>
      <c r="O36" s="552" t="s">
        <v>550</v>
      </c>
      <c r="P36" s="551"/>
      <c r="Q36" s="550"/>
      <c r="R36" s="552"/>
      <c r="S36" s="552"/>
      <c r="T36" s="551"/>
      <c r="U36" s="550"/>
      <c r="V36" s="552" t="s">
        <v>550</v>
      </c>
      <c r="W36" s="551" t="s">
        <v>550</v>
      </c>
      <c r="X36" s="550"/>
      <c r="Y36" s="553" t="s">
        <v>550</v>
      </c>
      <c r="Z36" s="562" t="s">
        <v>550</v>
      </c>
      <c r="AA36" s="550" t="s">
        <v>550</v>
      </c>
      <c r="AB36" s="552" t="s">
        <v>550</v>
      </c>
      <c r="AC36" s="551" t="s">
        <v>550</v>
      </c>
      <c r="AD36" s="557" t="s">
        <v>550</v>
      </c>
      <c r="AE36" s="553" t="s">
        <v>550</v>
      </c>
      <c r="AF36" s="562" t="s">
        <v>550</v>
      </c>
      <c r="AG36" s="549" t="s">
        <v>51</v>
      </c>
      <c r="AH36" s="552" t="s">
        <v>51</v>
      </c>
      <c r="AI36" s="552" t="s">
        <v>51</v>
      </c>
      <c r="AJ36" s="558" t="s">
        <v>550</v>
      </c>
      <c r="AK36" s="551"/>
      <c r="AL36" s="554" t="s">
        <v>51</v>
      </c>
      <c r="AM36" s="995" t="s">
        <v>550</v>
      </c>
      <c r="AN36" s="552" t="s">
        <v>550</v>
      </c>
      <c r="AO36" s="552" t="s">
        <v>550</v>
      </c>
      <c r="AP36" s="552" t="s">
        <v>51</v>
      </c>
      <c r="AQ36" s="551"/>
      <c r="AR36" s="622" t="s">
        <v>51</v>
      </c>
      <c r="AS36" s="628" t="s">
        <v>684</v>
      </c>
      <c r="AT36" s="622"/>
      <c r="AU36" s="628" t="s">
        <v>550</v>
      </c>
      <c r="AV36" s="622"/>
      <c r="AW36" s="562" t="s">
        <v>550</v>
      </c>
      <c r="AX36" s="1069">
        <v>1</v>
      </c>
      <c r="AY36" s="1070"/>
      <c r="AZ36" s="550">
        <v>1</v>
      </c>
      <c r="BA36" s="551"/>
      <c r="BB36" s="629"/>
      <c r="BC36" s="630"/>
      <c r="BD36" s="630"/>
      <c r="BE36" s="628"/>
      <c r="BF36" s="622"/>
      <c r="BG36" s="630"/>
      <c r="BH36" s="630"/>
      <c r="BI36" s="628"/>
      <c r="BJ36" s="622" t="s">
        <v>550</v>
      </c>
      <c r="BK36" s="630"/>
      <c r="BL36" s="728"/>
      <c r="BM36" s="604" t="s">
        <v>550</v>
      </c>
      <c r="BN36" s="556"/>
      <c r="BO36" s="728"/>
      <c r="BP36" s="622"/>
      <c r="BQ36" s="630"/>
      <c r="BR36" s="728"/>
      <c r="BS36" s="622"/>
      <c r="BT36" s="630"/>
      <c r="BU36" s="728"/>
      <c r="BV36" s="629"/>
      <c r="BW36" s="630"/>
      <c r="BX36" s="630"/>
      <c r="BY36" s="634"/>
      <c r="BZ36" s="633" t="s">
        <v>550</v>
      </c>
      <c r="CA36" s="622"/>
      <c r="CB36" s="630"/>
      <c r="CC36" s="634" t="s">
        <v>550</v>
      </c>
      <c r="CD36" s="623" t="s">
        <v>550</v>
      </c>
      <c r="CE36" s="622"/>
      <c r="CF36" s="630"/>
      <c r="CG36" s="630"/>
      <c r="CH36" s="634"/>
      <c r="CI36" s="623" t="s">
        <v>550</v>
      </c>
      <c r="CJ36" s="622"/>
      <c r="CK36" s="630"/>
      <c r="CL36" s="620" t="s">
        <v>550</v>
      </c>
      <c r="CM36" s="623" t="s">
        <v>550</v>
      </c>
      <c r="CN36" s="622"/>
      <c r="CO36" s="551"/>
      <c r="CP36" s="629"/>
      <c r="CQ36" s="629"/>
      <c r="CR36" s="630"/>
      <c r="CS36" s="630"/>
      <c r="CT36" s="630"/>
      <c r="CU36" s="630"/>
      <c r="CV36" s="622"/>
      <c r="CW36" s="629"/>
      <c r="CX36" s="630"/>
      <c r="CY36" s="630"/>
      <c r="CZ36" s="630"/>
      <c r="DA36" s="630"/>
      <c r="DB36" s="622" t="s">
        <v>550</v>
      </c>
      <c r="DC36" s="622" t="s">
        <v>550</v>
      </c>
      <c r="DD36" s="630"/>
      <c r="DE36" s="628" t="s">
        <v>550</v>
      </c>
      <c r="DF36" s="604" t="s">
        <v>550</v>
      </c>
      <c r="DG36" s="604" t="s">
        <v>550</v>
      </c>
      <c r="DH36" s="630"/>
      <c r="DI36" s="555" t="s">
        <v>550</v>
      </c>
      <c r="DJ36" s="622" t="s">
        <v>51</v>
      </c>
      <c r="DK36" s="634"/>
      <c r="DL36" s="622"/>
      <c r="DM36" s="630"/>
      <c r="DN36" s="628" t="s">
        <v>550</v>
      </c>
      <c r="DO36" s="622" t="s">
        <v>550</v>
      </c>
      <c r="DP36" s="628" t="s">
        <v>550</v>
      </c>
      <c r="DQ36" s="604" t="s">
        <v>550</v>
      </c>
      <c r="DR36" s="634"/>
      <c r="DS36" s="622"/>
      <c r="DT36" s="630"/>
      <c r="DU36" s="555" t="s">
        <v>550</v>
      </c>
      <c r="DV36" s="604" t="s">
        <v>550</v>
      </c>
      <c r="DW36" s="555" t="s">
        <v>550</v>
      </c>
      <c r="DX36" s="550"/>
      <c r="DY36" s="552"/>
      <c r="DZ36" s="552"/>
      <c r="EA36" s="551">
        <v>18</v>
      </c>
      <c r="EB36" s="550"/>
      <c r="EC36" s="552"/>
      <c r="ED36" s="552"/>
      <c r="EE36" s="562">
        <v>20</v>
      </c>
      <c r="EF36" s="559" t="s">
        <v>162</v>
      </c>
      <c r="EG36" s="560" t="s">
        <v>588</v>
      </c>
    </row>
    <row r="37" spans="1:137" s="107" customFormat="1" ht="16.5" customHeight="1" thickBot="1">
      <c r="A37" s="1469"/>
      <c r="B37" s="310" t="s">
        <v>472</v>
      </c>
      <c r="C37" s="1044"/>
      <c r="D37" s="729">
        <v>1</v>
      </c>
      <c r="E37" s="1045"/>
      <c r="F37" s="732"/>
      <c r="G37" s="730"/>
      <c r="H37" s="1045"/>
      <c r="I37" s="730"/>
      <c r="J37" s="732"/>
      <c r="K37" s="730" t="s">
        <v>51</v>
      </c>
      <c r="L37" s="1046" t="s">
        <v>51</v>
      </c>
      <c r="M37" s="730" t="s">
        <v>51</v>
      </c>
      <c r="N37" s="731"/>
      <c r="O37" s="731" t="s">
        <v>51</v>
      </c>
      <c r="P37" s="732"/>
      <c r="Q37" s="730" t="s">
        <v>51</v>
      </c>
      <c r="R37" s="731"/>
      <c r="S37" s="731" t="s">
        <v>51</v>
      </c>
      <c r="T37" s="732"/>
      <c r="U37" s="729" t="s">
        <v>51</v>
      </c>
      <c r="V37" s="731" t="s">
        <v>51</v>
      </c>
      <c r="W37" s="732"/>
      <c r="X37" s="729" t="s">
        <v>51</v>
      </c>
      <c r="Y37" s="731" t="s">
        <v>51</v>
      </c>
      <c r="Z37" s="732"/>
      <c r="AA37" s="730" t="s">
        <v>51</v>
      </c>
      <c r="AB37" s="731" t="s">
        <v>51</v>
      </c>
      <c r="AC37" s="732"/>
      <c r="AD37" s="730" t="s">
        <v>51</v>
      </c>
      <c r="AE37" s="731" t="s">
        <v>51</v>
      </c>
      <c r="AF37" s="732"/>
      <c r="AG37" s="729" t="s">
        <v>51</v>
      </c>
      <c r="AH37" s="731" t="s">
        <v>51</v>
      </c>
      <c r="AI37" s="731" t="s">
        <v>51</v>
      </c>
      <c r="AJ37" s="1046"/>
      <c r="AK37" s="732"/>
      <c r="AL37" s="733" t="s">
        <v>51</v>
      </c>
      <c r="AM37" s="552" t="s">
        <v>51</v>
      </c>
      <c r="AN37" s="731" t="s">
        <v>51</v>
      </c>
      <c r="AO37" s="731" t="s">
        <v>51</v>
      </c>
      <c r="AP37" s="731" t="s">
        <v>51</v>
      </c>
      <c r="AQ37" s="732" t="s">
        <v>51</v>
      </c>
      <c r="AR37" s="735" t="s">
        <v>51</v>
      </c>
      <c r="AS37" s="734" t="s">
        <v>568</v>
      </c>
      <c r="AT37" s="735"/>
      <c r="AU37" s="734" t="s">
        <v>51</v>
      </c>
      <c r="AV37" s="735"/>
      <c r="AW37" s="734"/>
      <c r="AX37" s="1087"/>
      <c r="AY37" s="1088"/>
      <c r="AZ37" s="730"/>
      <c r="BA37" s="732"/>
      <c r="BB37" s="736" t="s">
        <v>51</v>
      </c>
      <c r="BC37" s="696"/>
      <c r="BD37" s="696"/>
      <c r="BE37" s="651"/>
      <c r="BF37" s="650" t="s">
        <v>51</v>
      </c>
      <c r="BG37" s="696"/>
      <c r="BH37" s="696"/>
      <c r="BI37" s="651"/>
      <c r="BJ37" s="650"/>
      <c r="BK37" s="696" t="s">
        <v>51</v>
      </c>
      <c r="BL37" s="651"/>
      <c r="BM37" s="650"/>
      <c r="BN37" s="696" t="s">
        <v>51</v>
      </c>
      <c r="BO37" s="651"/>
      <c r="BP37" s="650"/>
      <c r="BQ37" s="696" t="s">
        <v>51</v>
      </c>
      <c r="BR37" s="651"/>
      <c r="BS37" s="650"/>
      <c r="BT37" s="696" t="s">
        <v>51</v>
      </c>
      <c r="BU37" s="651"/>
      <c r="BV37" s="736"/>
      <c r="BW37" s="696"/>
      <c r="BX37" s="696"/>
      <c r="BY37" s="697"/>
      <c r="BZ37" s="698"/>
      <c r="CA37" s="650"/>
      <c r="CB37" s="696"/>
      <c r="CC37" s="697" t="s">
        <v>51</v>
      </c>
      <c r="CD37" s="698" t="s">
        <v>51</v>
      </c>
      <c r="CE37" s="735"/>
      <c r="CF37" s="696"/>
      <c r="CG37" s="696"/>
      <c r="CH37" s="697"/>
      <c r="CI37" s="1047"/>
      <c r="CJ37" s="735"/>
      <c r="CK37" s="696"/>
      <c r="CL37" s="697" t="s">
        <v>51</v>
      </c>
      <c r="CM37" s="698" t="s">
        <v>51</v>
      </c>
      <c r="CN37" s="650"/>
      <c r="CO37" s="732"/>
      <c r="CP37" s="736"/>
      <c r="CQ37" s="736"/>
      <c r="CR37" s="696"/>
      <c r="CS37" s="696"/>
      <c r="CT37" s="696"/>
      <c r="CU37" s="696"/>
      <c r="CV37" s="650"/>
      <c r="CW37" s="736"/>
      <c r="CX37" s="696"/>
      <c r="CY37" s="696"/>
      <c r="CZ37" s="696"/>
      <c r="DA37" s="696"/>
      <c r="DB37" s="650"/>
      <c r="DC37" s="650" t="s">
        <v>51</v>
      </c>
      <c r="DD37" s="696" t="s">
        <v>51</v>
      </c>
      <c r="DE37" s="651"/>
      <c r="DF37" s="650" t="s">
        <v>51</v>
      </c>
      <c r="DG37" s="650" t="s">
        <v>51</v>
      </c>
      <c r="DH37" s="696" t="s">
        <v>51</v>
      </c>
      <c r="DI37" s="651"/>
      <c r="DJ37" s="650" t="s">
        <v>51</v>
      </c>
      <c r="DK37" s="697"/>
      <c r="DL37" s="650"/>
      <c r="DM37" s="696"/>
      <c r="DN37" s="734" t="s">
        <v>51</v>
      </c>
      <c r="DO37" s="735"/>
      <c r="DP37" s="734"/>
      <c r="DQ37" s="650" t="s">
        <v>51</v>
      </c>
      <c r="DR37" s="697"/>
      <c r="DS37" s="650"/>
      <c r="DT37" s="696"/>
      <c r="DU37" s="734" t="s">
        <v>51</v>
      </c>
      <c r="DV37" s="735"/>
      <c r="DW37" s="734"/>
      <c r="DX37" s="730"/>
      <c r="DY37" s="731"/>
      <c r="DZ37" s="731"/>
      <c r="EA37" s="732">
        <v>2</v>
      </c>
      <c r="EB37" s="730"/>
      <c r="EC37" s="731"/>
      <c r="ED37" s="731"/>
      <c r="EE37" s="732">
        <v>2</v>
      </c>
      <c r="EF37" s="737" t="s">
        <v>473</v>
      </c>
      <c r="EG37" s="738" t="s">
        <v>589</v>
      </c>
    </row>
    <row r="38" spans="1:137" s="107" customFormat="1" ht="16.5" customHeight="1" thickTop="1">
      <c r="A38" s="1463" t="s">
        <v>140</v>
      </c>
      <c r="B38" s="1464"/>
      <c r="C38" s="1048"/>
      <c r="D38" s="739">
        <v>9</v>
      </c>
      <c r="E38" s="1049">
        <v>8</v>
      </c>
      <c r="F38" s="1050"/>
      <c r="G38" s="740"/>
      <c r="H38" s="1051"/>
      <c r="I38" s="742"/>
      <c r="J38" s="741"/>
      <c r="K38" s="742" t="s">
        <v>51</v>
      </c>
      <c r="L38" s="1052" t="s">
        <v>51</v>
      </c>
      <c r="M38" s="742" t="s">
        <v>51</v>
      </c>
      <c r="N38" s="743" t="s">
        <v>51</v>
      </c>
      <c r="O38" s="743" t="s">
        <v>51</v>
      </c>
      <c r="P38" s="741" t="s">
        <v>51</v>
      </c>
      <c r="Q38" s="742" t="s">
        <v>51</v>
      </c>
      <c r="R38" s="743" t="s">
        <v>51</v>
      </c>
      <c r="S38" s="743" t="s">
        <v>51</v>
      </c>
      <c r="T38" s="741" t="s">
        <v>51</v>
      </c>
      <c r="U38" s="739" t="s">
        <v>51</v>
      </c>
      <c r="V38" s="743" t="s">
        <v>51</v>
      </c>
      <c r="W38" s="553" t="s">
        <v>51</v>
      </c>
      <c r="X38" s="742" t="s">
        <v>51</v>
      </c>
      <c r="Y38" s="743" t="s">
        <v>51</v>
      </c>
      <c r="Z38" s="743" t="s">
        <v>51</v>
      </c>
      <c r="AA38" s="742" t="s">
        <v>51</v>
      </c>
      <c r="AB38" s="743" t="s">
        <v>51</v>
      </c>
      <c r="AC38" s="552" t="s">
        <v>550</v>
      </c>
      <c r="AD38" s="742" t="s">
        <v>51</v>
      </c>
      <c r="AE38" s="743" t="s">
        <v>51</v>
      </c>
      <c r="AF38" s="562" t="s">
        <v>550</v>
      </c>
      <c r="AG38" s="739" t="s">
        <v>51</v>
      </c>
      <c r="AH38" s="743" t="s">
        <v>51</v>
      </c>
      <c r="AI38" s="743" t="s">
        <v>51</v>
      </c>
      <c r="AJ38" s="553" t="s">
        <v>51</v>
      </c>
      <c r="AK38" s="566" t="s">
        <v>51</v>
      </c>
      <c r="AL38" s="744" t="s">
        <v>51</v>
      </c>
      <c r="AM38" s="1053" t="s">
        <v>51</v>
      </c>
      <c r="AN38" s="739" t="s">
        <v>51</v>
      </c>
      <c r="AO38" s="743" t="s">
        <v>51</v>
      </c>
      <c r="AP38" s="743" t="s">
        <v>51</v>
      </c>
      <c r="AQ38" s="741" t="s">
        <v>51</v>
      </c>
      <c r="AR38" s="745" t="s">
        <v>51</v>
      </c>
      <c r="AS38" s="746" t="s">
        <v>102</v>
      </c>
      <c r="AT38" s="745"/>
      <c r="AU38" s="746" t="s">
        <v>51</v>
      </c>
      <c r="AV38" s="745"/>
      <c r="AW38" s="746" t="s">
        <v>51</v>
      </c>
      <c r="AX38" s="1064">
        <v>167</v>
      </c>
      <c r="AY38" s="1066">
        <v>17</v>
      </c>
      <c r="AZ38" s="742">
        <v>172</v>
      </c>
      <c r="BA38" s="532">
        <v>17</v>
      </c>
      <c r="BB38" s="748"/>
      <c r="BC38" s="749" t="s">
        <v>51</v>
      </c>
      <c r="BD38" s="749"/>
      <c r="BE38" s="750" t="s">
        <v>51</v>
      </c>
      <c r="BF38" s="1054"/>
      <c r="BG38" s="749" t="s">
        <v>51</v>
      </c>
      <c r="BH38" s="749"/>
      <c r="BI38" s="750" t="s">
        <v>51</v>
      </c>
      <c r="BJ38" s="751" t="s">
        <v>51</v>
      </c>
      <c r="BK38" s="752" t="s">
        <v>51</v>
      </c>
      <c r="BL38" s="750"/>
      <c r="BM38" s="751" t="s">
        <v>51</v>
      </c>
      <c r="BN38" s="752" t="s">
        <v>51</v>
      </c>
      <c r="BO38" s="750"/>
      <c r="BP38" s="751" t="s">
        <v>550</v>
      </c>
      <c r="BQ38" s="752" t="s">
        <v>550</v>
      </c>
      <c r="BR38" s="750"/>
      <c r="BS38" s="751" t="s">
        <v>51</v>
      </c>
      <c r="BT38" s="752" t="s">
        <v>51</v>
      </c>
      <c r="BU38" s="750"/>
      <c r="BV38" s="753" t="s">
        <v>51</v>
      </c>
      <c r="BW38" s="752"/>
      <c r="BX38" s="752"/>
      <c r="BY38" s="747"/>
      <c r="BZ38" s="754" t="s">
        <v>550</v>
      </c>
      <c r="CA38" s="751" t="s">
        <v>51</v>
      </c>
      <c r="CB38" s="752"/>
      <c r="CC38" s="747"/>
      <c r="CD38" s="754"/>
      <c r="CE38" s="637" t="s">
        <v>550</v>
      </c>
      <c r="CF38" s="752"/>
      <c r="CG38" s="752"/>
      <c r="CH38" s="747"/>
      <c r="CI38" s="637" t="s">
        <v>550</v>
      </c>
      <c r="CJ38" s="637" t="s">
        <v>550</v>
      </c>
      <c r="CK38" s="752"/>
      <c r="CL38" s="747"/>
      <c r="CM38" s="754"/>
      <c r="CN38" s="751"/>
      <c r="CO38" s="555" t="s">
        <v>550</v>
      </c>
      <c r="CP38" s="753" t="s">
        <v>51</v>
      </c>
      <c r="CQ38" s="753" t="s">
        <v>51</v>
      </c>
      <c r="CR38" s="752"/>
      <c r="CS38" s="752" t="s">
        <v>51</v>
      </c>
      <c r="CT38" s="752" t="s">
        <v>51</v>
      </c>
      <c r="CU38" s="752"/>
      <c r="CV38" s="751" t="s">
        <v>51</v>
      </c>
      <c r="CW38" s="753" t="s">
        <v>51</v>
      </c>
      <c r="CX38" s="752"/>
      <c r="CY38" s="752" t="s">
        <v>51</v>
      </c>
      <c r="CZ38" s="752" t="s">
        <v>51</v>
      </c>
      <c r="DA38" s="752"/>
      <c r="DB38" s="751"/>
      <c r="DC38" s="751" t="s">
        <v>51</v>
      </c>
      <c r="DD38" s="752" t="s">
        <v>51</v>
      </c>
      <c r="DE38" s="750"/>
      <c r="DF38" s="751"/>
      <c r="DG38" s="751" t="s">
        <v>51</v>
      </c>
      <c r="DH38" s="752" t="s">
        <v>51</v>
      </c>
      <c r="DI38" s="750"/>
      <c r="DJ38" s="751"/>
      <c r="DK38" s="747" t="s">
        <v>51</v>
      </c>
      <c r="DL38" s="751"/>
      <c r="DM38" s="752"/>
      <c r="DN38" s="979" t="s">
        <v>550</v>
      </c>
      <c r="DO38" s="635" t="s">
        <v>51</v>
      </c>
      <c r="DP38" s="635" t="s">
        <v>51</v>
      </c>
      <c r="DQ38" s="751"/>
      <c r="DR38" s="747" t="s">
        <v>51</v>
      </c>
      <c r="DS38" s="751"/>
      <c r="DT38" s="752"/>
      <c r="DU38" s="1015" t="s">
        <v>51</v>
      </c>
      <c r="DV38" s="1055" t="s">
        <v>51</v>
      </c>
      <c r="DW38" s="635" t="s">
        <v>51</v>
      </c>
      <c r="DX38" s="742">
        <v>2</v>
      </c>
      <c r="DY38" s="743">
        <v>6</v>
      </c>
      <c r="DZ38" s="743">
        <v>10</v>
      </c>
      <c r="EA38" s="741">
        <v>31</v>
      </c>
      <c r="EB38" s="742">
        <v>2</v>
      </c>
      <c r="EC38" s="743">
        <v>6</v>
      </c>
      <c r="ED38" s="743">
        <v>10</v>
      </c>
      <c r="EE38" s="741">
        <v>33</v>
      </c>
      <c r="EF38" s="755" t="s">
        <v>163</v>
      </c>
      <c r="EG38" s="756" t="s">
        <v>590</v>
      </c>
    </row>
    <row r="39" spans="1:137" s="107" customFormat="1" ht="16.5" customHeight="1" thickBot="1">
      <c r="A39" s="1467" t="s">
        <v>141</v>
      </c>
      <c r="B39" s="1468"/>
      <c r="C39" s="1056" t="s">
        <v>51</v>
      </c>
      <c r="D39" s="757">
        <v>5</v>
      </c>
      <c r="E39" s="1057">
        <v>5</v>
      </c>
      <c r="F39" s="1056"/>
      <c r="G39" s="758"/>
      <c r="H39" s="1057"/>
      <c r="I39" s="758" t="s">
        <v>51</v>
      </c>
      <c r="J39" s="759" t="s">
        <v>349</v>
      </c>
      <c r="K39" s="758" t="s">
        <v>51</v>
      </c>
      <c r="L39" s="1058" t="s">
        <v>51</v>
      </c>
      <c r="M39" s="758" t="s">
        <v>51</v>
      </c>
      <c r="N39" s="760"/>
      <c r="O39" s="760" t="s">
        <v>51</v>
      </c>
      <c r="P39" s="552" t="s">
        <v>550</v>
      </c>
      <c r="Q39" s="758" t="s">
        <v>51</v>
      </c>
      <c r="R39" s="760"/>
      <c r="S39" s="760" t="s">
        <v>51</v>
      </c>
      <c r="T39" s="553" t="s">
        <v>550</v>
      </c>
      <c r="U39" s="758"/>
      <c r="V39" s="760" t="s">
        <v>51</v>
      </c>
      <c r="W39" s="759" t="s">
        <v>51</v>
      </c>
      <c r="X39" s="758"/>
      <c r="Y39" s="760" t="s">
        <v>51</v>
      </c>
      <c r="Z39" s="759"/>
      <c r="AA39" s="760" t="s">
        <v>51</v>
      </c>
      <c r="AB39" s="760" t="s">
        <v>51</v>
      </c>
      <c r="AC39" s="759" t="s">
        <v>51</v>
      </c>
      <c r="AD39" s="760" t="s">
        <v>51</v>
      </c>
      <c r="AE39" s="760" t="s">
        <v>51</v>
      </c>
      <c r="AF39" s="759" t="s">
        <v>51</v>
      </c>
      <c r="AG39" s="757" t="s">
        <v>51</v>
      </c>
      <c r="AH39" s="760" t="s">
        <v>51</v>
      </c>
      <c r="AI39" s="760" t="s">
        <v>51</v>
      </c>
      <c r="AJ39" s="1058" t="s">
        <v>51</v>
      </c>
      <c r="AK39" s="759" t="s">
        <v>51</v>
      </c>
      <c r="AL39" s="761" t="s">
        <v>51</v>
      </c>
      <c r="AM39" s="1059" t="s">
        <v>51</v>
      </c>
      <c r="AN39" s="757" t="s">
        <v>51</v>
      </c>
      <c r="AO39" s="760" t="s">
        <v>51</v>
      </c>
      <c r="AP39" s="760" t="s">
        <v>51</v>
      </c>
      <c r="AQ39" s="759" t="s">
        <v>51</v>
      </c>
      <c r="AR39" s="762" t="s">
        <v>51</v>
      </c>
      <c r="AS39" s="763" t="s">
        <v>64</v>
      </c>
      <c r="AT39" s="762" t="s">
        <v>51</v>
      </c>
      <c r="AU39" s="763"/>
      <c r="AV39" s="762" t="s">
        <v>51</v>
      </c>
      <c r="AW39" s="763"/>
      <c r="AX39" s="1065">
        <v>168</v>
      </c>
      <c r="AY39" s="1089">
        <v>23</v>
      </c>
      <c r="AZ39" s="1065" t="s">
        <v>494</v>
      </c>
      <c r="BA39" s="1092" t="s">
        <v>494</v>
      </c>
      <c r="BB39" s="765"/>
      <c r="BC39" s="766" t="s">
        <v>51</v>
      </c>
      <c r="BD39" s="766"/>
      <c r="BE39" s="763"/>
      <c r="BF39" s="762"/>
      <c r="BG39" s="766" t="s">
        <v>51</v>
      </c>
      <c r="BH39" s="766"/>
      <c r="BI39" s="763"/>
      <c r="BJ39" s="766" t="s">
        <v>51</v>
      </c>
      <c r="BK39" s="766"/>
      <c r="BL39" s="763"/>
      <c r="BM39" s="766" t="s">
        <v>51</v>
      </c>
      <c r="BN39" s="766"/>
      <c r="BO39" s="763"/>
      <c r="BP39" s="766" t="s">
        <v>51</v>
      </c>
      <c r="BQ39" s="766"/>
      <c r="BR39" s="763"/>
      <c r="BS39" s="766" t="s">
        <v>51</v>
      </c>
      <c r="BT39" s="766"/>
      <c r="BU39" s="763"/>
      <c r="BV39" s="765"/>
      <c r="BW39" s="766"/>
      <c r="BX39" s="766"/>
      <c r="BY39" s="764"/>
      <c r="BZ39" s="767" t="s">
        <v>51</v>
      </c>
      <c r="CA39" s="762"/>
      <c r="CB39" s="766"/>
      <c r="CC39" s="766" t="s">
        <v>51</v>
      </c>
      <c r="CD39" s="768"/>
      <c r="CE39" s="762"/>
      <c r="CF39" s="766"/>
      <c r="CG39" s="766"/>
      <c r="CH39" s="764"/>
      <c r="CI39" s="767" t="s">
        <v>51</v>
      </c>
      <c r="CJ39" s="762"/>
      <c r="CK39" s="766"/>
      <c r="CL39" s="766" t="s">
        <v>51</v>
      </c>
      <c r="CM39" s="768"/>
      <c r="CN39" s="762" t="s">
        <v>51</v>
      </c>
      <c r="CO39" s="759"/>
      <c r="CP39" s="765" t="s">
        <v>51</v>
      </c>
      <c r="CQ39" s="765" t="s">
        <v>51</v>
      </c>
      <c r="CR39" s="766"/>
      <c r="CS39" s="766" t="s">
        <v>51</v>
      </c>
      <c r="CT39" s="766"/>
      <c r="CU39" s="764"/>
      <c r="CV39" s="762" t="s">
        <v>51</v>
      </c>
      <c r="CW39" s="765" t="s">
        <v>51</v>
      </c>
      <c r="CX39" s="766"/>
      <c r="CY39" s="766" t="s">
        <v>51</v>
      </c>
      <c r="CZ39" s="766"/>
      <c r="DA39" s="766"/>
      <c r="DB39" s="762"/>
      <c r="DC39" s="767" t="s">
        <v>51</v>
      </c>
      <c r="DD39" s="764" t="s">
        <v>51</v>
      </c>
      <c r="DE39" s="763" t="s">
        <v>51</v>
      </c>
      <c r="DF39" s="762"/>
      <c r="DG39" s="762" t="s">
        <v>51</v>
      </c>
      <c r="DH39" s="725" t="s">
        <v>456</v>
      </c>
      <c r="DI39" s="1060" t="s">
        <v>456</v>
      </c>
      <c r="DJ39" s="762"/>
      <c r="DK39" s="764" t="s">
        <v>51</v>
      </c>
      <c r="DL39" s="762" t="s">
        <v>51</v>
      </c>
      <c r="DM39" s="766"/>
      <c r="DN39" s="763"/>
      <c r="DO39" s="764" t="s">
        <v>51</v>
      </c>
      <c r="DP39" s="764" t="s">
        <v>51</v>
      </c>
      <c r="DQ39" s="762"/>
      <c r="DR39" s="764" t="s">
        <v>51</v>
      </c>
      <c r="DS39" s="762" t="s">
        <v>51</v>
      </c>
      <c r="DT39" s="766"/>
      <c r="DU39" s="763"/>
      <c r="DV39" s="764" t="s">
        <v>51</v>
      </c>
      <c r="DW39" s="764" t="s">
        <v>51</v>
      </c>
      <c r="DX39" s="758">
        <v>2</v>
      </c>
      <c r="DY39" s="760">
        <v>8</v>
      </c>
      <c r="DZ39" s="760">
        <v>11</v>
      </c>
      <c r="EA39" s="759">
        <v>34</v>
      </c>
      <c r="EB39" s="758">
        <v>2</v>
      </c>
      <c r="EC39" s="760">
        <v>8</v>
      </c>
      <c r="ED39" s="760">
        <v>11</v>
      </c>
      <c r="EE39" s="759">
        <v>34</v>
      </c>
      <c r="EF39" s="769" t="s">
        <v>164</v>
      </c>
      <c r="EG39" s="770" t="s">
        <v>350</v>
      </c>
    </row>
    <row r="40" spans="1:137" s="107" customFormat="1" ht="16.5" customHeight="1" thickBot="1" thickTop="1">
      <c r="A40" s="1459" t="s">
        <v>3</v>
      </c>
      <c r="B40" s="1460"/>
      <c r="C40" s="340">
        <f>COUNTA(C5:C39)</f>
        <v>12</v>
      </c>
      <c r="D40" s="347">
        <f>SUM(D5:D39)</f>
        <v>41</v>
      </c>
      <c r="E40" s="333">
        <f>SUM(E5:E39)</f>
        <v>39</v>
      </c>
      <c r="F40" s="343">
        <f>COUNTA(F5:F39)</f>
        <v>18</v>
      </c>
      <c r="G40" s="347">
        <f>SUM(G5:G39)</f>
        <v>35</v>
      </c>
      <c r="H40" s="333">
        <f>SUM(H5:H39)</f>
        <v>35</v>
      </c>
      <c r="I40" s="332">
        <v>18</v>
      </c>
      <c r="J40" s="333" t="s">
        <v>598</v>
      </c>
      <c r="K40" s="332">
        <f aca="true" t="shared" si="0" ref="K40:P40">COUNTA(K5:K39)</f>
        <v>35</v>
      </c>
      <c r="L40" s="333">
        <f t="shared" si="0"/>
        <v>35</v>
      </c>
      <c r="M40" s="332">
        <f t="shared" si="0"/>
        <v>32</v>
      </c>
      <c r="N40" s="334">
        <f t="shared" si="0"/>
        <v>16</v>
      </c>
      <c r="O40" s="334">
        <f t="shared" si="0"/>
        <v>22</v>
      </c>
      <c r="P40" s="333">
        <f t="shared" si="0"/>
        <v>6</v>
      </c>
      <c r="Q40" s="338">
        <f aca="true" t="shared" si="1" ref="Q40:W40">COUNTA(Q5:Q39)</f>
        <v>32</v>
      </c>
      <c r="R40" s="336">
        <f t="shared" si="1"/>
        <v>17</v>
      </c>
      <c r="S40" s="336">
        <f t="shared" si="1"/>
        <v>23</v>
      </c>
      <c r="T40" s="337">
        <f t="shared" si="1"/>
        <v>7</v>
      </c>
      <c r="U40" s="332">
        <f t="shared" si="1"/>
        <v>4</v>
      </c>
      <c r="V40" s="334">
        <v>22</v>
      </c>
      <c r="W40" s="333">
        <f t="shared" si="1"/>
        <v>7</v>
      </c>
      <c r="X40" s="338">
        <f aca="true" t="shared" si="2" ref="X40:AC40">COUNTA(X5:X39)</f>
        <v>4</v>
      </c>
      <c r="Y40" s="336">
        <f t="shared" si="2"/>
        <v>23</v>
      </c>
      <c r="Z40" s="337">
        <f t="shared" si="2"/>
        <v>7</v>
      </c>
      <c r="AA40" s="332">
        <f t="shared" si="2"/>
        <v>27</v>
      </c>
      <c r="AB40" s="334">
        <f t="shared" si="2"/>
        <v>33</v>
      </c>
      <c r="AC40" s="333">
        <f t="shared" si="2"/>
        <v>21</v>
      </c>
      <c r="AD40" s="338">
        <f aca="true" t="shared" si="3" ref="AD40:AJ40">COUNTA(AD5:AD39)</f>
        <v>26</v>
      </c>
      <c r="AE40" s="336">
        <f t="shared" si="3"/>
        <v>34</v>
      </c>
      <c r="AF40" s="337">
        <f t="shared" si="3"/>
        <v>23</v>
      </c>
      <c r="AG40" s="978">
        <f t="shared" si="3"/>
        <v>35</v>
      </c>
      <c r="AH40" s="334">
        <f t="shared" si="3"/>
        <v>35</v>
      </c>
      <c r="AI40" s="334">
        <f t="shared" si="3"/>
        <v>35</v>
      </c>
      <c r="AJ40" s="334">
        <f t="shared" si="3"/>
        <v>22</v>
      </c>
      <c r="AK40" s="333">
        <f>COUNTA(AK5:AK39)</f>
        <v>11</v>
      </c>
      <c r="AL40" s="335">
        <f aca="true" t="shared" si="4" ref="AL40:AR40">COUNTA(AL5:AL39)</f>
        <v>34</v>
      </c>
      <c r="AM40" s="1061">
        <f t="shared" si="4"/>
        <v>27</v>
      </c>
      <c r="AN40" s="336">
        <f t="shared" si="4"/>
        <v>25</v>
      </c>
      <c r="AO40" s="336">
        <f t="shared" si="4"/>
        <v>26</v>
      </c>
      <c r="AP40" s="336">
        <f t="shared" si="4"/>
        <v>28</v>
      </c>
      <c r="AQ40" s="337">
        <f t="shared" si="4"/>
        <v>15</v>
      </c>
      <c r="AR40" s="338">
        <f t="shared" si="4"/>
        <v>34</v>
      </c>
      <c r="AS40" s="337" t="s">
        <v>598</v>
      </c>
      <c r="AT40" s="338">
        <f>COUNTA(AT5:AT39)</f>
        <v>7</v>
      </c>
      <c r="AU40" s="337">
        <f>COUNTA(AU5:AU39)</f>
        <v>22</v>
      </c>
      <c r="AV40" s="338">
        <f>COUNTA(AV5:AV39)</f>
        <v>8</v>
      </c>
      <c r="AW40" s="337">
        <f>COUNTA(AW5:AW39)</f>
        <v>20</v>
      </c>
      <c r="AX40" s="1090">
        <f>SUM(AX5:AX39)</f>
        <v>743</v>
      </c>
      <c r="AY40" s="1091">
        <f>SUM(AY5:AY39)</f>
        <v>336</v>
      </c>
      <c r="AZ40" s="339">
        <f>SUM(AZ5:AZ39)</f>
        <v>563</v>
      </c>
      <c r="BA40" s="337">
        <f>SUM(BA5:BA39)</f>
        <v>279</v>
      </c>
      <c r="BB40" s="978">
        <f aca="true" t="shared" si="5" ref="BB40:CD40">COUNTA(BB5:BB39)</f>
        <v>8</v>
      </c>
      <c r="BC40" s="334">
        <f t="shared" si="5"/>
        <v>17</v>
      </c>
      <c r="BD40" s="334">
        <f t="shared" si="5"/>
        <v>1</v>
      </c>
      <c r="BE40" s="333">
        <f t="shared" si="5"/>
        <v>26</v>
      </c>
      <c r="BF40" s="338">
        <f t="shared" si="5"/>
        <v>8</v>
      </c>
      <c r="BG40" s="336">
        <f t="shared" si="5"/>
        <v>19</v>
      </c>
      <c r="BH40" s="336">
        <f t="shared" si="5"/>
        <v>1</v>
      </c>
      <c r="BI40" s="337">
        <f t="shared" si="5"/>
        <v>26</v>
      </c>
      <c r="BJ40" s="332">
        <f t="shared" si="5"/>
        <v>31</v>
      </c>
      <c r="BK40" s="334">
        <f t="shared" si="5"/>
        <v>4</v>
      </c>
      <c r="BL40" s="333">
        <f t="shared" si="5"/>
        <v>5</v>
      </c>
      <c r="BM40" s="338">
        <f t="shared" si="5"/>
        <v>31</v>
      </c>
      <c r="BN40" s="336">
        <f t="shared" si="5"/>
        <v>5</v>
      </c>
      <c r="BO40" s="337">
        <f t="shared" si="5"/>
        <v>5</v>
      </c>
      <c r="BP40" s="332">
        <f t="shared" si="5"/>
        <v>20</v>
      </c>
      <c r="BQ40" s="334">
        <f t="shared" si="5"/>
        <v>4</v>
      </c>
      <c r="BR40" s="333">
        <f t="shared" si="5"/>
        <v>7</v>
      </c>
      <c r="BS40" s="338">
        <f t="shared" si="5"/>
        <v>19</v>
      </c>
      <c r="BT40" s="336">
        <f t="shared" si="5"/>
        <v>5</v>
      </c>
      <c r="BU40" s="337">
        <f t="shared" si="5"/>
        <v>7</v>
      </c>
      <c r="BV40" s="341">
        <f t="shared" si="5"/>
        <v>1</v>
      </c>
      <c r="BW40" s="342">
        <f t="shared" si="5"/>
        <v>3</v>
      </c>
      <c r="BX40" s="336">
        <f t="shared" si="5"/>
        <v>1</v>
      </c>
      <c r="BY40" s="337">
        <f t="shared" si="5"/>
        <v>2</v>
      </c>
      <c r="BZ40" s="343">
        <f>COUNTA(BZ5:BZ39)</f>
        <v>9</v>
      </c>
      <c r="CA40" s="344">
        <f>COUNTA(CA5:CA39)</f>
        <v>13</v>
      </c>
      <c r="CB40" s="340">
        <f>COUNTA(CB5:CB39)</f>
        <v>2</v>
      </c>
      <c r="CC40" s="340">
        <f t="shared" si="5"/>
        <v>9</v>
      </c>
      <c r="CD40" s="343">
        <f t="shared" si="5"/>
        <v>3</v>
      </c>
      <c r="CE40" s="1062">
        <f aca="true" t="shared" si="6" ref="CE40:CM40">COUNTA(CE5:CE39)</f>
        <v>1</v>
      </c>
      <c r="CF40" s="342">
        <f t="shared" si="6"/>
        <v>2</v>
      </c>
      <c r="CG40" s="336">
        <f t="shared" si="6"/>
        <v>1</v>
      </c>
      <c r="CH40" s="340">
        <f t="shared" si="6"/>
        <v>2</v>
      </c>
      <c r="CI40" s="343">
        <f t="shared" si="6"/>
        <v>9</v>
      </c>
      <c r="CJ40" s="338">
        <f t="shared" si="6"/>
        <v>13</v>
      </c>
      <c r="CK40" s="336">
        <f t="shared" si="6"/>
        <v>1</v>
      </c>
      <c r="CL40" s="340">
        <f t="shared" si="6"/>
        <v>10</v>
      </c>
      <c r="CM40" s="343">
        <f t="shared" si="6"/>
        <v>3</v>
      </c>
      <c r="CN40" s="338">
        <f>COUNTA(CN5:CN39)</f>
        <v>7</v>
      </c>
      <c r="CO40" s="333">
        <f>COUNTA(CO5:CO39)</f>
        <v>3</v>
      </c>
      <c r="CP40" s="345">
        <f aca="true" t="shared" si="7" ref="CP40:CU40">COUNTA(CP5:CP39)</f>
        <v>2</v>
      </c>
      <c r="CQ40" s="345">
        <f t="shared" si="7"/>
        <v>4</v>
      </c>
      <c r="CR40" s="334">
        <f t="shared" si="7"/>
        <v>1</v>
      </c>
      <c r="CS40" s="334">
        <f t="shared" si="7"/>
        <v>7</v>
      </c>
      <c r="CT40" s="334">
        <f t="shared" si="7"/>
        <v>6</v>
      </c>
      <c r="CU40" s="336">
        <f t="shared" si="7"/>
        <v>0</v>
      </c>
      <c r="CV40" s="1063">
        <f aca="true" t="shared" si="8" ref="CV40:DE40">COUNTA(CV5:CV39)</f>
        <v>2</v>
      </c>
      <c r="CW40" s="342">
        <f t="shared" si="8"/>
        <v>5</v>
      </c>
      <c r="CX40" s="336">
        <f t="shared" si="8"/>
        <v>1</v>
      </c>
      <c r="CY40" s="336">
        <f t="shared" si="8"/>
        <v>8</v>
      </c>
      <c r="CZ40" s="336">
        <f t="shared" si="8"/>
        <v>5</v>
      </c>
      <c r="DA40" s="336">
        <f t="shared" si="8"/>
        <v>0</v>
      </c>
      <c r="DB40" s="338">
        <f t="shared" si="8"/>
        <v>13</v>
      </c>
      <c r="DC40" s="338">
        <f t="shared" si="8"/>
        <v>32</v>
      </c>
      <c r="DD40" s="336">
        <f t="shared" si="8"/>
        <v>23</v>
      </c>
      <c r="DE40" s="337">
        <f t="shared" si="8"/>
        <v>4</v>
      </c>
      <c r="DF40" s="338">
        <f aca="true" t="shared" si="9" ref="DF40:DT40">COUNTA(DF5:DF39)</f>
        <v>15</v>
      </c>
      <c r="DG40" s="338">
        <f t="shared" si="9"/>
        <v>33</v>
      </c>
      <c r="DH40" s="336">
        <f t="shared" si="9"/>
        <v>23</v>
      </c>
      <c r="DI40" s="337">
        <f t="shared" si="9"/>
        <v>5</v>
      </c>
      <c r="DJ40" s="338">
        <f t="shared" si="9"/>
        <v>24</v>
      </c>
      <c r="DK40" s="344">
        <f t="shared" si="9"/>
        <v>4</v>
      </c>
      <c r="DL40" s="338">
        <f t="shared" si="9"/>
        <v>1</v>
      </c>
      <c r="DM40" s="336">
        <f t="shared" si="9"/>
        <v>15</v>
      </c>
      <c r="DN40" s="337">
        <f t="shared" si="9"/>
        <v>10</v>
      </c>
      <c r="DO40" s="338">
        <f t="shared" si="9"/>
        <v>18</v>
      </c>
      <c r="DP40" s="346">
        <f t="shared" si="9"/>
        <v>24</v>
      </c>
      <c r="DQ40" s="338">
        <f t="shared" si="9"/>
        <v>22</v>
      </c>
      <c r="DR40" s="340">
        <f t="shared" si="9"/>
        <v>4</v>
      </c>
      <c r="DS40" s="338">
        <f t="shared" si="9"/>
        <v>1</v>
      </c>
      <c r="DT40" s="336">
        <f t="shared" si="9"/>
        <v>14</v>
      </c>
      <c r="DU40" s="337">
        <f>COUNTA(DU5:DU39)</f>
        <v>10</v>
      </c>
      <c r="DV40" s="338">
        <f>COUNTA(DV5:DV39)</f>
        <v>17</v>
      </c>
      <c r="DW40" s="337">
        <f>COUNTA(DW5:DW39)</f>
        <v>23</v>
      </c>
      <c r="DX40" s="347">
        <f aca="true" t="shared" si="10" ref="DX40:EE40">SUM(DX5:DX39)</f>
        <v>4</v>
      </c>
      <c r="DY40" s="348">
        <f t="shared" si="10"/>
        <v>17</v>
      </c>
      <c r="DZ40" s="348">
        <f t="shared" si="10"/>
        <v>32</v>
      </c>
      <c r="EA40" s="333">
        <f t="shared" si="10"/>
        <v>273</v>
      </c>
      <c r="EB40" s="347">
        <f t="shared" si="10"/>
        <v>4</v>
      </c>
      <c r="EC40" s="348">
        <f t="shared" si="10"/>
        <v>17</v>
      </c>
      <c r="ED40" s="348">
        <f t="shared" si="10"/>
        <v>33</v>
      </c>
      <c r="EE40" s="340">
        <f t="shared" si="10"/>
        <v>278</v>
      </c>
      <c r="EF40" s="349"/>
      <c r="EG40" s="350"/>
    </row>
    <row r="41" spans="1:137" s="39" customFormat="1" ht="15" customHeight="1">
      <c r="A41" s="74" t="s">
        <v>8</v>
      </c>
      <c r="B41" s="59"/>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51"/>
      <c r="AN41" s="51"/>
      <c r="AO41" s="51"/>
      <c r="AQ41" s="51"/>
      <c r="AR41" s="51"/>
      <c r="AS41" s="51"/>
      <c r="AU41" s="51"/>
      <c r="AV41" s="51"/>
      <c r="AW41" s="51"/>
      <c r="AX41" s="51"/>
      <c r="AY41" s="51"/>
      <c r="AZ41" s="51"/>
      <c r="BA41" s="51"/>
      <c r="BB41" s="51"/>
      <c r="BC41" s="51"/>
      <c r="BD41" s="51"/>
      <c r="BE41" s="51"/>
      <c r="BF41" s="51"/>
      <c r="BG41" s="51"/>
      <c r="BH41" s="51"/>
      <c r="BI41" s="51"/>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
      <c r="CP41" s="40"/>
      <c r="CQ41" s="40"/>
      <c r="CR41" s="40"/>
      <c r="CS41" s="40"/>
      <c r="CT41" s="40"/>
      <c r="CU41" s="40"/>
      <c r="CV41" s="40"/>
      <c r="CW41" s="40"/>
      <c r="CX41" s="40"/>
      <c r="CY41" s="40"/>
      <c r="CZ41" s="40"/>
      <c r="DA41" s="40"/>
      <c r="DB41" s="40"/>
      <c r="DC41" s="40"/>
      <c r="DD41" s="40"/>
      <c r="DE41" s="40"/>
      <c r="DF41" s="40"/>
      <c r="DG41" s="40"/>
      <c r="DH41" s="40"/>
      <c r="DI41" s="40"/>
      <c r="DJ41" s="51"/>
      <c r="DK41" s="51"/>
      <c r="DL41" s="51"/>
      <c r="DM41" s="51"/>
      <c r="DN41" s="51"/>
      <c r="DO41" s="51"/>
      <c r="DP41" s="51"/>
      <c r="DQ41" s="51"/>
      <c r="DR41" s="51"/>
      <c r="DS41" s="51"/>
      <c r="DT41" s="51"/>
      <c r="DU41" s="51"/>
      <c r="DV41" s="51"/>
      <c r="DW41" s="51"/>
      <c r="DX41" s="17"/>
      <c r="DY41" s="17"/>
      <c r="DZ41" s="4"/>
      <c r="EA41" s="4"/>
      <c r="EB41" s="17"/>
      <c r="EC41" s="17"/>
      <c r="ED41" s="4"/>
      <c r="EE41" s="4"/>
      <c r="EF41" s="4"/>
      <c r="EG41" s="4"/>
    </row>
    <row r="42" spans="1:151" ht="13.5">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1"/>
      <c r="AM42" s="91"/>
      <c r="AN42" s="91"/>
      <c r="AO42" s="91"/>
      <c r="AP42" s="91"/>
      <c r="AQ42" s="91"/>
      <c r="AR42" s="91"/>
      <c r="AS42" s="91"/>
      <c r="AT42" s="91"/>
      <c r="AU42" s="91"/>
      <c r="AV42" s="91"/>
      <c r="AW42" s="91"/>
      <c r="AX42" s="91"/>
      <c r="AY42" s="91"/>
      <c r="AZ42" s="91"/>
      <c r="BA42" s="91"/>
      <c r="BJ42" s="92"/>
      <c r="BK42" s="92"/>
      <c r="BL42" s="92"/>
      <c r="BM42" s="92"/>
      <c r="BN42" s="92"/>
      <c r="BO42" s="92"/>
      <c r="BP42" s="92"/>
      <c r="BQ42" s="92"/>
      <c r="BR42" s="92"/>
      <c r="BS42" s="92"/>
      <c r="BT42" s="92"/>
      <c r="BU42" s="92"/>
      <c r="CG42" s="92"/>
      <c r="CH42" s="92"/>
      <c r="CI42" s="92"/>
      <c r="CJ42" s="92"/>
      <c r="CK42" s="92"/>
      <c r="CL42" s="92"/>
      <c r="CM42" s="92"/>
      <c r="CN42" s="92"/>
      <c r="CO42" s="4"/>
      <c r="DB42" s="92"/>
      <c r="DC42" s="93"/>
      <c r="DD42" s="92"/>
      <c r="DE42" s="92"/>
      <c r="DF42" s="92"/>
      <c r="DG42" s="93"/>
      <c r="DH42" s="92"/>
      <c r="DI42" s="92"/>
      <c r="DJ42" s="94"/>
      <c r="DK42" s="94"/>
      <c r="DL42" s="94"/>
      <c r="DM42" s="94"/>
      <c r="DN42" s="94"/>
      <c r="DO42" s="94"/>
      <c r="DP42" s="94"/>
      <c r="DQ42" s="94"/>
      <c r="DR42" s="94"/>
      <c r="DS42" s="94"/>
      <c r="DT42" s="94"/>
      <c r="DU42" s="94"/>
      <c r="DV42" s="94"/>
      <c r="DW42" s="94"/>
      <c r="DX42" s="17"/>
      <c r="DY42" s="17"/>
      <c r="DZ42" s="4"/>
      <c r="EA42" s="4"/>
      <c r="EB42" s="17"/>
      <c r="EC42" s="17"/>
      <c r="ED42" s="4"/>
      <c r="EE42" s="4"/>
      <c r="EF42" s="4"/>
      <c r="EG42" s="4"/>
      <c r="EH42" s="92"/>
      <c r="EI42" s="92"/>
      <c r="EJ42" s="92"/>
      <c r="EK42" s="92"/>
      <c r="EL42" s="92"/>
      <c r="EM42" s="92"/>
      <c r="EN42" s="92"/>
      <c r="EO42" s="92"/>
      <c r="EP42" s="92"/>
      <c r="EQ42" s="92"/>
      <c r="ER42" s="92"/>
      <c r="ES42" s="92"/>
      <c r="ET42" s="92"/>
      <c r="EU42" s="92"/>
    </row>
    <row r="43" spans="1:151" ht="13.5">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4"/>
      <c r="AM43" s="51" t="s">
        <v>251</v>
      </c>
      <c r="AN43" s="91"/>
      <c r="AO43" s="91"/>
      <c r="AP43" s="91"/>
      <c r="AQ43" s="91"/>
      <c r="AR43" s="91"/>
      <c r="AS43" s="91"/>
      <c r="AT43" s="91"/>
      <c r="AU43" s="91"/>
      <c r="AV43" s="91"/>
      <c r="AW43" s="91"/>
      <c r="AX43" s="91"/>
      <c r="AY43" s="91"/>
      <c r="AZ43" s="91"/>
      <c r="BA43" s="91"/>
      <c r="BJ43" s="92"/>
      <c r="BK43" s="92"/>
      <c r="BL43" s="92"/>
      <c r="BM43" s="92"/>
      <c r="BN43" s="92"/>
      <c r="BO43" s="92"/>
      <c r="BP43" s="92"/>
      <c r="BQ43" s="92"/>
      <c r="BR43" s="92"/>
      <c r="BS43" s="92"/>
      <c r="BT43" s="92"/>
      <c r="BU43" s="92"/>
      <c r="CG43" s="92"/>
      <c r="CH43" s="92"/>
      <c r="CI43" s="92"/>
      <c r="CJ43" s="92"/>
      <c r="CK43" s="92"/>
      <c r="CL43" s="92"/>
      <c r="CM43" s="92"/>
      <c r="CN43" s="92"/>
      <c r="CO43" s="4"/>
      <c r="DB43" s="92"/>
      <c r="DC43" s="93"/>
      <c r="DD43" s="92"/>
      <c r="DE43" s="92"/>
      <c r="DF43" s="92"/>
      <c r="DG43" s="93"/>
      <c r="DH43" s="92"/>
      <c r="DI43" s="92"/>
      <c r="DJ43" s="94"/>
      <c r="DK43" s="94"/>
      <c r="DL43" s="94"/>
      <c r="DM43" s="94"/>
      <c r="DN43" s="94"/>
      <c r="DO43" s="94"/>
      <c r="DP43" s="94"/>
      <c r="DQ43" s="94"/>
      <c r="DR43" s="94"/>
      <c r="DS43" s="94"/>
      <c r="DT43" s="94"/>
      <c r="DU43" s="94"/>
      <c r="DV43" s="94"/>
      <c r="DW43" s="94"/>
      <c r="DX43" s="17"/>
      <c r="DY43" s="17"/>
      <c r="DZ43" s="4"/>
      <c r="EA43" s="4"/>
      <c r="EB43" s="17"/>
      <c r="EC43" s="17"/>
      <c r="ED43" s="4"/>
      <c r="EE43" s="4"/>
      <c r="EF43" s="4"/>
      <c r="EG43" s="4"/>
      <c r="EH43" s="92"/>
      <c r="EI43" s="92"/>
      <c r="EJ43" s="92"/>
      <c r="EK43" s="92"/>
      <c r="EL43" s="92"/>
      <c r="EM43" s="92"/>
      <c r="EN43" s="92"/>
      <c r="EO43" s="92"/>
      <c r="EP43" s="92"/>
      <c r="EQ43" s="92"/>
      <c r="ER43" s="92"/>
      <c r="ES43" s="92"/>
      <c r="ET43" s="92"/>
      <c r="EU43" s="92"/>
    </row>
    <row r="44" spans="1:151" ht="13.5">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75" t="s">
        <v>252</v>
      </c>
      <c r="AH44" s="90"/>
      <c r="AI44" s="90"/>
      <c r="AJ44" s="90"/>
      <c r="AK44" s="90"/>
      <c r="AL44" s="91"/>
      <c r="AM44" s="91"/>
      <c r="AN44" s="91"/>
      <c r="AO44" s="91"/>
      <c r="AP44" s="91"/>
      <c r="AQ44" s="91"/>
      <c r="AR44" s="91"/>
      <c r="AS44" s="91"/>
      <c r="AT44" s="91"/>
      <c r="AU44" s="91"/>
      <c r="AV44" s="91"/>
      <c r="AW44" s="91"/>
      <c r="AX44" s="91"/>
      <c r="AY44" s="91"/>
      <c r="AZ44" s="91"/>
      <c r="BA44" s="91"/>
      <c r="BJ44" s="92"/>
      <c r="BK44" s="92"/>
      <c r="BL44" s="92"/>
      <c r="BM44" s="92"/>
      <c r="BN44" s="92"/>
      <c r="BO44" s="92"/>
      <c r="BP44" s="92"/>
      <c r="BQ44" s="92"/>
      <c r="BR44" s="92"/>
      <c r="BS44" s="92"/>
      <c r="BT44" s="92"/>
      <c r="BU44" s="92"/>
      <c r="CG44" s="92"/>
      <c r="CH44" s="92"/>
      <c r="CI44" s="92"/>
      <c r="CJ44" s="92"/>
      <c r="CK44" s="92"/>
      <c r="CL44" s="92"/>
      <c r="CM44" s="92"/>
      <c r="CN44" s="92"/>
      <c r="DB44" s="92"/>
      <c r="DC44" s="93"/>
      <c r="DD44" s="92"/>
      <c r="DE44" s="92"/>
      <c r="DF44" s="92"/>
      <c r="DG44" s="93"/>
      <c r="DH44" s="92"/>
      <c r="DI44" s="92"/>
      <c r="DJ44" s="94"/>
      <c r="DK44" s="94"/>
      <c r="DL44" s="94"/>
      <c r="DM44" s="94"/>
      <c r="DN44" s="94"/>
      <c r="DO44" s="94"/>
      <c r="DP44" s="94"/>
      <c r="DQ44" s="94"/>
      <c r="DR44" s="94"/>
      <c r="DS44" s="94"/>
      <c r="DT44" s="94"/>
      <c r="DU44" s="94"/>
      <c r="DV44" s="94"/>
      <c r="DW44" s="94"/>
      <c r="EH44" s="92"/>
      <c r="EI44" s="92"/>
      <c r="EJ44" s="92"/>
      <c r="EK44" s="92"/>
      <c r="EL44" s="92"/>
      <c r="EM44" s="92"/>
      <c r="EN44" s="92"/>
      <c r="EO44" s="92"/>
      <c r="EP44" s="92"/>
      <c r="EQ44" s="92"/>
      <c r="ER44" s="92"/>
      <c r="ES44" s="92"/>
      <c r="ET44" s="92"/>
      <c r="EU44" s="92"/>
    </row>
    <row r="45" spans="1:151" ht="13.5">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4"/>
      <c r="AM45" s="94"/>
      <c r="AN45" s="94"/>
      <c r="AO45" s="94"/>
      <c r="AP45" s="94"/>
      <c r="AQ45" s="94"/>
      <c r="AR45" s="94"/>
      <c r="AS45" s="94"/>
      <c r="AT45" s="94"/>
      <c r="AU45" s="94"/>
      <c r="AV45" s="94"/>
      <c r="AW45" s="94"/>
      <c r="AX45" s="94"/>
      <c r="AY45" s="94"/>
      <c r="AZ45" s="94"/>
      <c r="BA45" s="94"/>
      <c r="BJ45" s="92"/>
      <c r="BK45" s="92"/>
      <c r="BL45" s="92"/>
      <c r="BM45" s="92"/>
      <c r="BN45" s="92"/>
      <c r="BO45" s="92"/>
      <c r="BP45" s="92"/>
      <c r="BQ45" s="92"/>
      <c r="BR45" s="92"/>
      <c r="BS45" s="92"/>
      <c r="BT45" s="92"/>
      <c r="BU45" s="92"/>
      <c r="CG45" s="92"/>
      <c r="CH45" s="92"/>
      <c r="CI45" s="92"/>
      <c r="CJ45" s="92"/>
      <c r="CK45" s="92"/>
      <c r="CL45" s="92"/>
      <c r="CM45" s="92"/>
      <c r="CN45" s="92"/>
      <c r="DB45" s="92"/>
      <c r="DC45" s="93"/>
      <c r="DD45" s="92"/>
      <c r="DE45" s="92"/>
      <c r="DF45" s="92"/>
      <c r="DG45" s="93"/>
      <c r="DH45" s="92"/>
      <c r="DI45" s="92"/>
      <c r="DJ45" s="94"/>
      <c r="DK45" s="94"/>
      <c r="DL45" s="94"/>
      <c r="DM45" s="94"/>
      <c r="DN45" s="94"/>
      <c r="DO45" s="94"/>
      <c r="DP45" s="94"/>
      <c r="DQ45" s="94"/>
      <c r="DR45" s="94"/>
      <c r="DS45" s="94"/>
      <c r="DT45" s="94"/>
      <c r="DU45" s="94"/>
      <c r="DV45" s="94"/>
      <c r="DW45" s="94"/>
      <c r="EH45" s="92"/>
      <c r="EI45" s="92"/>
      <c r="EJ45" s="92"/>
      <c r="EK45" s="92"/>
      <c r="EL45" s="92"/>
      <c r="EM45" s="92"/>
      <c r="EN45" s="92"/>
      <c r="EO45" s="92"/>
      <c r="EP45" s="92"/>
      <c r="EQ45" s="92"/>
      <c r="ER45" s="92"/>
      <c r="ES45" s="92"/>
      <c r="ET45" s="92"/>
      <c r="EU45" s="92"/>
    </row>
    <row r="46" spans="1:151" ht="13.5">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4"/>
      <c r="AM46" s="94"/>
      <c r="AN46" s="94"/>
      <c r="AO46" s="94"/>
      <c r="AP46" s="94"/>
      <c r="AQ46" s="94"/>
      <c r="AR46" s="94"/>
      <c r="AS46" s="94"/>
      <c r="AT46" s="94"/>
      <c r="AU46" s="94"/>
      <c r="AV46" s="94"/>
      <c r="AW46" s="94"/>
      <c r="AX46" s="94"/>
      <c r="AY46" s="94"/>
      <c r="AZ46" s="94"/>
      <c r="BA46" s="94"/>
      <c r="BJ46" s="92"/>
      <c r="BK46" s="92"/>
      <c r="BL46" s="92"/>
      <c r="BM46" s="92"/>
      <c r="BN46" s="92"/>
      <c r="BO46" s="92"/>
      <c r="BP46" s="92"/>
      <c r="BQ46" s="92"/>
      <c r="BR46" s="92"/>
      <c r="BS46" s="92"/>
      <c r="BT46" s="92"/>
      <c r="BU46" s="92"/>
      <c r="CG46" s="92"/>
      <c r="CH46" s="92"/>
      <c r="CI46" s="92"/>
      <c r="CJ46" s="92"/>
      <c r="CK46" s="92"/>
      <c r="CL46" s="92"/>
      <c r="CM46" s="92"/>
      <c r="CN46" s="92"/>
      <c r="DB46" s="92"/>
      <c r="DC46" s="93"/>
      <c r="DD46" s="92"/>
      <c r="DE46" s="92"/>
      <c r="DF46" s="92"/>
      <c r="DG46" s="93"/>
      <c r="DH46" s="92"/>
      <c r="DI46" s="92"/>
      <c r="DJ46" s="94"/>
      <c r="DK46" s="94"/>
      <c r="DL46" s="94"/>
      <c r="DM46" s="94"/>
      <c r="DN46" s="94"/>
      <c r="DO46" s="94"/>
      <c r="DP46" s="94"/>
      <c r="DQ46" s="94"/>
      <c r="DR46" s="94"/>
      <c r="DS46" s="94"/>
      <c r="DT46" s="94"/>
      <c r="DU46" s="94"/>
      <c r="DV46" s="94"/>
      <c r="DW46" s="94"/>
      <c r="EH46" s="92"/>
      <c r="EI46" s="92"/>
      <c r="EJ46" s="92"/>
      <c r="EK46" s="92"/>
      <c r="EL46" s="92"/>
      <c r="EM46" s="92"/>
      <c r="EN46" s="92"/>
      <c r="EO46" s="92"/>
      <c r="EP46" s="92"/>
      <c r="EQ46" s="92"/>
      <c r="ER46" s="92"/>
      <c r="ES46" s="92"/>
      <c r="ET46" s="92"/>
      <c r="EU46" s="92"/>
    </row>
    <row r="47" spans="1:151" ht="13.5">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4"/>
      <c r="AM47" s="94"/>
      <c r="AN47" s="94"/>
      <c r="AO47" s="94"/>
      <c r="AP47" s="94"/>
      <c r="AQ47" s="94"/>
      <c r="AR47" s="94"/>
      <c r="AS47" s="94"/>
      <c r="AT47" s="94"/>
      <c r="AU47" s="94"/>
      <c r="AV47" s="94"/>
      <c r="AW47" s="94"/>
      <c r="AX47" s="94"/>
      <c r="AY47" s="94"/>
      <c r="AZ47" s="94"/>
      <c r="BA47" s="94"/>
      <c r="BJ47" s="92"/>
      <c r="BK47" s="92"/>
      <c r="BL47" s="92"/>
      <c r="BM47" s="92"/>
      <c r="BN47" s="92"/>
      <c r="BO47" s="92"/>
      <c r="BP47" s="92"/>
      <c r="BQ47" s="92"/>
      <c r="BR47" s="92"/>
      <c r="BS47" s="92"/>
      <c r="BT47" s="92"/>
      <c r="BU47" s="92"/>
      <c r="CG47" s="92"/>
      <c r="CH47" s="92"/>
      <c r="CI47" s="92"/>
      <c r="CJ47" s="92"/>
      <c r="CK47" s="92"/>
      <c r="CL47" s="92"/>
      <c r="CM47" s="92"/>
      <c r="CN47" s="92"/>
      <c r="DB47" s="92"/>
      <c r="DC47" s="93"/>
      <c r="DD47" s="92"/>
      <c r="DE47" s="92"/>
      <c r="DF47" s="92"/>
      <c r="DG47" s="93"/>
      <c r="DH47" s="92"/>
      <c r="DI47" s="92"/>
      <c r="DJ47" s="94"/>
      <c r="DK47" s="94"/>
      <c r="DL47" s="94"/>
      <c r="DM47" s="94"/>
      <c r="DN47" s="94"/>
      <c r="DO47" s="94"/>
      <c r="DP47" s="94"/>
      <c r="DQ47" s="94"/>
      <c r="DR47" s="94"/>
      <c r="DS47" s="94"/>
      <c r="DT47" s="94"/>
      <c r="DU47" s="94"/>
      <c r="DV47" s="94"/>
      <c r="DW47" s="94"/>
      <c r="EH47" s="92"/>
      <c r="EI47" s="92"/>
      <c r="EJ47" s="92"/>
      <c r="EK47" s="92"/>
      <c r="EL47" s="92"/>
      <c r="EM47" s="92"/>
      <c r="EN47" s="92"/>
      <c r="EO47" s="92"/>
      <c r="EP47" s="92"/>
      <c r="EQ47" s="92"/>
      <c r="ER47" s="92"/>
      <c r="ES47" s="92"/>
      <c r="ET47" s="92"/>
      <c r="EU47" s="92"/>
    </row>
    <row r="48" spans="1:151" ht="13.5">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4"/>
      <c r="AM48" s="94"/>
      <c r="AN48" s="94"/>
      <c r="AO48" s="94"/>
      <c r="AP48" s="94"/>
      <c r="AQ48" s="94"/>
      <c r="AR48" s="94"/>
      <c r="AS48" s="94"/>
      <c r="AT48" s="94"/>
      <c r="AU48" s="94"/>
      <c r="AV48" s="94"/>
      <c r="AW48" s="94"/>
      <c r="AX48" s="94"/>
      <c r="AY48" s="94"/>
      <c r="AZ48" s="94"/>
      <c r="BA48" s="94"/>
      <c r="BJ48" s="92"/>
      <c r="BK48" s="92"/>
      <c r="BL48" s="92"/>
      <c r="BM48" s="92"/>
      <c r="BN48" s="92"/>
      <c r="BO48" s="92"/>
      <c r="BP48" s="92"/>
      <c r="BQ48" s="92"/>
      <c r="BR48" s="92"/>
      <c r="BS48" s="92"/>
      <c r="BT48" s="92"/>
      <c r="BU48" s="92"/>
      <c r="CG48" s="92"/>
      <c r="CH48" s="92"/>
      <c r="CI48" s="92"/>
      <c r="CJ48" s="92"/>
      <c r="CK48" s="92"/>
      <c r="CL48" s="92"/>
      <c r="CM48" s="92"/>
      <c r="CN48" s="92"/>
      <c r="DB48" s="92"/>
      <c r="DC48" s="93"/>
      <c r="DD48" s="92"/>
      <c r="DE48" s="92"/>
      <c r="DF48" s="92"/>
      <c r="DG48" s="93"/>
      <c r="DH48" s="92"/>
      <c r="DI48" s="92"/>
      <c r="DJ48" s="94"/>
      <c r="DK48" s="94"/>
      <c r="DL48" s="94"/>
      <c r="DM48" s="94"/>
      <c r="DN48" s="94"/>
      <c r="DO48" s="94"/>
      <c r="DP48" s="94"/>
      <c r="DQ48" s="94"/>
      <c r="DR48" s="94"/>
      <c r="DS48" s="94"/>
      <c r="DT48" s="94"/>
      <c r="DU48" s="94"/>
      <c r="DV48" s="94"/>
      <c r="DW48" s="94"/>
      <c r="EH48" s="92"/>
      <c r="EI48" s="92"/>
      <c r="EJ48" s="92"/>
      <c r="EK48" s="92"/>
      <c r="EL48" s="92"/>
      <c r="EM48" s="92"/>
      <c r="EN48" s="92"/>
      <c r="EO48" s="92"/>
      <c r="EP48" s="92"/>
      <c r="EQ48" s="92"/>
      <c r="ER48" s="92"/>
      <c r="ES48" s="92"/>
      <c r="ET48" s="92"/>
      <c r="EU48" s="92"/>
    </row>
    <row r="49" spans="1:151" ht="13.5">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4"/>
      <c r="AM49" s="94"/>
      <c r="AN49" s="94"/>
      <c r="AO49" s="94"/>
      <c r="AP49" s="94"/>
      <c r="AQ49" s="94"/>
      <c r="AR49" s="94"/>
      <c r="AS49" s="94"/>
      <c r="AT49" s="94"/>
      <c r="AU49" s="94"/>
      <c r="AV49" s="94"/>
      <c r="AW49" s="94"/>
      <c r="AX49" s="94"/>
      <c r="AY49" s="94"/>
      <c r="AZ49" s="94"/>
      <c r="BA49" s="94"/>
      <c r="BJ49" s="92"/>
      <c r="BK49" s="92"/>
      <c r="BL49" s="92"/>
      <c r="BM49" s="92"/>
      <c r="BN49" s="92"/>
      <c r="BO49" s="92"/>
      <c r="BP49" s="92"/>
      <c r="BQ49" s="92"/>
      <c r="BR49" s="92"/>
      <c r="BS49" s="92"/>
      <c r="BT49" s="92"/>
      <c r="BU49" s="92"/>
      <c r="CG49" s="92"/>
      <c r="CH49" s="92"/>
      <c r="CI49" s="92"/>
      <c r="CJ49" s="92"/>
      <c r="CK49" s="92"/>
      <c r="CL49" s="92"/>
      <c r="CM49" s="92"/>
      <c r="CN49" s="92"/>
      <c r="DB49" s="92"/>
      <c r="DC49" s="93"/>
      <c r="DD49" s="92"/>
      <c r="DE49" s="92"/>
      <c r="DF49" s="92"/>
      <c r="DG49" s="93"/>
      <c r="DH49" s="92"/>
      <c r="DI49" s="92"/>
      <c r="DJ49" s="94"/>
      <c r="DK49" s="94"/>
      <c r="DL49" s="94"/>
      <c r="DM49" s="94"/>
      <c r="DN49" s="94"/>
      <c r="DO49" s="94"/>
      <c r="DP49" s="94"/>
      <c r="DQ49" s="94"/>
      <c r="DR49" s="94"/>
      <c r="DS49" s="94"/>
      <c r="DT49" s="94"/>
      <c r="DU49" s="94"/>
      <c r="DV49" s="94"/>
      <c r="DW49" s="94"/>
      <c r="EH49" s="92"/>
      <c r="EI49" s="92"/>
      <c r="EJ49" s="92"/>
      <c r="EK49" s="92"/>
      <c r="EL49" s="92"/>
      <c r="EM49" s="92"/>
      <c r="EN49" s="92"/>
      <c r="EO49" s="92"/>
      <c r="EP49" s="92"/>
      <c r="EQ49" s="92"/>
      <c r="ER49" s="92"/>
      <c r="ES49" s="92"/>
      <c r="ET49" s="92"/>
      <c r="EU49" s="92"/>
    </row>
    <row r="50" spans="1:151" ht="13.5">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4"/>
      <c r="AM50" s="94"/>
      <c r="AN50" s="94"/>
      <c r="AO50" s="94"/>
      <c r="AP50" s="94"/>
      <c r="AQ50" s="94"/>
      <c r="AR50" s="94"/>
      <c r="AS50" s="94"/>
      <c r="AT50" s="94"/>
      <c r="AU50" s="94"/>
      <c r="AV50" s="94"/>
      <c r="AW50" s="94"/>
      <c r="AX50" s="94"/>
      <c r="AY50" s="94"/>
      <c r="AZ50" s="94"/>
      <c r="BA50" s="94"/>
      <c r="BJ50" s="92"/>
      <c r="BK50" s="92"/>
      <c r="BL50" s="92"/>
      <c r="BM50" s="92"/>
      <c r="BN50" s="92"/>
      <c r="BO50" s="92"/>
      <c r="BP50" s="92"/>
      <c r="BQ50" s="92"/>
      <c r="BR50" s="92"/>
      <c r="BS50" s="92"/>
      <c r="BT50" s="92"/>
      <c r="BU50" s="92"/>
      <c r="CG50" s="92"/>
      <c r="CH50" s="92"/>
      <c r="CI50" s="92"/>
      <c r="CJ50" s="92"/>
      <c r="CK50" s="92"/>
      <c r="CL50" s="92"/>
      <c r="CM50" s="92"/>
      <c r="CN50" s="92"/>
      <c r="DB50" s="92"/>
      <c r="DC50" s="93"/>
      <c r="DD50" s="92"/>
      <c r="DE50" s="92"/>
      <c r="DF50" s="92"/>
      <c r="DG50" s="93"/>
      <c r="DH50" s="92"/>
      <c r="DI50" s="92"/>
      <c r="DJ50" s="94"/>
      <c r="DK50" s="94"/>
      <c r="DL50" s="94"/>
      <c r="DM50" s="94"/>
      <c r="DN50" s="94"/>
      <c r="DO50" s="94"/>
      <c r="DP50" s="94"/>
      <c r="DQ50" s="94"/>
      <c r="DR50" s="94"/>
      <c r="DS50" s="94"/>
      <c r="DT50" s="94"/>
      <c r="DU50" s="94"/>
      <c r="DV50" s="94"/>
      <c r="DW50" s="94"/>
      <c r="EH50" s="92"/>
      <c r="EI50" s="92"/>
      <c r="EJ50" s="92"/>
      <c r="EK50" s="92"/>
      <c r="EL50" s="92"/>
      <c r="EM50" s="92"/>
      <c r="EN50" s="92"/>
      <c r="EO50" s="92"/>
      <c r="EP50" s="92"/>
      <c r="EQ50" s="92"/>
      <c r="ER50" s="92"/>
      <c r="ES50" s="92"/>
      <c r="ET50" s="92"/>
      <c r="EU50" s="92"/>
    </row>
    <row r="51" spans="1:151" ht="13.5">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4"/>
      <c r="AM51" s="94"/>
      <c r="AN51" s="94"/>
      <c r="AO51" s="94"/>
      <c r="AP51" s="94"/>
      <c r="AQ51" s="94"/>
      <c r="AR51" s="94"/>
      <c r="AS51" s="94"/>
      <c r="AT51" s="94"/>
      <c r="AU51" s="94"/>
      <c r="AV51" s="94"/>
      <c r="AW51" s="94"/>
      <c r="AX51" s="94"/>
      <c r="AY51" s="94"/>
      <c r="AZ51" s="94"/>
      <c r="BA51" s="94"/>
      <c r="BJ51" s="92"/>
      <c r="BK51" s="92"/>
      <c r="BL51" s="92"/>
      <c r="BM51" s="92"/>
      <c r="BN51" s="92"/>
      <c r="BO51" s="92"/>
      <c r="BP51" s="92"/>
      <c r="BQ51" s="92"/>
      <c r="BR51" s="92"/>
      <c r="BS51" s="92"/>
      <c r="BT51" s="92"/>
      <c r="BU51" s="92"/>
      <c r="CG51" s="92"/>
      <c r="CH51" s="92"/>
      <c r="CI51" s="92"/>
      <c r="CJ51" s="92"/>
      <c r="CK51" s="92"/>
      <c r="CL51" s="92"/>
      <c r="CM51" s="92"/>
      <c r="CN51" s="92"/>
      <c r="DB51" s="92"/>
      <c r="DC51" s="93"/>
      <c r="DD51" s="92"/>
      <c r="DE51" s="92"/>
      <c r="DF51" s="92"/>
      <c r="DG51" s="93"/>
      <c r="DH51" s="92"/>
      <c r="DI51" s="92"/>
      <c r="DJ51" s="94"/>
      <c r="DK51" s="94"/>
      <c r="DL51" s="94"/>
      <c r="DM51" s="94"/>
      <c r="DN51" s="94"/>
      <c r="DO51" s="94"/>
      <c r="DP51" s="94"/>
      <c r="DQ51" s="94"/>
      <c r="DR51" s="94"/>
      <c r="DS51" s="94"/>
      <c r="DT51" s="94"/>
      <c r="DU51" s="94"/>
      <c r="DV51" s="94"/>
      <c r="DW51" s="94"/>
      <c r="EH51" s="92"/>
      <c r="EI51" s="92"/>
      <c r="EJ51" s="92"/>
      <c r="EK51" s="92"/>
      <c r="EL51" s="92"/>
      <c r="EM51" s="92"/>
      <c r="EN51" s="92"/>
      <c r="EO51" s="92"/>
      <c r="EP51" s="92"/>
      <c r="EQ51" s="92"/>
      <c r="ER51" s="92"/>
      <c r="ES51" s="92"/>
      <c r="ET51" s="92"/>
      <c r="EU51" s="92"/>
    </row>
    <row r="52" spans="1:151" ht="13.5">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4"/>
      <c r="AM52" s="94"/>
      <c r="AN52" s="94"/>
      <c r="AO52" s="94"/>
      <c r="AP52" s="94"/>
      <c r="AQ52" s="94"/>
      <c r="AR52" s="94"/>
      <c r="AS52" s="94"/>
      <c r="AT52" s="94"/>
      <c r="AU52" s="94"/>
      <c r="AV52" s="94"/>
      <c r="AW52" s="94"/>
      <c r="AX52" s="94"/>
      <c r="AY52" s="94"/>
      <c r="AZ52" s="94"/>
      <c r="BA52" s="94"/>
      <c r="BJ52" s="92"/>
      <c r="BK52" s="92"/>
      <c r="BL52" s="92"/>
      <c r="BM52" s="92"/>
      <c r="BN52" s="92"/>
      <c r="BO52" s="92"/>
      <c r="BP52" s="92"/>
      <c r="BQ52" s="92"/>
      <c r="BR52" s="92"/>
      <c r="BS52" s="92"/>
      <c r="BT52" s="92"/>
      <c r="BU52" s="92"/>
      <c r="CG52" s="92"/>
      <c r="CH52" s="92"/>
      <c r="CI52" s="92"/>
      <c r="CJ52" s="92"/>
      <c r="CK52" s="92"/>
      <c r="CL52" s="92"/>
      <c r="CM52" s="92"/>
      <c r="CN52" s="92"/>
      <c r="DB52" s="92"/>
      <c r="DC52" s="93"/>
      <c r="DD52" s="92"/>
      <c r="DE52" s="92"/>
      <c r="DF52" s="92"/>
      <c r="DG52" s="93"/>
      <c r="DH52" s="92"/>
      <c r="DI52" s="92"/>
      <c r="DJ52" s="94"/>
      <c r="DK52" s="94"/>
      <c r="DL52" s="94"/>
      <c r="DM52" s="94"/>
      <c r="DN52" s="94"/>
      <c r="DO52" s="94"/>
      <c r="DP52" s="94"/>
      <c r="DQ52" s="94"/>
      <c r="DR52" s="94"/>
      <c r="DS52" s="94"/>
      <c r="DT52" s="94"/>
      <c r="DU52" s="94"/>
      <c r="DV52" s="94"/>
      <c r="DW52" s="94"/>
      <c r="EH52" s="92"/>
      <c r="EI52" s="92"/>
      <c r="EJ52" s="92"/>
      <c r="EK52" s="92"/>
      <c r="EL52" s="92"/>
      <c r="EM52" s="92"/>
      <c r="EN52" s="92"/>
      <c r="EO52" s="92"/>
      <c r="EP52" s="92"/>
      <c r="EQ52" s="92"/>
      <c r="ER52" s="92"/>
      <c r="ES52" s="92"/>
      <c r="ET52" s="92"/>
      <c r="EU52" s="92"/>
    </row>
    <row r="53" spans="1:151" ht="13.5">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4"/>
      <c r="AM53" s="94"/>
      <c r="AN53" s="94"/>
      <c r="AO53" s="94"/>
      <c r="AP53" s="94"/>
      <c r="AQ53" s="94"/>
      <c r="AR53" s="94"/>
      <c r="AS53" s="94"/>
      <c r="AT53" s="94"/>
      <c r="AU53" s="94"/>
      <c r="AV53" s="94"/>
      <c r="AW53" s="94"/>
      <c r="AX53" s="94"/>
      <c r="AY53" s="94"/>
      <c r="AZ53" s="94"/>
      <c r="BA53" s="94"/>
      <c r="BJ53" s="92"/>
      <c r="BK53" s="92"/>
      <c r="BL53" s="92"/>
      <c r="BM53" s="92"/>
      <c r="BN53" s="92"/>
      <c r="BO53" s="92"/>
      <c r="BP53" s="92"/>
      <c r="BQ53" s="92"/>
      <c r="BR53" s="92"/>
      <c r="BS53" s="92"/>
      <c r="BT53" s="92"/>
      <c r="BU53" s="92"/>
      <c r="CG53" s="92"/>
      <c r="CH53" s="92"/>
      <c r="CI53" s="92"/>
      <c r="CJ53" s="92"/>
      <c r="CK53" s="92"/>
      <c r="CL53" s="92"/>
      <c r="CM53" s="92"/>
      <c r="CN53" s="92"/>
      <c r="DB53" s="92"/>
      <c r="DC53" s="93"/>
      <c r="DD53" s="92"/>
      <c r="DE53" s="92"/>
      <c r="DF53" s="92"/>
      <c r="DG53" s="93"/>
      <c r="DH53" s="92"/>
      <c r="DI53" s="92"/>
      <c r="DJ53" s="94"/>
      <c r="DK53" s="94"/>
      <c r="DL53" s="94"/>
      <c r="DM53" s="94"/>
      <c r="DN53" s="94"/>
      <c r="DO53" s="94"/>
      <c r="DP53" s="94"/>
      <c r="DQ53" s="94"/>
      <c r="DR53" s="94"/>
      <c r="DS53" s="94"/>
      <c r="DT53" s="94"/>
      <c r="DU53" s="94"/>
      <c r="DV53" s="94"/>
      <c r="DW53" s="94"/>
      <c r="EH53" s="92"/>
      <c r="EI53" s="92"/>
      <c r="EJ53" s="92"/>
      <c r="EK53" s="92"/>
      <c r="EL53" s="92"/>
      <c r="EM53" s="92"/>
      <c r="EN53" s="92"/>
      <c r="EO53" s="92"/>
      <c r="EP53" s="92"/>
      <c r="EQ53" s="92"/>
      <c r="ER53" s="92"/>
      <c r="ES53" s="92"/>
      <c r="ET53" s="92"/>
      <c r="EU53" s="92"/>
    </row>
    <row r="54" spans="1:151" ht="13.5">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4"/>
      <c r="AM54" s="94"/>
      <c r="AN54" s="94"/>
      <c r="AO54" s="94"/>
      <c r="AP54" s="94"/>
      <c r="AQ54" s="94"/>
      <c r="AR54" s="94"/>
      <c r="AS54" s="94"/>
      <c r="AT54" s="94"/>
      <c r="AU54" s="94"/>
      <c r="AV54" s="94"/>
      <c r="AW54" s="94"/>
      <c r="AX54" s="94"/>
      <c r="AY54" s="94"/>
      <c r="AZ54" s="94"/>
      <c r="BA54" s="94"/>
      <c r="BJ54" s="92"/>
      <c r="BK54" s="92"/>
      <c r="BL54" s="92"/>
      <c r="BM54" s="92"/>
      <c r="BN54" s="92"/>
      <c r="BO54" s="92"/>
      <c r="BP54" s="92"/>
      <c r="BQ54" s="92"/>
      <c r="BR54" s="92"/>
      <c r="BS54" s="92"/>
      <c r="BT54" s="92"/>
      <c r="BU54" s="92"/>
      <c r="CG54" s="92"/>
      <c r="CH54" s="92"/>
      <c r="CI54" s="92"/>
      <c r="CJ54" s="92"/>
      <c r="CK54" s="92"/>
      <c r="CL54" s="92"/>
      <c r="CM54" s="92"/>
      <c r="CN54" s="92"/>
      <c r="DB54" s="92"/>
      <c r="DC54" s="93"/>
      <c r="DD54" s="92"/>
      <c r="DE54" s="92"/>
      <c r="DF54" s="92"/>
      <c r="DG54" s="93"/>
      <c r="DH54" s="92"/>
      <c r="DI54" s="92"/>
      <c r="DJ54" s="94"/>
      <c r="DK54" s="94"/>
      <c r="DL54" s="94"/>
      <c r="DM54" s="94"/>
      <c r="DN54" s="94"/>
      <c r="DO54" s="94"/>
      <c r="DP54" s="94"/>
      <c r="DQ54" s="94"/>
      <c r="DR54" s="94"/>
      <c r="DS54" s="94"/>
      <c r="DT54" s="94"/>
      <c r="DU54" s="94"/>
      <c r="DV54" s="94"/>
      <c r="DW54" s="94"/>
      <c r="EH54" s="92"/>
      <c r="EI54" s="92"/>
      <c r="EJ54" s="92"/>
      <c r="EK54" s="92"/>
      <c r="EL54" s="92"/>
      <c r="EM54" s="92"/>
      <c r="EN54" s="92"/>
      <c r="EO54" s="92"/>
      <c r="EP54" s="92"/>
      <c r="EQ54" s="92"/>
      <c r="ER54" s="92"/>
      <c r="ES54" s="92"/>
      <c r="ET54" s="92"/>
      <c r="EU54" s="92"/>
    </row>
    <row r="55" spans="1:151" ht="13.5">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4"/>
      <c r="AM55" s="94"/>
      <c r="AN55" s="94"/>
      <c r="AO55" s="94"/>
      <c r="AP55" s="94"/>
      <c r="AQ55" s="94"/>
      <c r="AR55" s="94"/>
      <c r="AS55" s="94"/>
      <c r="AT55" s="94"/>
      <c r="AU55" s="94"/>
      <c r="AV55" s="94"/>
      <c r="AW55" s="94"/>
      <c r="AX55" s="94"/>
      <c r="AY55" s="94"/>
      <c r="AZ55" s="94"/>
      <c r="BA55" s="94"/>
      <c r="BJ55" s="92"/>
      <c r="BK55" s="92"/>
      <c r="BL55" s="92"/>
      <c r="BM55" s="92"/>
      <c r="BN55" s="92"/>
      <c r="BO55" s="92"/>
      <c r="BP55" s="92"/>
      <c r="BQ55" s="92"/>
      <c r="BR55" s="92"/>
      <c r="BS55" s="92"/>
      <c r="BT55" s="92"/>
      <c r="BU55" s="92"/>
      <c r="CG55" s="92"/>
      <c r="CH55" s="92"/>
      <c r="CI55" s="92"/>
      <c r="CJ55" s="92"/>
      <c r="CK55" s="92"/>
      <c r="CL55" s="92"/>
      <c r="CM55" s="92"/>
      <c r="CN55" s="92"/>
      <c r="DB55" s="92"/>
      <c r="DC55" s="93"/>
      <c r="DD55" s="92"/>
      <c r="DE55" s="92"/>
      <c r="DF55" s="92"/>
      <c r="DG55" s="93"/>
      <c r="DH55" s="92"/>
      <c r="DI55" s="92"/>
      <c r="DJ55" s="94"/>
      <c r="DK55" s="94"/>
      <c r="DL55" s="94"/>
      <c r="DM55" s="94"/>
      <c r="DN55" s="94"/>
      <c r="DO55" s="94"/>
      <c r="DP55" s="94"/>
      <c r="DQ55" s="94"/>
      <c r="DR55" s="94"/>
      <c r="DS55" s="94"/>
      <c r="DT55" s="94"/>
      <c r="DU55" s="94"/>
      <c r="DV55" s="94"/>
      <c r="DW55" s="94"/>
      <c r="EH55" s="92"/>
      <c r="EI55" s="92"/>
      <c r="EJ55" s="92"/>
      <c r="EK55" s="92"/>
      <c r="EL55" s="92"/>
      <c r="EM55" s="92"/>
      <c r="EN55" s="92"/>
      <c r="EO55" s="92"/>
      <c r="EP55" s="92"/>
      <c r="EQ55" s="92"/>
      <c r="ER55" s="92"/>
      <c r="ES55" s="92"/>
      <c r="ET55" s="92"/>
      <c r="EU55" s="92"/>
    </row>
    <row r="56" spans="1:151" ht="13.5">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4"/>
      <c r="AM56" s="94"/>
      <c r="AN56" s="94"/>
      <c r="AO56" s="94"/>
      <c r="AP56" s="94"/>
      <c r="AQ56" s="94"/>
      <c r="AR56" s="94"/>
      <c r="AS56" s="94"/>
      <c r="AT56" s="94"/>
      <c r="AU56" s="94"/>
      <c r="AV56" s="94"/>
      <c r="AW56" s="94"/>
      <c r="AX56" s="94"/>
      <c r="AY56" s="94"/>
      <c r="AZ56" s="94"/>
      <c r="BA56" s="94"/>
      <c r="BJ56" s="92"/>
      <c r="BK56" s="92"/>
      <c r="BL56" s="92"/>
      <c r="BM56" s="92"/>
      <c r="BN56" s="92"/>
      <c r="BO56" s="92"/>
      <c r="BP56" s="92"/>
      <c r="BQ56" s="92"/>
      <c r="BR56" s="92"/>
      <c r="BS56" s="92"/>
      <c r="BT56" s="92"/>
      <c r="BU56" s="92"/>
      <c r="CG56" s="92"/>
      <c r="CH56" s="92"/>
      <c r="CI56" s="92"/>
      <c r="CJ56" s="92"/>
      <c r="CK56" s="92"/>
      <c r="CL56" s="92"/>
      <c r="CM56" s="92"/>
      <c r="CN56" s="92"/>
      <c r="DB56" s="92"/>
      <c r="DC56" s="93"/>
      <c r="DD56" s="92"/>
      <c r="DE56" s="92"/>
      <c r="DF56" s="92"/>
      <c r="DG56" s="93"/>
      <c r="DH56" s="92"/>
      <c r="DI56" s="92"/>
      <c r="DJ56" s="94"/>
      <c r="DK56" s="94"/>
      <c r="DL56" s="94"/>
      <c r="DM56" s="94"/>
      <c r="DN56" s="94"/>
      <c r="DO56" s="94"/>
      <c r="DP56" s="94"/>
      <c r="DQ56" s="94"/>
      <c r="DR56" s="94"/>
      <c r="DS56" s="94"/>
      <c r="DT56" s="94"/>
      <c r="DU56" s="94"/>
      <c r="DV56" s="94"/>
      <c r="DW56" s="94"/>
      <c r="EH56" s="92"/>
      <c r="EI56" s="92"/>
      <c r="EJ56" s="92"/>
      <c r="EK56" s="92"/>
      <c r="EL56" s="92"/>
      <c r="EM56" s="92"/>
      <c r="EN56" s="92"/>
      <c r="EO56" s="92"/>
      <c r="EP56" s="92"/>
      <c r="EQ56" s="92"/>
      <c r="ER56" s="92"/>
      <c r="ES56" s="92"/>
      <c r="ET56" s="92"/>
      <c r="EU56" s="92"/>
    </row>
    <row r="57" spans="1:151" ht="13.5">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4"/>
      <c r="AM57" s="94"/>
      <c r="AN57" s="94"/>
      <c r="AO57" s="94"/>
      <c r="AP57" s="94"/>
      <c r="AQ57" s="94"/>
      <c r="AR57" s="94"/>
      <c r="AS57" s="94"/>
      <c r="AT57" s="94"/>
      <c r="AU57" s="94"/>
      <c r="AV57" s="94"/>
      <c r="AW57" s="94"/>
      <c r="AX57" s="94"/>
      <c r="AY57" s="94"/>
      <c r="AZ57" s="94"/>
      <c r="BA57" s="94"/>
      <c r="BJ57" s="92"/>
      <c r="BK57" s="92"/>
      <c r="BL57" s="92"/>
      <c r="BM57" s="92"/>
      <c r="BN57" s="92"/>
      <c r="BO57" s="92"/>
      <c r="BP57" s="92"/>
      <c r="BQ57" s="92"/>
      <c r="BR57" s="92"/>
      <c r="BS57" s="92"/>
      <c r="BT57" s="92"/>
      <c r="BU57" s="92"/>
      <c r="CG57" s="92"/>
      <c r="CH57" s="92"/>
      <c r="CI57" s="92"/>
      <c r="CJ57" s="92"/>
      <c r="CK57" s="92"/>
      <c r="CL57" s="92"/>
      <c r="CM57" s="92"/>
      <c r="CN57" s="92"/>
      <c r="DB57" s="92"/>
      <c r="DC57" s="93"/>
      <c r="DD57" s="92"/>
      <c r="DE57" s="92"/>
      <c r="DF57" s="92"/>
      <c r="DG57" s="93"/>
      <c r="DH57" s="92"/>
      <c r="DI57" s="92"/>
      <c r="DJ57" s="94"/>
      <c r="DK57" s="94"/>
      <c r="DL57" s="94"/>
      <c r="DM57" s="94"/>
      <c r="DN57" s="94"/>
      <c r="DO57" s="94"/>
      <c r="DP57" s="94"/>
      <c r="DQ57" s="94"/>
      <c r="DR57" s="94"/>
      <c r="DS57" s="94"/>
      <c r="DT57" s="94"/>
      <c r="DU57" s="94"/>
      <c r="DV57" s="94"/>
      <c r="DW57" s="94"/>
      <c r="EH57" s="92"/>
      <c r="EI57" s="92"/>
      <c r="EJ57" s="92"/>
      <c r="EK57" s="92"/>
      <c r="EL57" s="92"/>
      <c r="EM57" s="92"/>
      <c r="EN57" s="92"/>
      <c r="EO57" s="92"/>
      <c r="EP57" s="92"/>
      <c r="EQ57" s="92"/>
      <c r="ER57" s="92"/>
      <c r="ES57" s="92"/>
      <c r="ET57" s="92"/>
      <c r="EU57" s="92"/>
    </row>
    <row r="58" spans="1:151" ht="13.5">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4"/>
      <c r="AM58" s="94"/>
      <c r="AN58" s="94"/>
      <c r="AO58" s="94"/>
      <c r="AP58" s="94"/>
      <c r="AQ58" s="94"/>
      <c r="AR58" s="94"/>
      <c r="AS58" s="94"/>
      <c r="AT58" s="94"/>
      <c r="AU58" s="94"/>
      <c r="AV58" s="94"/>
      <c r="AW58" s="94"/>
      <c r="AX58" s="94"/>
      <c r="AY58" s="94"/>
      <c r="AZ58" s="94"/>
      <c r="BA58" s="94"/>
      <c r="BJ58" s="92"/>
      <c r="BK58" s="92"/>
      <c r="BL58" s="92"/>
      <c r="BM58" s="92"/>
      <c r="BN58" s="92"/>
      <c r="BO58" s="92"/>
      <c r="BP58" s="92"/>
      <c r="BQ58" s="92"/>
      <c r="BR58" s="92"/>
      <c r="BS58" s="92"/>
      <c r="BT58" s="92"/>
      <c r="BU58" s="92"/>
      <c r="CG58" s="92"/>
      <c r="CH58" s="92"/>
      <c r="CI58" s="92"/>
      <c r="CJ58" s="92"/>
      <c r="CK58" s="92"/>
      <c r="CL58" s="92"/>
      <c r="CM58" s="92"/>
      <c r="CN58" s="92"/>
      <c r="DB58" s="92"/>
      <c r="DC58" s="93"/>
      <c r="DD58" s="92"/>
      <c r="DE58" s="92"/>
      <c r="DF58" s="92"/>
      <c r="DG58" s="93"/>
      <c r="DH58" s="92"/>
      <c r="DI58" s="92"/>
      <c r="DJ58" s="94"/>
      <c r="DK58" s="94"/>
      <c r="DL58" s="94"/>
      <c r="DM58" s="94"/>
      <c r="DN58" s="94"/>
      <c r="DO58" s="94"/>
      <c r="DP58" s="94"/>
      <c r="DQ58" s="94"/>
      <c r="DR58" s="94"/>
      <c r="DS58" s="94"/>
      <c r="DT58" s="94"/>
      <c r="DU58" s="94"/>
      <c r="DV58" s="94"/>
      <c r="DW58" s="94"/>
      <c r="EH58" s="92"/>
      <c r="EI58" s="92"/>
      <c r="EJ58" s="92"/>
      <c r="EK58" s="92"/>
      <c r="EL58" s="92"/>
      <c r="EM58" s="92"/>
      <c r="EN58" s="92"/>
      <c r="EO58" s="92"/>
      <c r="EP58" s="92"/>
      <c r="EQ58" s="92"/>
      <c r="ER58" s="92"/>
      <c r="ES58" s="92"/>
      <c r="ET58" s="92"/>
      <c r="EU58" s="92"/>
    </row>
    <row r="59" spans="1:151" ht="13.5">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4"/>
      <c r="AM59" s="94"/>
      <c r="AN59" s="94"/>
      <c r="AO59" s="94"/>
      <c r="AP59" s="94"/>
      <c r="AQ59" s="94"/>
      <c r="AR59" s="94"/>
      <c r="AS59" s="94"/>
      <c r="AT59" s="94"/>
      <c r="AU59" s="94"/>
      <c r="AV59" s="94"/>
      <c r="AW59" s="94"/>
      <c r="AX59" s="94"/>
      <c r="AY59" s="94"/>
      <c r="AZ59" s="94"/>
      <c r="BA59" s="94"/>
      <c r="BJ59" s="92"/>
      <c r="BK59" s="92"/>
      <c r="BL59" s="92"/>
      <c r="BM59" s="92"/>
      <c r="BN59" s="92"/>
      <c r="BO59" s="92"/>
      <c r="BP59" s="92"/>
      <c r="BQ59" s="92"/>
      <c r="BR59" s="92"/>
      <c r="BS59" s="92"/>
      <c r="BT59" s="92"/>
      <c r="BU59" s="92"/>
      <c r="CG59" s="92"/>
      <c r="CH59" s="92"/>
      <c r="CI59" s="92"/>
      <c r="CJ59" s="92"/>
      <c r="CK59" s="92"/>
      <c r="CL59" s="92"/>
      <c r="CM59" s="92"/>
      <c r="CN59" s="92"/>
      <c r="DB59" s="92"/>
      <c r="DC59" s="93"/>
      <c r="DD59" s="92"/>
      <c r="DE59" s="92"/>
      <c r="DF59" s="92"/>
      <c r="DG59" s="93"/>
      <c r="DH59" s="92"/>
      <c r="DI59" s="92"/>
      <c r="DJ59" s="94"/>
      <c r="DK59" s="94"/>
      <c r="DL59" s="94"/>
      <c r="DM59" s="94"/>
      <c r="DN59" s="94"/>
      <c r="DO59" s="94"/>
      <c r="DP59" s="94"/>
      <c r="DQ59" s="94"/>
      <c r="DR59" s="94"/>
      <c r="DS59" s="94"/>
      <c r="DT59" s="94"/>
      <c r="DU59" s="94"/>
      <c r="DV59" s="94"/>
      <c r="DW59" s="94"/>
      <c r="EH59" s="92"/>
      <c r="EI59" s="92"/>
      <c r="EJ59" s="92"/>
      <c r="EK59" s="92"/>
      <c r="EL59" s="92"/>
      <c r="EM59" s="92"/>
      <c r="EN59" s="92"/>
      <c r="EO59" s="92"/>
      <c r="EP59" s="92"/>
      <c r="EQ59" s="92"/>
      <c r="ER59" s="92"/>
      <c r="ES59" s="92"/>
      <c r="ET59" s="92"/>
      <c r="EU59" s="92"/>
    </row>
    <row r="60" spans="1:151" ht="13.5">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4"/>
      <c r="AM60" s="94"/>
      <c r="AN60" s="94"/>
      <c r="AO60" s="94"/>
      <c r="AP60" s="94"/>
      <c r="AQ60" s="94"/>
      <c r="AR60" s="94"/>
      <c r="AS60" s="94"/>
      <c r="AT60" s="94"/>
      <c r="AU60" s="94"/>
      <c r="AV60" s="94"/>
      <c r="AW60" s="94"/>
      <c r="AX60" s="94"/>
      <c r="AY60" s="94"/>
      <c r="AZ60" s="94"/>
      <c r="BA60" s="94"/>
      <c r="BJ60" s="92"/>
      <c r="BK60" s="92"/>
      <c r="BL60" s="92"/>
      <c r="BM60" s="92"/>
      <c r="BN60" s="92"/>
      <c r="BO60" s="92"/>
      <c r="BP60" s="92"/>
      <c r="BQ60" s="92"/>
      <c r="BR60" s="92"/>
      <c r="BS60" s="92"/>
      <c r="BT60" s="92"/>
      <c r="BU60" s="92"/>
      <c r="CG60" s="92"/>
      <c r="CH60" s="92"/>
      <c r="CI60" s="92"/>
      <c r="CJ60" s="92"/>
      <c r="CK60" s="92"/>
      <c r="CL60" s="92"/>
      <c r="CM60" s="92"/>
      <c r="CN60" s="92"/>
      <c r="DB60" s="92"/>
      <c r="DC60" s="93"/>
      <c r="DD60" s="92"/>
      <c r="DE60" s="92"/>
      <c r="DF60" s="92"/>
      <c r="DG60" s="93"/>
      <c r="DH60" s="92"/>
      <c r="DI60" s="92"/>
      <c r="DJ60" s="94"/>
      <c r="DK60" s="94"/>
      <c r="DL60" s="94"/>
      <c r="DM60" s="94"/>
      <c r="DN60" s="94"/>
      <c r="DO60" s="94"/>
      <c r="DP60" s="94"/>
      <c r="DQ60" s="94"/>
      <c r="DR60" s="94"/>
      <c r="DS60" s="94"/>
      <c r="DT60" s="94"/>
      <c r="DU60" s="94"/>
      <c r="DV60" s="94"/>
      <c r="DW60" s="94"/>
      <c r="EH60" s="92"/>
      <c r="EI60" s="92"/>
      <c r="EJ60" s="92"/>
      <c r="EK60" s="92"/>
      <c r="EL60" s="92"/>
      <c r="EM60" s="92"/>
      <c r="EN60" s="92"/>
      <c r="EO60" s="92"/>
      <c r="EP60" s="92"/>
      <c r="EQ60" s="92"/>
      <c r="ER60" s="92"/>
      <c r="ES60" s="92"/>
      <c r="ET60" s="92"/>
      <c r="EU60" s="92"/>
    </row>
    <row r="61" spans="1:151" ht="13.5">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4"/>
      <c r="AM61" s="94"/>
      <c r="AN61" s="94"/>
      <c r="AO61" s="94"/>
      <c r="AP61" s="94"/>
      <c r="AQ61" s="94"/>
      <c r="AR61" s="94"/>
      <c r="AS61" s="94"/>
      <c r="AT61" s="94"/>
      <c r="AU61" s="94"/>
      <c r="AV61" s="94"/>
      <c r="AW61" s="94"/>
      <c r="AX61" s="94"/>
      <c r="AY61" s="94"/>
      <c r="AZ61" s="94"/>
      <c r="BA61" s="94"/>
      <c r="BJ61" s="92"/>
      <c r="BK61" s="92"/>
      <c r="BL61" s="92"/>
      <c r="BM61" s="92"/>
      <c r="BN61" s="92"/>
      <c r="BO61" s="92"/>
      <c r="BP61" s="92"/>
      <c r="BQ61" s="92"/>
      <c r="BR61" s="92"/>
      <c r="BS61" s="92"/>
      <c r="BT61" s="92"/>
      <c r="BU61" s="92"/>
      <c r="CG61" s="92"/>
      <c r="CH61" s="92"/>
      <c r="CI61" s="92"/>
      <c r="CJ61" s="92"/>
      <c r="CK61" s="92"/>
      <c r="CL61" s="92"/>
      <c r="CM61" s="92"/>
      <c r="CN61" s="92"/>
      <c r="DB61" s="92"/>
      <c r="DC61" s="93"/>
      <c r="DD61" s="92"/>
      <c r="DE61" s="92"/>
      <c r="DF61" s="92"/>
      <c r="DG61" s="93"/>
      <c r="DH61" s="92"/>
      <c r="DI61" s="92"/>
      <c r="DJ61" s="94"/>
      <c r="DK61" s="94"/>
      <c r="DL61" s="94"/>
      <c r="DM61" s="94"/>
      <c r="DN61" s="94"/>
      <c r="DO61" s="94"/>
      <c r="DP61" s="94"/>
      <c r="DQ61" s="94"/>
      <c r="DR61" s="94"/>
      <c r="DS61" s="94"/>
      <c r="DT61" s="94"/>
      <c r="DU61" s="94"/>
      <c r="DV61" s="94"/>
      <c r="DW61" s="94"/>
      <c r="EH61" s="92"/>
      <c r="EI61" s="92"/>
      <c r="EJ61" s="92"/>
      <c r="EK61" s="92"/>
      <c r="EL61" s="92"/>
      <c r="EM61" s="92"/>
      <c r="EN61" s="92"/>
      <c r="EO61" s="92"/>
      <c r="EP61" s="92"/>
      <c r="EQ61" s="92"/>
      <c r="ER61" s="92"/>
      <c r="ES61" s="92"/>
      <c r="ET61" s="92"/>
      <c r="EU61" s="92"/>
    </row>
    <row r="62" spans="1:151" ht="13.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4"/>
      <c r="AM62" s="94"/>
      <c r="AN62" s="94"/>
      <c r="AO62" s="94"/>
      <c r="AP62" s="94"/>
      <c r="AQ62" s="94"/>
      <c r="AR62" s="94"/>
      <c r="AS62" s="94"/>
      <c r="AT62" s="94"/>
      <c r="AU62" s="94"/>
      <c r="AV62" s="94"/>
      <c r="AW62" s="94"/>
      <c r="AX62" s="94"/>
      <c r="AY62" s="94"/>
      <c r="AZ62" s="94"/>
      <c r="BA62" s="94"/>
      <c r="BJ62" s="92"/>
      <c r="BK62" s="92"/>
      <c r="BL62" s="92"/>
      <c r="BM62" s="92"/>
      <c r="BN62" s="92"/>
      <c r="BO62" s="92"/>
      <c r="BP62" s="92"/>
      <c r="BQ62" s="92"/>
      <c r="BR62" s="92"/>
      <c r="BS62" s="92"/>
      <c r="BT62" s="92"/>
      <c r="BU62" s="92"/>
      <c r="CG62" s="92"/>
      <c r="CH62" s="92"/>
      <c r="CI62" s="92"/>
      <c r="CJ62" s="92"/>
      <c r="CK62" s="92"/>
      <c r="CL62" s="92"/>
      <c r="CM62" s="92"/>
      <c r="CN62" s="92"/>
      <c r="DB62" s="92"/>
      <c r="DC62" s="93"/>
      <c r="DD62" s="92"/>
      <c r="DE62" s="92"/>
      <c r="DF62" s="92"/>
      <c r="DG62" s="93"/>
      <c r="DH62" s="92"/>
      <c r="DI62" s="92"/>
      <c r="DJ62" s="94"/>
      <c r="DK62" s="94"/>
      <c r="DL62" s="94"/>
      <c r="DM62" s="94"/>
      <c r="DN62" s="94"/>
      <c r="DO62" s="94"/>
      <c r="DP62" s="94"/>
      <c r="DQ62" s="94"/>
      <c r="DR62" s="94"/>
      <c r="DS62" s="94"/>
      <c r="DT62" s="94"/>
      <c r="DU62" s="94"/>
      <c r="DV62" s="94"/>
      <c r="DW62" s="94"/>
      <c r="EH62" s="92"/>
      <c r="EI62" s="92"/>
      <c r="EJ62" s="92"/>
      <c r="EK62" s="92"/>
      <c r="EL62" s="92"/>
      <c r="EM62" s="92"/>
      <c r="EN62" s="92"/>
      <c r="EO62" s="92"/>
      <c r="EP62" s="92"/>
      <c r="EQ62" s="92"/>
      <c r="ER62" s="92"/>
      <c r="ES62" s="92"/>
      <c r="ET62" s="92"/>
      <c r="EU62" s="92"/>
    </row>
    <row r="63" spans="1:151" ht="13.5">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4"/>
      <c r="AM63" s="94"/>
      <c r="AN63" s="94"/>
      <c r="AO63" s="94"/>
      <c r="AP63" s="94"/>
      <c r="AQ63" s="94"/>
      <c r="AR63" s="94"/>
      <c r="AS63" s="94"/>
      <c r="AT63" s="94"/>
      <c r="AU63" s="94"/>
      <c r="AV63" s="94"/>
      <c r="AW63" s="94"/>
      <c r="AX63" s="94"/>
      <c r="AY63" s="94"/>
      <c r="AZ63" s="94"/>
      <c r="BA63" s="94"/>
      <c r="BJ63" s="92"/>
      <c r="BK63" s="92"/>
      <c r="BL63" s="92"/>
      <c r="BM63" s="92"/>
      <c r="BN63" s="92"/>
      <c r="BO63" s="92"/>
      <c r="BP63" s="92"/>
      <c r="BQ63" s="92"/>
      <c r="BR63" s="92"/>
      <c r="BS63" s="92"/>
      <c r="BT63" s="92"/>
      <c r="BU63" s="92"/>
      <c r="CG63" s="92"/>
      <c r="CH63" s="92"/>
      <c r="CI63" s="92"/>
      <c r="CJ63" s="92"/>
      <c r="CK63" s="92"/>
      <c r="CL63" s="92"/>
      <c r="CM63" s="92"/>
      <c r="CN63" s="92"/>
      <c r="DB63" s="92"/>
      <c r="DC63" s="93"/>
      <c r="DD63" s="92"/>
      <c r="DE63" s="92"/>
      <c r="DF63" s="92"/>
      <c r="DG63" s="93"/>
      <c r="DH63" s="92"/>
      <c r="DI63" s="92"/>
      <c r="DJ63" s="94"/>
      <c r="DK63" s="94"/>
      <c r="DL63" s="94"/>
      <c r="DM63" s="94"/>
      <c r="DN63" s="94"/>
      <c r="DO63" s="94"/>
      <c r="DP63" s="94"/>
      <c r="DQ63" s="94"/>
      <c r="DR63" s="94"/>
      <c r="DS63" s="94"/>
      <c r="DT63" s="94"/>
      <c r="DU63" s="94"/>
      <c r="DV63" s="94"/>
      <c r="DW63" s="94"/>
      <c r="EH63" s="92"/>
      <c r="EI63" s="92"/>
      <c r="EJ63" s="92"/>
      <c r="EK63" s="92"/>
      <c r="EL63" s="92"/>
      <c r="EM63" s="92"/>
      <c r="EN63" s="92"/>
      <c r="EO63" s="92"/>
      <c r="EP63" s="92"/>
      <c r="EQ63" s="92"/>
      <c r="ER63" s="92"/>
      <c r="ES63" s="92"/>
      <c r="ET63" s="92"/>
      <c r="EU63" s="92"/>
    </row>
    <row r="64" spans="1:151" ht="13.5">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4"/>
      <c r="AM64" s="94"/>
      <c r="AN64" s="94"/>
      <c r="AO64" s="94"/>
      <c r="AP64" s="94"/>
      <c r="AQ64" s="94"/>
      <c r="AR64" s="94"/>
      <c r="AS64" s="94"/>
      <c r="AT64" s="94"/>
      <c r="AU64" s="94"/>
      <c r="AV64" s="94"/>
      <c r="AW64" s="94"/>
      <c r="AX64" s="94"/>
      <c r="AY64" s="94"/>
      <c r="AZ64" s="94"/>
      <c r="BA64" s="94"/>
      <c r="BJ64" s="92"/>
      <c r="BK64" s="92"/>
      <c r="BL64" s="92"/>
      <c r="BM64" s="92"/>
      <c r="BN64" s="92"/>
      <c r="BO64" s="92"/>
      <c r="BP64" s="92"/>
      <c r="BQ64" s="92"/>
      <c r="BR64" s="92"/>
      <c r="BS64" s="92"/>
      <c r="BT64" s="92"/>
      <c r="BU64" s="92"/>
      <c r="CG64" s="92"/>
      <c r="CH64" s="92"/>
      <c r="CI64" s="92"/>
      <c r="CJ64" s="92"/>
      <c r="CK64" s="92"/>
      <c r="CL64" s="92"/>
      <c r="CM64" s="92"/>
      <c r="CN64" s="92"/>
      <c r="DB64" s="92"/>
      <c r="DC64" s="93"/>
      <c r="DD64" s="92"/>
      <c r="DE64" s="92"/>
      <c r="DF64" s="92"/>
      <c r="DG64" s="93"/>
      <c r="DH64" s="92"/>
      <c r="DI64" s="92"/>
      <c r="DJ64" s="94"/>
      <c r="DK64" s="94"/>
      <c r="DL64" s="94"/>
      <c r="DM64" s="94"/>
      <c r="DN64" s="94"/>
      <c r="DO64" s="94"/>
      <c r="DP64" s="94"/>
      <c r="DQ64" s="94"/>
      <c r="DR64" s="94"/>
      <c r="DS64" s="94"/>
      <c r="DT64" s="94"/>
      <c r="DU64" s="94"/>
      <c r="DV64" s="94"/>
      <c r="DW64" s="94"/>
      <c r="EH64" s="92"/>
      <c r="EI64" s="92"/>
      <c r="EJ64" s="92"/>
      <c r="EK64" s="92"/>
      <c r="EL64" s="92"/>
      <c r="EM64" s="92"/>
      <c r="EN64" s="92"/>
      <c r="EO64" s="92"/>
      <c r="EP64" s="92"/>
      <c r="EQ64" s="92"/>
      <c r="ER64" s="92"/>
      <c r="ES64" s="92"/>
      <c r="ET64" s="92"/>
      <c r="EU64" s="92"/>
    </row>
    <row r="65" spans="1:151" ht="13.5">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4"/>
      <c r="AM65" s="94"/>
      <c r="AN65" s="94"/>
      <c r="AO65" s="94"/>
      <c r="AP65" s="94"/>
      <c r="AQ65" s="94"/>
      <c r="AR65" s="94"/>
      <c r="AS65" s="94"/>
      <c r="AT65" s="94"/>
      <c r="AU65" s="94"/>
      <c r="AV65" s="94"/>
      <c r="AW65" s="94"/>
      <c r="AX65" s="94"/>
      <c r="AY65" s="94"/>
      <c r="AZ65" s="94"/>
      <c r="BA65" s="94"/>
      <c r="BJ65" s="92"/>
      <c r="BK65" s="92"/>
      <c r="BL65" s="92"/>
      <c r="BM65" s="92"/>
      <c r="BN65" s="92"/>
      <c r="BO65" s="92"/>
      <c r="BP65" s="92"/>
      <c r="BQ65" s="92"/>
      <c r="BR65" s="92"/>
      <c r="BS65" s="92"/>
      <c r="BT65" s="92"/>
      <c r="BU65" s="92"/>
      <c r="CG65" s="92"/>
      <c r="CH65" s="92"/>
      <c r="CI65" s="92"/>
      <c r="CJ65" s="92"/>
      <c r="CK65" s="92"/>
      <c r="CL65" s="92"/>
      <c r="CM65" s="92"/>
      <c r="CN65" s="92"/>
      <c r="DB65" s="92"/>
      <c r="DC65" s="93"/>
      <c r="DD65" s="92"/>
      <c r="DE65" s="92"/>
      <c r="DF65" s="92"/>
      <c r="DG65" s="93"/>
      <c r="DH65" s="92"/>
      <c r="DI65" s="92"/>
      <c r="DJ65" s="94"/>
      <c r="DK65" s="94"/>
      <c r="DL65" s="94"/>
      <c r="DM65" s="94"/>
      <c r="DN65" s="94"/>
      <c r="DO65" s="94"/>
      <c r="DP65" s="94"/>
      <c r="DQ65" s="94"/>
      <c r="DR65" s="94"/>
      <c r="DS65" s="94"/>
      <c r="DT65" s="94"/>
      <c r="DU65" s="94"/>
      <c r="DV65" s="94"/>
      <c r="DW65" s="94"/>
      <c r="EH65" s="92"/>
      <c r="EI65" s="92"/>
      <c r="EJ65" s="92"/>
      <c r="EK65" s="92"/>
      <c r="EL65" s="92"/>
      <c r="EM65" s="92"/>
      <c r="EN65" s="92"/>
      <c r="EO65" s="92"/>
      <c r="EP65" s="92"/>
      <c r="EQ65" s="92"/>
      <c r="ER65" s="92"/>
      <c r="ES65" s="92"/>
      <c r="ET65" s="92"/>
      <c r="EU65" s="92"/>
    </row>
    <row r="66" spans="1:151" ht="13.5">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4"/>
      <c r="AM66" s="94"/>
      <c r="AN66" s="94"/>
      <c r="AO66" s="94"/>
      <c r="AP66" s="94"/>
      <c r="AQ66" s="94"/>
      <c r="AR66" s="94"/>
      <c r="AS66" s="94"/>
      <c r="AT66" s="94"/>
      <c r="AU66" s="94"/>
      <c r="AV66" s="94"/>
      <c r="AW66" s="94"/>
      <c r="AX66" s="94"/>
      <c r="AY66" s="94"/>
      <c r="AZ66" s="94"/>
      <c r="BA66" s="94"/>
      <c r="BJ66" s="92"/>
      <c r="BK66" s="92"/>
      <c r="BL66" s="92"/>
      <c r="BM66" s="92"/>
      <c r="BN66" s="92"/>
      <c r="BO66" s="92"/>
      <c r="BP66" s="92"/>
      <c r="BQ66" s="92"/>
      <c r="BR66" s="92"/>
      <c r="BS66" s="92"/>
      <c r="BT66" s="92"/>
      <c r="BU66" s="92"/>
      <c r="CG66" s="92"/>
      <c r="CH66" s="92"/>
      <c r="CI66" s="92"/>
      <c r="CJ66" s="92"/>
      <c r="CK66" s="92"/>
      <c r="CL66" s="92"/>
      <c r="CM66" s="92"/>
      <c r="CN66" s="92"/>
      <c r="DB66" s="92"/>
      <c r="DC66" s="93"/>
      <c r="DD66" s="92"/>
      <c r="DE66" s="92"/>
      <c r="DF66" s="92"/>
      <c r="DG66" s="93"/>
      <c r="DH66" s="92"/>
      <c r="DI66" s="92"/>
      <c r="DJ66" s="94"/>
      <c r="DK66" s="94"/>
      <c r="DL66" s="94"/>
      <c r="DM66" s="94"/>
      <c r="DN66" s="94"/>
      <c r="DO66" s="94"/>
      <c r="DP66" s="94"/>
      <c r="DQ66" s="94"/>
      <c r="DR66" s="94"/>
      <c r="DS66" s="94"/>
      <c r="DT66" s="94"/>
      <c r="DU66" s="94"/>
      <c r="DV66" s="94"/>
      <c r="DW66" s="94"/>
      <c r="EH66" s="92"/>
      <c r="EI66" s="92"/>
      <c r="EJ66" s="92"/>
      <c r="EK66" s="92"/>
      <c r="EL66" s="92"/>
      <c r="EM66" s="92"/>
      <c r="EN66" s="92"/>
      <c r="EO66" s="92"/>
      <c r="EP66" s="92"/>
      <c r="EQ66" s="92"/>
      <c r="ER66" s="92"/>
      <c r="ES66" s="92"/>
      <c r="ET66" s="92"/>
      <c r="EU66" s="92"/>
    </row>
    <row r="67" spans="1:151" ht="13.5">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4"/>
      <c r="AM67" s="94"/>
      <c r="AN67" s="94"/>
      <c r="AO67" s="94"/>
      <c r="AP67" s="94"/>
      <c r="AQ67" s="94"/>
      <c r="AR67" s="94"/>
      <c r="AS67" s="94"/>
      <c r="AT67" s="94"/>
      <c r="AU67" s="94"/>
      <c r="AV67" s="94"/>
      <c r="AW67" s="94"/>
      <c r="AX67" s="94"/>
      <c r="AY67" s="94"/>
      <c r="AZ67" s="94"/>
      <c r="BA67" s="94"/>
      <c r="BJ67" s="92"/>
      <c r="BK67" s="92"/>
      <c r="BL67" s="92"/>
      <c r="BM67" s="92"/>
      <c r="BN67" s="92"/>
      <c r="BO67" s="92"/>
      <c r="BP67" s="92"/>
      <c r="BQ67" s="92"/>
      <c r="BR67" s="92"/>
      <c r="BS67" s="92"/>
      <c r="BT67" s="92"/>
      <c r="BU67" s="92"/>
      <c r="CG67" s="92"/>
      <c r="CH67" s="92"/>
      <c r="CI67" s="92"/>
      <c r="CJ67" s="92"/>
      <c r="CK67" s="92"/>
      <c r="CL67" s="92"/>
      <c r="CM67" s="92"/>
      <c r="CN67" s="92"/>
      <c r="DB67" s="92"/>
      <c r="DC67" s="93"/>
      <c r="DD67" s="92"/>
      <c r="DE67" s="92"/>
      <c r="DF67" s="92"/>
      <c r="DG67" s="93"/>
      <c r="DH67" s="92"/>
      <c r="DI67" s="92"/>
      <c r="DJ67" s="94"/>
      <c r="DK67" s="94"/>
      <c r="DL67" s="94"/>
      <c r="DM67" s="94"/>
      <c r="DN67" s="94"/>
      <c r="DO67" s="94"/>
      <c r="DP67" s="94"/>
      <c r="DQ67" s="94"/>
      <c r="DR67" s="94"/>
      <c r="DS67" s="94"/>
      <c r="DT67" s="94"/>
      <c r="DU67" s="94"/>
      <c r="DV67" s="94"/>
      <c r="DW67" s="94"/>
      <c r="EH67" s="92"/>
      <c r="EI67" s="92"/>
      <c r="EJ67" s="92"/>
      <c r="EK67" s="92"/>
      <c r="EL67" s="92"/>
      <c r="EM67" s="92"/>
      <c r="EN67" s="92"/>
      <c r="EO67" s="92"/>
      <c r="EP67" s="92"/>
      <c r="EQ67" s="92"/>
      <c r="ER67" s="92"/>
      <c r="ES67" s="92"/>
      <c r="ET67" s="92"/>
      <c r="EU67" s="92"/>
    </row>
    <row r="68" spans="1:151" ht="13.5">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4"/>
      <c r="AM68" s="94"/>
      <c r="AN68" s="94"/>
      <c r="AO68" s="94"/>
      <c r="AP68" s="94"/>
      <c r="AQ68" s="94"/>
      <c r="AR68" s="94"/>
      <c r="AS68" s="94"/>
      <c r="AT68" s="94"/>
      <c r="AU68" s="94"/>
      <c r="AV68" s="94"/>
      <c r="AW68" s="94"/>
      <c r="AX68" s="94"/>
      <c r="AY68" s="94"/>
      <c r="AZ68" s="94"/>
      <c r="BA68" s="94"/>
      <c r="BJ68" s="92"/>
      <c r="BK68" s="92"/>
      <c r="BL68" s="92"/>
      <c r="BM68" s="92"/>
      <c r="BN68" s="92"/>
      <c r="BO68" s="92"/>
      <c r="BP68" s="92"/>
      <c r="BQ68" s="92"/>
      <c r="BR68" s="92"/>
      <c r="BS68" s="92"/>
      <c r="BT68" s="92"/>
      <c r="BU68" s="92"/>
      <c r="CG68" s="92"/>
      <c r="CH68" s="92"/>
      <c r="CI68" s="92"/>
      <c r="CJ68" s="92"/>
      <c r="CK68" s="92"/>
      <c r="CL68" s="92"/>
      <c r="CM68" s="92"/>
      <c r="CN68" s="92"/>
      <c r="DB68" s="92"/>
      <c r="DC68" s="93"/>
      <c r="DD68" s="92"/>
      <c r="DE68" s="92"/>
      <c r="DF68" s="92"/>
      <c r="DG68" s="93"/>
      <c r="DH68" s="92"/>
      <c r="DI68" s="92"/>
      <c r="DJ68" s="94"/>
      <c r="DK68" s="94"/>
      <c r="DL68" s="94"/>
      <c r="DM68" s="94"/>
      <c r="DN68" s="94"/>
      <c r="DO68" s="94"/>
      <c r="DP68" s="94"/>
      <c r="DQ68" s="94"/>
      <c r="DR68" s="94"/>
      <c r="DS68" s="94"/>
      <c r="DT68" s="94"/>
      <c r="DU68" s="94"/>
      <c r="DV68" s="94"/>
      <c r="DW68" s="94"/>
      <c r="EH68" s="92"/>
      <c r="EI68" s="92"/>
      <c r="EJ68" s="92"/>
      <c r="EK68" s="92"/>
      <c r="EL68" s="92"/>
      <c r="EM68" s="92"/>
      <c r="EN68" s="92"/>
      <c r="EO68" s="92"/>
      <c r="EP68" s="92"/>
      <c r="EQ68" s="92"/>
      <c r="ER68" s="92"/>
      <c r="ES68" s="92"/>
      <c r="ET68" s="92"/>
      <c r="EU68" s="92"/>
    </row>
    <row r="69" spans="1:151" ht="13.5">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4"/>
      <c r="AM69" s="94"/>
      <c r="AN69" s="94"/>
      <c r="AO69" s="94"/>
      <c r="AP69" s="94"/>
      <c r="AQ69" s="94"/>
      <c r="AR69" s="94"/>
      <c r="AS69" s="94"/>
      <c r="AT69" s="94"/>
      <c r="AU69" s="94"/>
      <c r="AV69" s="94"/>
      <c r="AW69" s="94"/>
      <c r="AX69" s="94"/>
      <c r="AY69" s="94"/>
      <c r="AZ69" s="94"/>
      <c r="BA69" s="94"/>
      <c r="BJ69" s="92"/>
      <c r="BK69" s="92"/>
      <c r="BL69" s="92"/>
      <c r="BM69" s="92"/>
      <c r="BN69" s="92"/>
      <c r="BO69" s="92"/>
      <c r="BP69" s="92"/>
      <c r="BQ69" s="92"/>
      <c r="BR69" s="92"/>
      <c r="BS69" s="92"/>
      <c r="BT69" s="92"/>
      <c r="BU69" s="92"/>
      <c r="CG69" s="92"/>
      <c r="CH69" s="92"/>
      <c r="CI69" s="92"/>
      <c r="CJ69" s="92"/>
      <c r="CK69" s="92"/>
      <c r="CL69" s="92"/>
      <c r="CM69" s="92"/>
      <c r="CN69" s="92"/>
      <c r="DB69" s="92"/>
      <c r="DC69" s="93"/>
      <c r="DD69" s="92"/>
      <c r="DE69" s="92"/>
      <c r="DF69" s="92"/>
      <c r="DG69" s="93"/>
      <c r="DH69" s="92"/>
      <c r="DI69" s="92"/>
      <c r="DJ69" s="94"/>
      <c r="DK69" s="94"/>
      <c r="DL69" s="94"/>
      <c r="DM69" s="94"/>
      <c r="DN69" s="94"/>
      <c r="DO69" s="94"/>
      <c r="DP69" s="94"/>
      <c r="DQ69" s="94"/>
      <c r="DR69" s="94"/>
      <c r="DS69" s="94"/>
      <c r="DT69" s="94"/>
      <c r="DU69" s="94"/>
      <c r="DV69" s="94"/>
      <c r="DW69" s="94"/>
      <c r="EH69" s="92"/>
      <c r="EI69" s="92"/>
      <c r="EJ69" s="92"/>
      <c r="EK69" s="92"/>
      <c r="EL69" s="92"/>
      <c r="EM69" s="92"/>
      <c r="EN69" s="92"/>
      <c r="EO69" s="92"/>
      <c r="EP69" s="92"/>
      <c r="EQ69" s="92"/>
      <c r="ER69" s="92"/>
      <c r="ES69" s="92"/>
      <c r="ET69" s="92"/>
      <c r="EU69" s="92"/>
    </row>
    <row r="70" spans="1:151" ht="13.5">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4"/>
      <c r="AM70" s="94"/>
      <c r="AN70" s="94"/>
      <c r="AO70" s="94"/>
      <c r="AP70" s="94"/>
      <c r="AQ70" s="94"/>
      <c r="AR70" s="94"/>
      <c r="AS70" s="94"/>
      <c r="AT70" s="94"/>
      <c r="AU70" s="94"/>
      <c r="AV70" s="94"/>
      <c r="AW70" s="94"/>
      <c r="AX70" s="94"/>
      <c r="AY70" s="94"/>
      <c r="AZ70" s="94"/>
      <c r="BA70" s="94"/>
      <c r="BJ70" s="92"/>
      <c r="BK70" s="92"/>
      <c r="BL70" s="92"/>
      <c r="BM70" s="92"/>
      <c r="BN70" s="92"/>
      <c r="BO70" s="92"/>
      <c r="BP70" s="92"/>
      <c r="BQ70" s="92"/>
      <c r="BR70" s="92"/>
      <c r="BS70" s="92"/>
      <c r="BT70" s="92"/>
      <c r="BU70" s="92"/>
      <c r="CG70" s="92"/>
      <c r="CH70" s="92"/>
      <c r="CI70" s="92"/>
      <c r="CJ70" s="92"/>
      <c r="CK70" s="92"/>
      <c r="CL70" s="92"/>
      <c r="CM70" s="92"/>
      <c r="CN70" s="92"/>
      <c r="DB70" s="92"/>
      <c r="DC70" s="93"/>
      <c r="DD70" s="92"/>
      <c r="DE70" s="92"/>
      <c r="DF70" s="92"/>
      <c r="DG70" s="93"/>
      <c r="DH70" s="92"/>
      <c r="DI70" s="92"/>
      <c r="DJ70" s="94"/>
      <c r="DK70" s="94"/>
      <c r="DL70" s="94"/>
      <c r="DM70" s="94"/>
      <c r="DN70" s="94"/>
      <c r="DO70" s="94"/>
      <c r="DP70" s="94"/>
      <c r="DQ70" s="94"/>
      <c r="DR70" s="94"/>
      <c r="DS70" s="94"/>
      <c r="DT70" s="94"/>
      <c r="DU70" s="94"/>
      <c r="DV70" s="94"/>
      <c r="DW70" s="94"/>
      <c r="EH70" s="92"/>
      <c r="EI70" s="92"/>
      <c r="EJ70" s="92"/>
      <c r="EK70" s="92"/>
      <c r="EL70" s="92"/>
      <c r="EM70" s="92"/>
      <c r="EN70" s="92"/>
      <c r="EO70" s="92"/>
      <c r="EP70" s="92"/>
      <c r="EQ70" s="92"/>
      <c r="ER70" s="92"/>
      <c r="ES70" s="92"/>
      <c r="ET70" s="92"/>
      <c r="EU70" s="92"/>
    </row>
    <row r="71" spans="1:151" ht="13.5">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4"/>
      <c r="AM71" s="94"/>
      <c r="AN71" s="94"/>
      <c r="AO71" s="94"/>
      <c r="AP71" s="94"/>
      <c r="AQ71" s="94"/>
      <c r="AR71" s="94"/>
      <c r="AS71" s="94"/>
      <c r="AT71" s="94"/>
      <c r="AU71" s="94"/>
      <c r="AV71" s="94"/>
      <c r="AW71" s="94"/>
      <c r="AX71" s="94"/>
      <c r="AY71" s="94"/>
      <c r="AZ71" s="94"/>
      <c r="BA71" s="94"/>
      <c r="BJ71" s="92"/>
      <c r="BK71" s="92"/>
      <c r="BL71" s="92"/>
      <c r="BM71" s="92"/>
      <c r="BN71" s="92"/>
      <c r="BO71" s="92"/>
      <c r="BP71" s="92"/>
      <c r="BQ71" s="92"/>
      <c r="BR71" s="92"/>
      <c r="BS71" s="92"/>
      <c r="BT71" s="92"/>
      <c r="BU71" s="92"/>
      <c r="CG71" s="92"/>
      <c r="CH71" s="92"/>
      <c r="CI71" s="92"/>
      <c r="CJ71" s="92"/>
      <c r="CK71" s="92"/>
      <c r="CL71" s="92"/>
      <c r="CM71" s="92"/>
      <c r="CN71" s="92"/>
      <c r="DB71" s="92"/>
      <c r="DC71" s="93"/>
      <c r="DD71" s="92"/>
      <c r="DE71" s="92"/>
      <c r="DF71" s="92"/>
      <c r="DG71" s="93"/>
      <c r="DH71" s="92"/>
      <c r="DI71" s="92"/>
      <c r="DJ71" s="94"/>
      <c r="DK71" s="94"/>
      <c r="DL71" s="94"/>
      <c r="DM71" s="94"/>
      <c r="DN71" s="94"/>
      <c r="DO71" s="94"/>
      <c r="DP71" s="94"/>
      <c r="DQ71" s="94"/>
      <c r="DR71" s="94"/>
      <c r="DS71" s="94"/>
      <c r="DT71" s="94"/>
      <c r="DU71" s="94"/>
      <c r="DV71" s="94"/>
      <c r="DW71" s="94"/>
      <c r="EH71" s="92"/>
      <c r="EI71" s="92"/>
      <c r="EJ71" s="92"/>
      <c r="EK71" s="92"/>
      <c r="EL71" s="92"/>
      <c r="EM71" s="92"/>
      <c r="EN71" s="92"/>
      <c r="EO71" s="92"/>
      <c r="EP71" s="92"/>
      <c r="EQ71" s="92"/>
      <c r="ER71" s="92"/>
      <c r="ES71" s="92"/>
      <c r="ET71" s="92"/>
      <c r="EU71" s="92"/>
    </row>
    <row r="72" spans="1:151" ht="13.5">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4"/>
      <c r="AM72" s="94"/>
      <c r="AN72" s="94"/>
      <c r="AO72" s="94"/>
      <c r="AP72" s="94"/>
      <c r="AQ72" s="94"/>
      <c r="AR72" s="94"/>
      <c r="AS72" s="94"/>
      <c r="AT72" s="94"/>
      <c r="AU72" s="94"/>
      <c r="AV72" s="94"/>
      <c r="AW72" s="94"/>
      <c r="AX72" s="94"/>
      <c r="AY72" s="94"/>
      <c r="AZ72" s="94"/>
      <c r="BA72" s="94"/>
      <c r="BJ72" s="92"/>
      <c r="BK72" s="92"/>
      <c r="BL72" s="92"/>
      <c r="BM72" s="92"/>
      <c r="BN72" s="92"/>
      <c r="BO72" s="92"/>
      <c r="BP72" s="92"/>
      <c r="BQ72" s="92"/>
      <c r="BR72" s="92"/>
      <c r="BS72" s="92"/>
      <c r="BT72" s="92"/>
      <c r="BU72" s="92"/>
      <c r="CG72" s="92"/>
      <c r="CH72" s="92"/>
      <c r="CI72" s="92"/>
      <c r="CJ72" s="92"/>
      <c r="CK72" s="92"/>
      <c r="CL72" s="92"/>
      <c r="CM72" s="92"/>
      <c r="CN72" s="92"/>
      <c r="DB72" s="92"/>
      <c r="DC72" s="93"/>
      <c r="DD72" s="92"/>
      <c r="DE72" s="92"/>
      <c r="DF72" s="92"/>
      <c r="DG72" s="93"/>
      <c r="DH72" s="92"/>
      <c r="DI72" s="92"/>
      <c r="DJ72" s="94"/>
      <c r="DK72" s="94"/>
      <c r="DL72" s="94"/>
      <c r="DM72" s="94"/>
      <c r="DN72" s="94"/>
      <c r="DO72" s="94"/>
      <c r="DP72" s="94"/>
      <c r="DQ72" s="94"/>
      <c r="DR72" s="94"/>
      <c r="DS72" s="94"/>
      <c r="DT72" s="94"/>
      <c r="DU72" s="94"/>
      <c r="DV72" s="94"/>
      <c r="DW72" s="94"/>
      <c r="EH72" s="92"/>
      <c r="EI72" s="92"/>
      <c r="EJ72" s="92"/>
      <c r="EK72" s="92"/>
      <c r="EL72" s="92"/>
      <c r="EM72" s="92"/>
      <c r="EN72" s="92"/>
      <c r="EO72" s="92"/>
      <c r="EP72" s="92"/>
      <c r="EQ72" s="92"/>
      <c r="ER72" s="92"/>
      <c r="ES72" s="92"/>
      <c r="ET72" s="92"/>
      <c r="EU72" s="92"/>
    </row>
    <row r="73" spans="1:151" ht="13.5">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4"/>
      <c r="AM73" s="94"/>
      <c r="AN73" s="94"/>
      <c r="AO73" s="94"/>
      <c r="AP73" s="94"/>
      <c r="AQ73" s="94"/>
      <c r="AR73" s="94"/>
      <c r="AS73" s="94"/>
      <c r="AT73" s="94"/>
      <c r="AU73" s="94"/>
      <c r="AV73" s="94"/>
      <c r="AW73" s="94"/>
      <c r="AX73" s="94"/>
      <c r="AY73" s="94"/>
      <c r="AZ73" s="94"/>
      <c r="BA73" s="94"/>
      <c r="BJ73" s="92"/>
      <c r="BK73" s="92"/>
      <c r="BL73" s="92"/>
      <c r="BM73" s="92"/>
      <c r="BN73" s="92"/>
      <c r="BO73" s="92"/>
      <c r="BP73" s="92"/>
      <c r="BQ73" s="92"/>
      <c r="BR73" s="92"/>
      <c r="BS73" s="92"/>
      <c r="BT73" s="92"/>
      <c r="BU73" s="92"/>
      <c r="CG73" s="92"/>
      <c r="CH73" s="92"/>
      <c r="CI73" s="92"/>
      <c r="CJ73" s="92"/>
      <c r="CK73" s="92"/>
      <c r="CL73" s="92"/>
      <c r="CM73" s="92"/>
      <c r="CN73" s="92"/>
      <c r="DB73" s="92"/>
      <c r="DC73" s="93"/>
      <c r="DD73" s="92"/>
      <c r="DE73" s="92"/>
      <c r="DF73" s="92"/>
      <c r="DG73" s="93"/>
      <c r="DH73" s="92"/>
      <c r="DI73" s="92"/>
      <c r="DJ73" s="94"/>
      <c r="DK73" s="94"/>
      <c r="DL73" s="94"/>
      <c r="DM73" s="94"/>
      <c r="DN73" s="94"/>
      <c r="DO73" s="94"/>
      <c r="DP73" s="94"/>
      <c r="DQ73" s="94"/>
      <c r="DR73" s="94"/>
      <c r="DS73" s="94"/>
      <c r="DT73" s="94"/>
      <c r="DU73" s="94"/>
      <c r="DV73" s="94"/>
      <c r="DW73" s="94"/>
      <c r="EH73" s="92"/>
      <c r="EI73" s="92"/>
      <c r="EJ73" s="92"/>
      <c r="EK73" s="92"/>
      <c r="EL73" s="92"/>
      <c r="EM73" s="92"/>
      <c r="EN73" s="92"/>
      <c r="EO73" s="92"/>
      <c r="EP73" s="92"/>
      <c r="EQ73" s="92"/>
      <c r="ER73" s="92"/>
      <c r="ES73" s="92"/>
      <c r="ET73" s="92"/>
      <c r="EU73" s="92"/>
    </row>
    <row r="74" spans="1:151" ht="13.5">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4"/>
      <c r="AM74" s="94"/>
      <c r="AN74" s="94"/>
      <c r="AO74" s="94"/>
      <c r="AP74" s="94"/>
      <c r="AQ74" s="94"/>
      <c r="AR74" s="94"/>
      <c r="AS74" s="94"/>
      <c r="AT74" s="94"/>
      <c r="AU74" s="94"/>
      <c r="AV74" s="94"/>
      <c r="AW74" s="94"/>
      <c r="AX74" s="94"/>
      <c r="AY74" s="94"/>
      <c r="AZ74" s="94"/>
      <c r="BA74" s="94"/>
      <c r="BJ74" s="92"/>
      <c r="BK74" s="92"/>
      <c r="BL74" s="92"/>
      <c r="BM74" s="92"/>
      <c r="BN74" s="92"/>
      <c r="BO74" s="92"/>
      <c r="BP74" s="92"/>
      <c r="BQ74" s="92"/>
      <c r="BR74" s="92"/>
      <c r="BS74" s="92"/>
      <c r="BT74" s="92"/>
      <c r="BU74" s="92"/>
      <c r="CG74" s="92"/>
      <c r="CH74" s="92"/>
      <c r="CI74" s="92"/>
      <c r="CJ74" s="92"/>
      <c r="CK74" s="92"/>
      <c r="CL74" s="92"/>
      <c r="CM74" s="92"/>
      <c r="CN74" s="92"/>
      <c r="DB74" s="92"/>
      <c r="DC74" s="93"/>
      <c r="DD74" s="92"/>
      <c r="DE74" s="92"/>
      <c r="DF74" s="92"/>
      <c r="DG74" s="93"/>
      <c r="DH74" s="92"/>
      <c r="DI74" s="92"/>
      <c r="DJ74" s="94"/>
      <c r="DK74" s="94"/>
      <c r="DL74" s="94"/>
      <c r="DM74" s="94"/>
      <c r="DN74" s="94"/>
      <c r="DO74" s="94"/>
      <c r="DP74" s="94"/>
      <c r="DQ74" s="94"/>
      <c r="DR74" s="94"/>
      <c r="DS74" s="94"/>
      <c r="DT74" s="94"/>
      <c r="DU74" s="94"/>
      <c r="DV74" s="94"/>
      <c r="DW74" s="94"/>
      <c r="EH74" s="92"/>
      <c r="EI74" s="92"/>
      <c r="EJ74" s="92"/>
      <c r="EK74" s="92"/>
      <c r="EL74" s="92"/>
      <c r="EM74" s="92"/>
      <c r="EN74" s="92"/>
      <c r="EO74" s="92"/>
      <c r="EP74" s="92"/>
      <c r="EQ74" s="92"/>
      <c r="ER74" s="92"/>
      <c r="ES74" s="92"/>
      <c r="ET74" s="92"/>
      <c r="EU74" s="92"/>
    </row>
    <row r="75" spans="1:151" ht="13.5">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4"/>
      <c r="AM75" s="94"/>
      <c r="AN75" s="94"/>
      <c r="AO75" s="94"/>
      <c r="AP75" s="94"/>
      <c r="AQ75" s="94"/>
      <c r="AR75" s="94"/>
      <c r="AS75" s="94"/>
      <c r="AT75" s="94"/>
      <c r="AU75" s="94"/>
      <c r="AV75" s="94"/>
      <c r="AW75" s="94"/>
      <c r="AX75" s="94"/>
      <c r="AY75" s="94"/>
      <c r="AZ75" s="94"/>
      <c r="BA75" s="94"/>
      <c r="BJ75" s="92"/>
      <c r="BK75" s="92"/>
      <c r="BL75" s="92"/>
      <c r="BM75" s="92"/>
      <c r="BN75" s="92"/>
      <c r="BO75" s="92"/>
      <c r="BP75" s="92"/>
      <c r="BQ75" s="92"/>
      <c r="BR75" s="92"/>
      <c r="BS75" s="92"/>
      <c r="BT75" s="92"/>
      <c r="BU75" s="92"/>
      <c r="CG75" s="92"/>
      <c r="CH75" s="92"/>
      <c r="CI75" s="92"/>
      <c r="CJ75" s="92"/>
      <c r="CK75" s="92"/>
      <c r="CL75" s="92"/>
      <c r="CM75" s="92"/>
      <c r="CN75" s="92"/>
      <c r="DB75" s="92"/>
      <c r="DC75" s="93"/>
      <c r="DD75" s="92"/>
      <c r="DE75" s="92"/>
      <c r="DF75" s="92"/>
      <c r="DG75" s="93"/>
      <c r="DH75" s="92"/>
      <c r="DI75" s="92"/>
      <c r="DJ75" s="94"/>
      <c r="DK75" s="94"/>
      <c r="DL75" s="94"/>
      <c r="DM75" s="94"/>
      <c r="DN75" s="94"/>
      <c r="DO75" s="94"/>
      <c r="DP75" s="94"/>
      <c r="DQ75" s="94"/>
      <c r="DR75" s="94"/>
      <c r="DS75" s="94"/>
      <c r="DT75" s="94"/>
      <c r="DU75" s="94"/>
      <c r="DV75" s="94"/>
      <c r="DW75" s="94"/>
      <c r="EH75" s="92"/>
      <c r="EI75" s="92"/>
      <c r="EJ75" s="92"/>
      <c r="EK75" s="92"/>
      <c r="EL75" s="92"/>
      <c r="EM75" s="92"/>
      <c r="EN75" s="92"/>
      <c r="EO75" s="92"/>
      <c r="EP75" s="92"/>
      <c r="EQ75" s="92"/>
      <c r="ER75" s="92"/>
      <c r="ES75" s="92"/>
      <c r="ET75" s="92"/>
      <c r="EU75" s="92"/>
    </row>
    <row r="76" spans="1:151" ht="13.5">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4"/>
      <c r="AM76" s="94"/>
      <c r="AN76" s="94"/>
      <c r="AO76" s="94"/>
      <c r="AP76" s="94"/>
      <c r="AQ76" s="94"/>
      <c r="AR76" s="94"/>
      <c r="AS76" s="94"/>
      <c r="AT76" s="94"/>
      <c r="AU76" s="94"/>
      <c r="AV76" s="94"/>
      <c r="AW76" s="94"/>
      <c r="AX76" s="94"/>
      <c r="AY76" s="94"/>
      <c r="AZ76" s="94"/>
      <c r="BA76" s="94"/>
      <c r="BJ76" s="92"/>
      <c r="BK76" s="92"/>
      <c r="BL76" s="92"/>
      <c r="BM76" s="92"/>
      <c r="BN76" s="92"/>
      <c r="BO76" s="92"/>
      <c r="BP76" s="92"/>
      <c r="BQ76" s="92"/>
      <c r="BR76" s="92"/>
      <c r="BS76" s="92"/>
      <c r="BT76" s="92"/>
      <c r="BU76" s="92"/>
      <c r="CG76" s="92"/>
      <c r="CH76" s="92"/>
      <c r="CI76" s="92"/>
      <c r="CJ76" s="92"/>
      <c r="CK76" s="92"/>
      <c r="CL76" s="92"/>
      <c r="CM76" s="92"/>
      <c r="CN76" s="92"/>
      <c r="DB76" s="92"/>
      <c r="DC76" s="93"/>
      <c r="DD76" s="92"/>
      <c r="DE76" s="92"/>
      <c r="DF76" s="92"/>
      <c r="DG76" s="93"/>
      <c r="DH76" s="92"/>
      <c r="DI76" s="92"/>
      <c r="DJ76" s="94"/>
      <c r="DK76" s="94"/>
      <c r="DL76" s="94"/>
      <c r="DM76" s="94"/>
      <c r="DN76" s="94"/>
      <c r="DO76" s="94"/>
      <c r="DP76" s="94"/>
      <c r="DQ76" s="94"/>
      <c r="DR76" s="94"/>
      <c r="DS76" s="94"/>
      <c r="DT76" s="94"/>
      <c r="DU76" s="94"/>
      <c r="DV76" s="94"/>
      <c r="DW76" s="94"/>
      <c r="EH76" s="92"/>
      <c r="EI76" s="92"/>
      <c r="EJ76" s="92"/>
      <c r="EK76" s="92"/>
      <c r="EL76" s="92"/>
      <c r="EM76" s="92"/>
      <c r="EN76" s="92"/>
      <c r="EO76" s="92"/>
      <c r="EP76" s="92"/>
      <c r="EQ76" s="92"/>
      <c r="ER76" s="92"/>
      <c r="ES76" s="92"/>
      <c r="ET76" s="92"/>
      <c r="EU76" s="92"/>
    </row>
    <row r="77" spans="1:151" ht="13.5">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4"/>
      <c r="AM77" s="94"/>
      <c r="AN77" s="94"/>
      <c r="AO77" s="94"/>
      <c r="AP77" s="94"/>
      <c r="AQ77" s="94"/>
      <c r="AR77" s="94"/>
      <c r="AS77" s="94"/>
      <c r="AT77" s="94"/>
      <c r="AU77" s="94"/>
      <c r="AV77" s="94"/>
      <c r="AW77" s="94"/>
      <c r="AX77" s="94"/>
      <c r="AY77" s="94"/>
      <c r="AZ77" s="94"/>
      <c r="BA77" s="94"/>
      <c r="BJ77" s="92"/>
      <c r="BK77" s="92"/>
      <c r="BL77" s="92"/>
      <c r="BM77" s="92"/>
      <c r="BN77" s="92"/>
      <c r="BO77" s="92"/>
      <c r="BP77" s="92"/>
      <c r="BQ77" s="92"/>
      <c r="BR77" s="92"/>
      <c r="BS77" s="92"/>
      <c r="BT77" s="92"/>
      <c r="BU77" s="92"/>
      <c r="CG77" s="92"/>
      <c r="CH77" s="92"/>
      <c r="CI77" s="92"/>
      <c r="CJ77" s="92"/>
      <c r="CK77" s="92"/>
      <c r="CL77" s="92"/>
      <c r="CM77" s="92"/>
      <c r="CN77" s="92"/>
      <c r="DB77" s="92"/>
      <c r="DC77" s="93"/>
      <c r="DD77" s="92"/>
      <c r="DE77" s="92"/>
      <c r="DF77" s="92"/>
      <c r="DG77" s="93"/>
      <c r="DH77" s="92"/>
      <c r="DI77" s="92"/>
      <c r="DJ77" s="94"/>
      <c r="DK77" s="94"/>
      <c r="DL77" s="94"/>
      <c r="DM77" s="94"/>
      <c r="DN77" s="94"/>
      <c r="DO77" s="94"/>
      <c r="DP77" s="94"/>
      <c r="DQ77" s="94"/>
      <c r="DR77" s="94"/>
      <c r="DS77" s="94"/>
      <c r="DT77" s="94"/>
      <c r="DU77" s="94"/>
      <c r="DV77" s="94"/>
      <c r="DW77" s="94"/>
      <c r="EH77" s="92"/>
      <c r="EI77" s="92"/>
      <c r="EJ77" s="92"/>
      <c r="EK77" s="92"/>
      <c r="EL77" s="92"/>
      <c r="EM77" s="92"/>
      <c r="EN77" s="92"/>
      <c r="EO77" s="92"/>
      <c r="EP77" s="92"/>
      <c r="EQ77" s="92"/>
      <c r="ER77" s="92"/>
      <c r="ES77" s="92"/>
      <c r="ET77" s="92"/>
      <c r="EU77" s="92"/>
    </row>
    <row r="78" spans="1:151" ht="13.5">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4"/>
      <c r="AM78" s="94"/>
      <c r="AN78" s="94"/>
      <c r="AO78" s="94"/>
      <c r="AP78" s="94"/>
      <c r="AQ78" s="94"/>
      <c r="AR78" s="94"/>
      <c r="AS78" s="94"/>
      <c r="AT78" s="94"/>
      <c r="AU78" s="94"/>
      <c r="AV78" s="94"/>
      <c r="AW78" s="94"/>
      <c r="AX78" s="94"/>
      <c r="AY78" s="94"/>
      <c r="AZ78" s="94"/>
      <c r="BA78" s="94"/>
      <c r="BJ78" s="92"/>
      <c r="BK78" s="92"/>
      <c r="BL78" s="92"/>
      <c r="BM78" s="92"/>
      <c r="BN78" s="92"/>
      <c r="BO78" s="92"/>
      <c r="BP78" s="92"/>
      <c r="BQ78" s="92"/>
      <c r="BR78" s="92"/>
      <c r="BS78" s="92"/>
      <c r="BT78" s="92"/>
      <c r="BU78" s="92"/>
      <c r="CG78" s="92"/>
      <c r="CH78" s="92"/>
      <c r="CI78" s="92"/>
      <c r="CJ78" s="92"/>
      <c r="CK78" s="92"/>
      <c r="CL78" s="92"/>
      <c r="CM78" s="92"/>
      <c r="CN78" s="92"/>
      <c r="DB78" s="92"/>
      <c r="DC78" s="93"/>
      <c r="DD78" s="92"/>
      <c r="DE78" s="92"/>
      <c r="DF78" s="92"/>
      <c r="DG78" s="93"/>
      <c r="DH78" s="92"/>
      <c r="DI78" s="92"/>
      <c r="DJ78" s="94"/>
      <c r="DK78" s="94"/>
      <c r="DL78" s="94"/>
      <c r="DM78" s="94"/>
      <c r="DN78" s="94"/>
      <c r="DO78" s="94"/>
      <c r="DP78" s="94"/>
      <c r="DQ78" s="94"/>
      <c r="DR78" s="94"/>
      <c r="DS78" s="94"/>
      <c r="DT78" s="94"/>
      <c r="DU78" s="94"/>
      <c r="DV78" s="94"/>
      <c r="DW78" s="94"/>
      <c r="EH78" s="92"/>
      <c r="EI78" s="92"/>
      <c r="EJ78" s="92"/>
      <c r="EK78" s="92"/>
      <c r="EL78" s="92"/>
      <c r="EM78" s="92"/>
      <c r="EN78" s="92"/>
      <c r="EO78" s="92"/>
      <c r="EP78" s="92"/>
      <c r="EQ78" s="92"/>
      <c r="ER78" s="92"/>
      <c r="ES78" s="92"/>
      <c r="ET78" s="92"/>
      <c r="EU78" s="92"/>
    </row>
    <row r="79" spans="1:151" ht="13.5">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4"/>
      <c r="AM79" s="94"/>
      <c r="AN79" s="94"/>
      <c r="AO79" s="94"/>
      <c r="AP79" s="94"/>
      <c r="AQ79" s="94"/>
      <c r="AR79" s="94"/>
      <c r="AS79" s="94"/>
      <c r="AT79" s="94"/>
      <c r="AU79" s="94"/>
      <c r="AV79" s="94"/>
      <c r="AW79" s="94"/>
      <c r="AX79" s="94"/>
      <c r="AY79" s="94"/>
      <c r="AZ79" s="94"/>
      <c r="BA79" s="94"/>
      <c r="BJ79" s="92"/>
      <c r="BK79" s="92"/>
      <c r="BL79" s="92"/>
      <c r="BM79" s="92"/>
      <c r="BN79" s="92"/>
      <c r="BO79" s="92"/>
      <c r="BP79" s="92"/>
      <c r="BQ79" s="92"/>
      <c r="BR79" s="92"/>
      <c r="BS79" s="92"/>
      <c r="BT79" s="92"/>
      <c r="BU79" s="92"/>
      <c r="CG79" s="92"/>
      <c r="CH79" s="92"/>
      <c r="CI79" s="92"/>
      <c r="CJ79" s="92"/>
      <c r="CK79" s="92"/>
      <c r="CL79" s="92"/>
      <c r="CM79" s="92"/>
      <c r="CN79" s="92"/>
      <c r="DB79" s="92"/>
      <c r="DC79" s="93"/>
      <c r="DD79" s="92"/>
      <c r="DE79" s="92"/>
      <c r="DF79" s="92"/>
      <c r="DG79" s="93"/>
      <c r="DH79" s="92"/>
      <c r="DI79" s="92"/>
      <c r="DJ79" s="94"/>
      <c r="DK79" s="94"/>
      <c r="DL79" s="94"/>
      <c r="DM79" s="94"/>
      <c r="DN79" s="94"/>
      <c r="DO79" s="94"/>
      <c r="DP79" s="94"/>
      <c r="DQ79" s="94"/>
      <c r="DR79" s="94"/>
      <c r="DS79" s="94"/>
      <c r="DT79" s="94"/>
      <c r="DU79" s="94"/>
      <c r="DV79" s="94"/>
      <c r="DW79" s="94"/>
      <c r="EH79" s="92"/>
      <c r="EI79" s="92"/>
      <c r="EJ79" s="92"/>
      <c r="EK79" s="92"/>
      <c r="EL79" s="92"/>
      <c r="EM79" s="92"/>
      <c r="EN79" s="92"/>
      <c r="EO79" s="92"/>
      <c r="EP79" s="92"/>
      <c r="EQ79" s="92"/>
      <c r="ER79" s="92"/>
      <c r="ES79" s="92"/>
      <c r="ET79" s="92"/>
      <c r="EU79" s="92"/>
    </row>
    <row r="80" spans="1:151" ht="13.5">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4"/>
      <c r="AM80" s="94"/>
      <c r="AN80" s="94"/>
      <c r="AO80" s="94"/>
      <c r="AP80" s="94"/>
      <c r="AQ80" s="94"/>
      <c r="AR80" s="94"/>
      <c r="AS80" s="94"/>
      <c r="AT80" s="94"/>
      <c r="AU80" s="94"/>
      <c r="AV80" s="94"/>
      <c r="AW80" s="94"/>
      <c r="AX80" s="94"/>
      <c r="AY80" s="94"/>
      <c r="AZ80" s="94"/>
      <c r="BA80" s="94"/>
      <c r="BJ80" s="92"/>
      <c r="BK80" s="92"/>
      <c r="BL80" s="92"/>
      <c r="BM80" s="92"/>
      <c r="BN80" s="92"/>
      <c r="BO80" s="92"/>
      <c r="BP80" s="92"/>
      <c r="BQ80" s="92"/>
      <c r="BR80" s="92"/>
      <c r="BS80" s="92"/>
      <c r="BT80" s="92"/>
      <c r="BU80" s="92"/>
      <c r="CG80" s="92"/>
      <c r="CH80" s="92"/>
      <c r="CI80" s="92"/>
      <c r="CJ80" s="92"/>
      <c r="CK80" s="92"/>
      <c r="CL80" s="92"/>
      <c r="CM80" s="92"/>
      <c r="CN80" s="92"/>
      <c r="DB80" s="92"/>
      <c r="DC80" s="93"/>
      <c r="DD80" s="92"/>
      <c r="DE80" s="92"/>
      <c r="DF80" s="92"/>
      <c r="DG80" s="93"/>
      <c r="DH80" s="92"/>
      <c r="DI80" s="92"/>
      <c r="DJ80" s="94"/>
      <c r="DK80" s="94"/>
      <c r="DL80" s="94"/>
      <c r="DM80" s="94"/>
      <c r="DN80" s="94"/>
      <c r="DO80" s="94"/>
      <c r="DP80" s="94"/>
      <c r="DQ80" s="94"/>
      <c r="DR80" s="94"/>
      <c r="DS80" s="94"/>
      <c r="DT80" s="94"/>
      <c r="DU80" s="94"/>
      <c r="DV80" s="94"/>
      <c r="DW80" s="94"/>
      <c r="EH80" s="92"/>
      <c r="EI80" s="92"/>
      <c r="EJ80" s="92"/>
      <c r="EK80" s="92"/>
      <c r="EL80" s="92"/>
      <c r="EM80" s="92"/>
      <c r="EN80" s="92"/>
      <c r="EO80" s="92"/>
      <c r="EP80" s="92"/>
      <c r="EQ80" s="92"/>
      <c r="ER80" s="92"/>
      <c r="ES80" s="92"/>
      <c r="ET80" s="92"/>
      <c r="EU80" s="92"/>
    </row>
    <row r="81" spans="1:151" ht="13.5">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4"/>
      <c r="AM81" s="94"/>
      <c r="AN81" s="94"/>
      <c r="AO81" s="94"/>
      <c r="AP81" s="94"/>
      <c r="AQ81" s="94"/>
      <c r="AR81" s="94"/>
      <c r="AS81" s="94"/>
      <c r="AT81" s="94"/>
      <c r="AU81" s="94"/>
      <c r="AV81" s="94"/>
      <c r="AW81" s="94"/>
      <c r="AX81" s="94"/>
      <c r="AY81" s="94"/>
      <c r="AZ81" s="94"/>
      <c r="BA81" s="94"/>
      <c r="BJ81" s="92"/>
      <c r="BK81" s="92"/>
      <c r="BL81" s="92"/>
      <c r="BM81" s="92"/>
      <c r="BN81" s="92"/>
      <c r="BO81" s="92"/>
      <c r="BP81" s="92"/>
      <c r="BQ81" s="92"/>
      <c r="BR81" s="92"/>
      <c r="BS81" s="92"/>
      <c r="BT81" s="92"/>
      <c r="BU81" s="92"/>
      <c r="CG81" s="92"/>
      <c r="CH81" s="92"/>
      <c r="CI81" s="92"/>
      <c r="CJ81" s="92"/>
      <c r="CK81" s="92"/>
      <c r="CL81" s="92"/>
      <c r="CM81" s="92"/>
      <c r="CN81" s="92"/>
      <c r="DB81" s="92"/>
      <c r="DC81" s="93"/>
      <c r="DD81" s="92"/>
      <c r="DE81" s="92"/>
      <c r="DF81" s="92"/>
      <c r="DG81" s="93"/>
      <c r="DH81" s="92"/>
      <c r="DI81" s="92"/>
      <c r="DJ81" s="94"/>
      <c r="DK81" s="94"/>
      <c r="DL81" s="94"/>
      <c r="DM81" s="94"/>
      <c r="DN81" s="94"/>
      <c r="DO81" s="94"/>
      <c r="DP81" s="94"/>
      <c r="DQ81" s="94"/>
      <c r="DR81" s="94"/>
      <c r="DS81" s="94"/>
      <c r="DT81" s="94"/>
      <c r="DU81" s="94"/>
      <c r="DV81" s="94"/>
      <c r="DW81" s="94"/>
      <c r="EH81" s="92"/>
      <c r="EI81" s="92"/>
      <c r="EJ81" s="92"/>
      <c r="EK81" s="92"/>
      <c r="EL81" s="92"/>
      <c r="EM81" s="92"/>
      <c r="EN81" s="92"/>
      <c r="EO81" s="92"/>
      <c r="EP81" s="92"/>
      <c r="EQ81" s="92"/>
      <c r="ER81" s="92"/>
      <c r="ES81" s="92"/>
      <c r="ET81" s="92"/>
      <c r="EU81" s="92"/>
    </row>
    <row r="82" spans="1:151" ht="13.5">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4"/>
      <c r="AM82" s="94"/>
      <c r="AN82" s="94"/>
      <c r="AO82" s="94"/>
      <c r="AP82" s="94"/>
      <c r="AQ82" s="94"/>
      <c r="AR82" s="94"/>
      <c r="AS82" s="94"/>
      <c r="AT82" s="94"/>
      <c r="AU82" s="94"/>
      <c r="AV82" s="94"/>
      <c r="AW82" s="94"/>
      <c r="AX82" s="94"/>
      <c r="AY82" s="94"/>
      <c r="AZ82" s="94"/>
      <c r="BA82" s="94"/>
      <c r="BJ82" s="92"/>
      <c r="BK82" s="92"/>
      <c r="BL82" s="92"/>
      <c r="BM82" s="92"/>
      <c r="BN82" s="92"/>
      <c r="BO82" s="92"/>
      <c r="BP82" s="92"/>
      <c r="BQ82" s="92"/>
      <c r="BR82" s="92"/>
      <c r="BS82" s="92"/>
      <c r="BT82" s="92"/>
      <c r="BU82" s="92"/>
      <c r="CG82" s="92"/>
      <c r="CH82" s="92"/>
      <c r="CI82" s="92"/>
      <c r="CJ82" s="92"/>
      <c r="CK82" s="92"/>
      <c r="CL82" s="92"/>
      <c r="CM82" s="92"/>
      <c r="CN82" s="92"/>
      <c r="DB82" s="92"/>
      <c r="DC82" s="93"/>
      <c r="DD82" s="92"/>
      <c r="DE82" s="92"/>
      <c r="DF82" s="92"/>
      <c r="DG82" s="93"/>
      <c r="DH82" s="92"/>
      <c r="DI82" s="92"/>
      <c r="DJ82" s="94"/>
      <c r="DK82" s="94"/>
      <c r="DL82" s="94"/>
      <c r="DM82" s="94"/>
      <c r="DN82" s="94"/>
      <c r="DO82" s="94"/>
      <c r="DP82" s="94"/>
      <c r="DQ82" s="94"/>
      <c r="DR82" s="94"/>
      <c r="DS82" s="94"/>
      <c r="DT82" s="94"/>
      <c r="DU82" s="94"/>
      <c r="DV82" s="94"/>
      <c r="DW82" s="94"/>
      <c r="EH82" s="92"/>
      <c r="EI82" s="92"/>
      <c r="EJ82" s="92"/>
      <c r="EK82" s="92"/>
      <c r="EL82" s="92"/>
      <c r="EM82" s="92"/>
      <c r="EN82" s="92"/>
      <c r="EO82" s="92"/>
      <c r="EP82" s="92"/>
      <c r="EQ82" s="92"/>
      <c r="ER82" s="92"/>
      <c r="ES82" s="92"/>
      <c r="ET82" s="92"/>
      <c r="EU82" s="92"/>
    </row>
    <row r="83" spans="1:151" ht="13.5">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4"/>
      <c r="AM83" s="94"/>
      <c r="AN83" s="94"/>
      <c r="AO83" s="94"/>
      <c r="AP83" s="94"/>
      <c r="AQ83" s="94"/>
      <c r="AR83" s="94"/>
      <c r="AS83" s="94"/>
      <c r="AT83" s="94"/>
      <c r="AU83" s="94"/>
      <c r="AV83" s="94"/>
      <c r="AW83" s="94"/>
      <c r="AX83" s="94"/>
      <c r="AY83" s="94"/>
      <c r="AZ83" s="94"/>
      <c r="BA83" s="94"/>
      <c r="BJ83" s="92"/>
      <c r="BK83" s="92"/>
      <c r="BL83" s="92"/>
      <c r="BM83" s="92"/>
      <c r="BN83" s="92"/>
      <c r="BO83" s="92"/>
      <c r="BP83" s="92"/>
      <c r="BQ83" s="92"/>
      <c r="BR83" s="92"/>
      <c r="BS83" s="92"/>
      <c r="BT83" s="92"/>
      <c r="BU83" s="92"/>
      <c r="CG83" s="92"/>
      <c r="CH83" s="92"/>
      <c r="CI83" s="92"/>
      <c r="CJ83" s="92"/>
      <c r="CK83" s="92"/>
      <c r="CL83" s="92"/>
      <c r="CM83" s="92"/>
      <c r="CN83" s="92"/>
      <c r="DB83" s="92"/>
      <c r="DC83" s="93"/>
      <c r="DD83" s="92"/>
      <c r="DE83" s="92"/>
      <c r="DF83" s="92"/>
      <c r="DG83" s="93"/>
      <c r="DH83" s="92"/>
      <c r="DI83" s="92"/>
      <c r="DJ83" s="94"/>
      <c r="DK83" s="94"/>
      <c r="DL83" s="94"/>
      <c r="DM83" s="94"/>
      <c r="DN83" s="94"/>
      <c r="DO83" s="94"/>
      <c r="DP83" s="94"/>
      <c r="DQ83" s="94"/>
      <c r="DR83" s="94"/>
      <c r="DS83" s="94"/>
      <c r="DT83" s="94"/>
      <c r="DU83" s="94"/>
      <c r="DV83" s="94"/>
      <c r="DW83" s="94"/>
      <c r="EH83" s="92"/>
      <c r="EI83" s="92"/>
      <c r="EJ83" s="92"/>
      <c r="EK83" s="92"/>
      <c r="EL83" s="92"/>
      <c r="EM83" s="92"/>
      <c r="EN83" s="92"/>
      <c r="EO83" s="92"/>
      <c r="EP83" s="92"/>
      <c r="EQ83" s="92"/>
      <c r="ER83" s="92"/>
      <c r="ES83" s="92"/>
      <c r="ET83" s="92"/>
      <c r="EU83" s="92"/>
    </row>
    <row r="84" spans="1:151" ht="13.5">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4"/>
      <c r="AM84" s="94"/>
      <c r="AN84" s="94"/>
      <c r="AO84" s="94"/>
      <c r="AP84" s="94"/>
      <c r="AQ84" s="94"/>
      <c r="AR84" s="94"/>
      <c r="AS84" s="94"/>
      <c r="AT84" s="94"/>
      <c r="AU84" s="94"/>
      <c r="AV84" s="94"/>
      <c r="AW84" s="94"/>
      <c r="AX84" s="94"/>
      <c r="AY84" s="94"/>
      <c r="AZ84" s="94"/>
      <c r="BA84" s="94"/>
      <c r="BJ84" s="92"/>
      <c r="BK84" s="92"/>
      <c r="BL84" s="92"/>
      <c r="BM84" s="92"/>
      <c r="BN84" s="92"/>
      <c r="BO84" s="92"/>
      <c r="BP84" s="92"/>
      <c r="BQ84" s="92"/>
      <c r="BR84" s="92"/>
      <c r="BS84" s="92"/>
      <c r="BT84" s="92"/>
      <c r="BU84" s="92"/>
      <c r="CG84" s="92"/>
      <c r="CH84" s="92"/>
      <c r="CI84" s="92"/>
      <c r="CJ84" s="92"/>
      <c r="CK84" s="92"/>
      <c r="CL84" s="92"/>
      <c r="CM84" s="92"/>
      <c r="CN84" s="92"/>
      <c r="DB84" s="92"/>
      <c r="DC84" s="93"/>
      <c r="DD84" s="92"/>
      <c r="DE84" s="92"/>
      <c r="DF84" s="92"/>
      <c r="DG84" s="93"/>
      <c r="DH84" s="92"/>
      <c r="DI84" s="92"/>
      <c r="DJ84" s="94"/>
      <c r="DK84" s="94"/>
      <c r="DL84" s="94"/>
      <c r="DM84" s="94"/>
      <c r="DN84" s="94"/>
      <c r="DO84" s="94"/>
      <c r="DP84" s="94"/>
      <c r="DQ84" s="94"/>
      <c r="DR84" s="94"/>
      <c r="DS84" s="94"/>
      <c r="DT84" s="94"/>
      <c r="DU84" s="94"/>
      <c r="DV84" s="94"/>
      <c r="DW84" s="94"/>
      <c r="EH84" s="92"/>
      <c r="EI84" s="92"/>
      <c r="EJ84" s="92"/>
      <c r="EK84" s="92"/>
      <c r="EL84" s="92"/>
      <c r="EM84" s="92"/>
      <c r="EN84" s="92"/>
      <c r="EO84" s="92"/>
      <c r="EP84" s="92"/>
      <c r="EQ84" s="92"/>
      <c r="ER84" s="92"/>
      <c r="ES84" s="92"/>
      <c r="ET84" s="92"/>
      <c r="EU84" s="92"/>
    </row>
    <row r="85" spans="1:151" ht="13.5">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4"/>
      <c r="AM85" s="94"/>
      <c r="AN85" s="94"/>
      <c r="AO85" s="94"/>
      <c r="AP85" s="94"/>
      <c r="AQ85" s="94"/>
      <c r="AR85" s="94"/>
      <c r="AS85" s="94"/>
      <c r="AT85" s="94"/>
      <c r="AU85" s="94"/>
      <c r="AV85" s="94"/>
      <c r="AW85" s="94"/>
      <c r="AX85" s="94"/>
      <c r="AY85" s="94"/>
      <c r="AZ85" s="94"/>
      <c r="BA85" s="94"/>
      <c r="BJ85" s="92"/>
      <c r="BK85" s="92"/>
      <c r="BL85" s="92"/>
      <c r="BM85" s="92"/>
      <c r="BN85" s="92"/>
      <c r="BO85" s="92"/>
      <c r="BP85" s="92"/>
      <c r="BQ85" s="92"/>
      <c r="BR85" s="92"/>
      <c r="BS85" s="92"/>
      <c r="BT85" s="92"/>
      <c r="BU85" s="92"/>
      <c r="CG85" s="92"/>
      <c r="CH85" s="92"/>
      <c r="CI85" s="92"/>
      <c r="CJ85" s="92"/>
      <c r="CK85" s="92"/>
      <c r="CL85" s="92"/>
      <c r="CM85" s="92"/>
      <c r="CN85" s="92"/>
      <c r="DB85" s="92"/>
      <c r="DC85" s="93"/>
      <c r="DD85" s="92"/>
      <c r="DE85" s="92"/>
      <c r="DF85" s="92"/>
      <c r="DG85" s="93"/>
      <c r="DH85" s="92"/>
      <c r="DI85" s="92"/>
      <c r="DJ85" s="94"/>
      <c r="DK85" s="94"/>
      <c r="DL85" s="94"/>
      <c r="DM85" s="94"/>
      <c r="DN85" s="94"/>
      <c r="DO85" s="94"/>
      <c r="DP85" s="94"/>
      <c r="DQ85" s="94"/>
      <c r="DR85" s="94"/>
      <c r="DS85" s="94"/>
      <c r="DT85" s="94"/>
      <c r="DU85" s="94"/>
      <c r="DV85" s="94"/>
      <c r="DW85" s="94"/>
      <c r="EH85" s="92"/>
      <c r="EI85" s="92"/>
      <c r="EJ85" s="92"/>
      <c r="EK85" s="92"/>
      <c r="EL85" s="92"/>
      <c r="EM85" s="92"/>
      <c r="EN85" s="92"/>
      <c r="EO85" s="92"/>
      <c r="EP85" s="92"/>
      <c r="EQ85" s="92"/>
      <c r="ER85" s="92"/>
      <c r="ES85" s="92"/>
      <c r="ET85" s="92"/>
      <c r="EU85" s="92"/>
    </row>
    <row r="86" spans="1:151" ht="13.5">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4"/>
      <c r="AM86" s="94"/>
      <c r="AN86" s="94"/>
      <c r="AO86" s="94"/>
      <c r="AP86" s="94"/>
      <c r="AQ86" s="94"/>
      <c r="AR86" s="94"/>
      <c r="AS86" s="94"/>
      <c r="AT86" s="94"/>
      <c r="AU86" s="94"/>
      <c r="AV86" s="94"/>
      <c r="AW86" s="94"/>
      <c r="AX86" s="94"/>
      <c r="AY86" s="94"/>
      <c r="AZ86" s="94"/>
      <c r="BA86" s="94"/>
      <c r="BJ86" s="92"/>
      <c r="BK86" s="92"/>
      <c r="BL86" s="92"/>
      <c r="BM86" s="92"/>
      <c r="BN86" s="92"/>
      <c r="BO86" s="92"/>
      <c r="BP86" s="92"/>
      <c r="BQ86" s="92"/>
      <c r="BR86" s="92"/>
      <c r="BS86" s="92"/>
      <c r="BT86" s="92"/>
      <c r="BU86" s="92"/>
      <c r="CG86" s="92"/>
      <c r="CH86" s="92"/>
      <c r="CI86" s="92"/>
      <c r="CJ86" s="92"/>
      <c r="CK86" s="92"/>
      <c r="CL86" s="92"/>
      <c r="CM86" s="92"/>
      <c r="CN86" s="92"/>
      <c r="DB86" s="92"/>
      <c r="DC86" s="93"/>
      <c r="DD86" s="92"/>
      <c r="DE86" s="92"/>
      <c r="DF86" s="92"/>
      <c r="DG86" s="93"/>
      <c r="DH86" s="92"/>
      <c r="DI86" s="92"/>
      <c r="DJ86" s="94"/>
      <c r="DK86" s="94"/>
      <c r="DL86" s="94"/>
      <c r="DM86" s="94"/>
      <c r="DN86" s="94"/>
      <c r="DO86" s="94"/>
      <c r="DP86" s="94"/>
      <c r="DQ86" s="94"/>
      <c r="DR86" s="94"/>
      <c r="DS86" s="94"/>
      <c r="DT86" s="94"/>
      <c r="DU86" s="94"/>
      <c r="DV86" s="94"/>
      <c r="DW86" s="94"/>
      <c r="EH86" s="92"/>
      <c r="EI86" s="92"/>
      <c r="EJ86" s="92"/>
      <c r="EK86" s="92"/>
      <c r="EL86" s="92"/>
      <c r="EM86" s="92"/>
      <c r="EN86" s="92"/>
      <c r="EO86" s="92"/>
      <c r="EP86" s="92"/>
      <c r="EQ86" s="92"/>
      <c r="ER86" s="92"/>
      <c r="ES86" s="92"/>
      <c r="ET86" s="92"/>
      <c r="EU86" s="92"/>
    </row>
    <row r="87" spans="1:151" ht="13.5">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4"/>
      <c r="AM87" s="94"/>
      <c r="AN87" s="94"/>
      <c r="AO87" s="94"/>
      <c r="AP87" s="94"/>
      <c r="AQ87" s="94"/>
      <c r="AR87" s="94"/>
      <c r="AS87" s="94"/>
      <c r="AT87" s="94"/>
      <c r="AU87" s="94"/>
      <c r="AV87" s="94"/>
      <c r="AW87" s="94"/>
      <c r="AX87" s="94"/>
      <c r="AY87" s="94"/>
      <c r="AZ87" s="94"/>
      <c r="BA87" s="94"/>
      <c r="BJ87" s="92"/>
      <c r="BK87" s="92"/>
      <c r="BL87" s="92"/>
      <c r="BM87" s="92"/>
      <c r="BN87" s="92"/>
      <c r="BO87" s="92"/>
      <c r="BP87" s="92"/>
      <c r="BQ87" s="92"/>
      <c r="BR87" s="92"/>
      <c r="BS87" s="92"/>
      <c r="BT87" s="92"/>
      <c r="BU87" s="92"/>
      <c r="CG87" s="92"/>
      <c r="CH87" s="92"/>
      <c r="CI87" s="92"/>
      <c r="CJ87" s="92"/>
      <c r="CK87" s="92"/>
      <c r="CL87" s="92"/>
      <c r="CM87" s="92"/>
      <c r="CN87" s="92"/>
      <c r="DB87" s="92"/>
      <c r="DC87" s="93"/>
      <c r="DD87" s="92"/>
      <c r="DE87" s="92"/>
      <c r="DF87" s="92"/>
      <c r="DG87" s="93"/>
      <c r="DH87" s="92"/>
      <c r="DI87" s="92"/>
      <c r="DJ87" s="94"/>
      <c r="DK87" s="94"/>
      <c r="DL87" s="94"/>
      <c r="DM87" s="94"/>
      <c r="DN87" s="94"/>
      <c r="DO87" s="94"/>
      <c r="DP87" s="94"/>
      <c r="DQ87" s="94"/>
      <c r="DR87" s="94"/>
      <c r="DS87" s="94"/>
      <c r="DT87" s="94"/>
      <c r="DU87" s="94"/>
      <c r="DV87" s="94"/>
      <c r="DW87" s="94"/>
      <c r="EH87" s="92"/>
      <c r="EI87" s="92"/>
      <c r="EJ87" s="92"/>
      <c r="EK87" s="92"/>
      <c r="EL87" s="92"/>
      <c r="EM87" s="92"/>
      <c r="EN87" s="92"/>
      <c r="EO87" s="92"/>
      <c r="EP87" s="92"/>
      <c r="EQ87" s="92"/>
      <c r="ER87" s="92"/>
      <c r="ES87" s="92"/>
      <c r="ET87" s="92"/>
      <c r="EU87" s="92"/>
    </row>
    <row r="88" spans="1:151" ht="13.5">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4"/>
      <c r="AM88" s="94"/>
      <c r="AN88" s="94"/>
      <c r="AO88" s="94"/>
      <c r="AP88" s="94"/>
      <c r="AQ88" s="94"/>
      <c r="AR88" s="94"/>
      <c r="AS88" s="94"/>
      <c r="AT88" s="94"/>
      <c r="AU88" s="94"/>
      <c r="AV88" s="94"/>
      <c r="AW88" s="94"/>
      <c r="AX88" s="94"/>
      <c r="AY88" s="94"/>
      <c r="AZ88" s="94"/>
      <c r="BA88" s="94"/>
      <c r="BJ88" s="92"/>
      <c r="BK88" s="92"/>
      <c r="BL88" s="92"/>
      <c r="BM88" s="92"/>
      <c r="BN88" s="92"/>
      <c r="BO88" s="92"/>
      <c r="BP88" s="92"/>
      <c r="BQ88" s="92"/>
      <c r="BR88" s="92"/>
      <c r="BS88" s="92"/>
      <c r="BT88" s="92"/>
      <c r="BU88" s="92"/>
      <c r="CG88" s="92"/>
      <c r="CH88" s="92"/>
      <c r="CI88" s="92"/>
      <c r="CJ88" s="92"/>
      <c r="CK88" s="92"/>
      <c r="CL88" s="92"/>
      <c r="CM88" s="92"/>
      <c r="CN88" s="92"/>
      <c r="DB88" s="92"/>
      <c r="DC88" s="93"/>
      <c r="DD88" s="92"/>
      <c r="DE88" s="92"/>
      <c r="DF88" s="92"/>
      <c r="DG88" s="93"/>
      <c r="DH88" s="92"/>
      <c r="DI88" s="92"/>
      <c r="DJ88" s="94"/>
      <c r="DK88" s="94"/>
      <c r="DL88" s="94"/>
      <c r="DM88" s="94"/>
      <c r="DN88" s="94"/>
      <c r="DO88" s="94"/>
      <c r="DP88" s="94"/>
      <c r="DQ88" s="94"/>
      <c r="DR88" s="94"/>
      <c r="DS88" s="94"/>
      <c r="DT88" s="94"/>
      <c r="DU88" s="94"/>
      <c r="DV88" s="94"/>
      <c r="DW88" s="94"/>
      <c r="EH88" s="92"/>
      <c r="EI88" s="92"/>
      <c r="EJ88" s="92"/>
      <c r="EK88" s="92"/>
      <c r="EL88" s="92"/>
      <c r="EM88" s="92"/>
      <c r="EN88" s="92"/>
      <c r="EO88" s="92"/>
      <c r="EP88" s="92"/>
      <c r="EQ88" s="92"/>
      <c r="ER88" s="92"/>
      <c r="ES88" s="92"/>
      <c r="ET88" s="92"/>
      <c r="EU88" s="92"/>
    </row>
    <row r="89" spans="1:151" ht="13.5">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4"/>
      <c r="AM89" s="94"/>
      <c r="AN89" s="94"/>
      <c r="AO89" s="94"/>
      <c r="AP89" s="94"/>
      <c r="AQ89" s="94"/>
      <c r="AR89" s="94"/>
      <c r="AS89" s="94"/>
      <c r="AT89" s="94"/>
      <c r="AU89" s="94"/>
      <c r="AV89" s="94"/>
      <c r="AW89" s="94"/>
      <c r="AX89" s="94"/>
      <c r="AY89" s="94"/>
      <c r="AZ89" s="94"/>
      <c r="BA89" s="94"/>
      <c r="BJ89" s="92"/>
      <c r="BK89" s="92"/>
      <c r="BL89" s="92"/>
      <c r="BM89" s="92"/>
      <c r="BN89" s="92"/>
      <c r="BO89" s="92"/>
      <c r="BP89" s="92"/>
      <c r="BQ89" s="92"/>
      <c r="BR89" s="92"/>
      <c r="BS89" s="92"/>
      <c r="BT89" s="92"/>
      <c r="BU89" s="92"/>
      <c r="CG89" s="92"/>
      <c r="CH89" s="92"/>
      <c r="CI89" s="92"/>
      <c r="CJ89" s="92"/>
      <c r="CK89" s="92"/>
      <c r="CL89" s="92"/>
      <c r="CM89" s="92"/>
      <c r="CN89" s="92"/>
      <c r="DB89" s="92"/>
      <c r="DC89" s="93"/>
      <c r="DD89" s="92"/>
      <c r="DE89" s="92"/>
      <c r="DF89" s="92"/>
      <c r="DG89" s="93"/>
      <c r="DH89" s="92"/>
      <c r="DI89" s="92"/>
      <c r="DJ89" s="94"/>
      <c r="DK89" s="94"/>
      <c r="DL89" s="94"/>
      <c r="DM89" s="94"/>
      <c r="DN89" s="94"/>
      <c r="DO89" s="94"/>
      <c r="DP89" s="94"/>
      <c r="DQ89" s="94"/>
      <c r="DR89" s="94"/>
      <c r="DS89" s="94"/>
      <c r="DT89" s="94"/>
      <c r="DU89" s="94"/>
      <c r="DV89" s="94"/>
      <c r="DW89" s="94"/>
      <c r="EH89" s="92"/>
      <c r="EI89" s="92"/>
      <c r="EJ89" s="92"/>
      <c r="EK89" s="92"/>
      <c r="EL89" s="92"/>
      <c r="EM89" s="92"/>
      <c r="EN89" s="92"/>
      <c r="EO89" s="92"/>
      <c r="EP89" s="92"/>
      <c r="EQ89" s="92"/>
      <c r="ER89" s="92"/>
      <c r="ES89" s="92"/>
      <c r="ET89" s="92"/>
      <c r="EU89" s="92"/>
    </row>
    <row r="90" spans="1:151" ht="13.5">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4"/>
      <c r="AM90" s="94"/>
      <c r="AN90" s="94"/>
      <c r="AO90" s="94"/>
      <c r="AP90" s="94"/>
      <c r="AQ90" s="94"/>
      <c r="AR90" s="94"/>
      <c r="AS90" s="94"/>
      <c r="AT90" s="94"/>
      <c r="AU90" s="94"/>
      <c r="AV90" s="94"/>
      <c r="AW90" s="94"/>
      <c r="AX90" s="94"/>
      <c r="AY90" s="94"/>
      <c r="AZ90" s="94"/>
      <c r="BA90" s="94"/>
      <c r="BJ90" s="92"/>
      <c r="BK90" s="92"/>
      <c r="BL90" s="92"/>
      <c r="BM90" s="92"/>
      <c r="BN90" s="92"/>
      <c r="BO90" s="92"/>
      <c r="BP90" s="92"/>
      <c r="BQ90" s="92"/>
      <c r="BR90" s="92"/>
      <c r="BS90" s="92"/>
      <c r="BT90" s="92"/>
      <c r="BU90" s="92"/>
      <c r="CG90" s="92"/>
      <c r="CH90" s="92"/>
      <c r="CI90" s="92"/>
      <c r="CJ90" s="92"/>
      <c r="CK90" s="92"/>
      <c r="CL90" s="92"/>
      <c r="CM90" s="92"/>
      <c r="CN90" s="92"/>
      <c r="DB90" s="92"/>
      <c r="DC90" s="93"/>
      <c r="DD90" s="92"/>
      <c r="DE90" s="92"/>
      <c r="DF90" s="92"/>
      <c r="DG90" s="93"/>
      <c r="DH90" s="92"/>
      <c r="DI90" s="92"/>
      <c r="DJ90" s="94"/>
      <c r="DK90" s="94"/>
      <c r="DL90" s="94"/>
      <c r="DM90" s="94"/>
      <c r="DN90" s="94"/>
      <c r="DO90" s="94"/>
      <c r="DP90" s="94"/>
      <c r="DQ90" s="94"/>
      <c r="DR90" s="94"/>
      <c r="DS90" s="94"/>
      <c r="DT90" s="94"/>
      <c r="DU90" s="94"/>
      <c r="DV90" s="94"/>
      <c r="DW90" s="94"/>
      <c r="EH90" s="92"/>
      <c r="EI90" s="92"/>
      <c r="EJ90" s="92"/>
      <c r="EK90" s="92"/>
      <c r="EL90" s="92"/>
      <c r="EM90" s="92"/>
      <c r="EN90" s="92"/>
      <c r="EO90" s="92"/>
      <c r="EP90" s="92"/>
      <c r="EQ90" s="92"/>
      <c r="ER90" s="92"/>
      <c r="ES90" s="92"/>
      <c r="ET90" s="92"/>
      <c r="EU90" s="92"/>
    </row>
    <row r="91" spans="1:151" ht="13.5">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4"/>
      <c r="AM91" s="94"/>
      <c r="AN91" s="94"/>
      <c r="AO91" s="94"/>
      <c r="AP91" s="94"/>
      <c r="AQ91" s="94"/>
      <c r="AR91" s="94"/>
      <c r="AS91" s="94"/>
      <c r="AT91" s="94"/>
      <c r="AU91" s="94"/>
      <c r="AV91" s="94"/>
      <c r="AW91" s="94"/>
      <c r="AX91" s="94"/>
      <c r="AY91" s="94"/>
      <c r="AZ91" s="94"/>
      <c r="BA91" s="94"/>
      <c r="BJ91" s="92"/>
      <c r="BK91" s="92"/>
      <c r="BL91" s="92"/>
      <c r="BM91" s="92"/>
      <c r="BN91" s="92"/>
      <c r="BO91" s="92"/>
      <c r="BP91" s="92"/>
      <c r="BQ91" s="92"/>
      <c r="BR91" s="92"/>
      <c r="BS91" s="92"/>
      <c r="BT91" s="92"/>
      <c r="BU91" s="92"/>
      <c r="CG91" s="92"/>
      <c r="CH91" s="92"/>
      <c r="CI91" s="92"/>
      <c r="CJ91" s="92"/>
      <c r="CK91" s="92"/>
      <c r="CL91" s="92"/>
      <c r="CM91" s="92"/>
      <c r="CN91" s="92"/>
      <c r="DB91" s="92"/>
      <c r="DC91" s="93"/>
      <c r="DD91" s="92"/>
      <c r="DE91" s="92"/>
      <c r="DF91" s="92"/>
      <c r="DG91" s="93"/>
      <c r="DH91" s="92"/>
      <c r="DI91" s="92"/>
      <c r="DJ91" s="94"/>
      <c r="DK91" s="94"/>
      <c r="DL91" s="94"/>
      <c r="DM91" s="94"/>
      <c r="DN91" s="94"/>
      <c r="DO91" s="94"/>
      <c r="DP91" s="94"/>
      <c r="DQ91" s="94"/>
      <c r="DR91" s="94"/>
      <c r="DS91" s="94"/>
      <c r="DT91" s="94"/>
      <c r="DU91" s="94"/>
      <c r="DV91" s="94"/>
      <c r="DW91" s="94"/>
      <c r="EH91" s="92"/>
      <c r="EI91" s="92"/>
      <c r="EJ91" s="92"/>
      <c r="EK91" s="92"/>
      <c r="EL91" s="92"/>
      <c r="EM91" s="92"/>
      <c r="EN91" s="92"/>
      <c r="EO91" s="92"/>
      <c r="EP91" s="92"/>
      <c r="EQ91" s="92"/>
      <c r="ER91" s="92"/>
      <c r="ES91" s="92"/>
      <c r="ET91" s="92"/>
      <c r="EU91" s="92"/>
    </row>
    <row r="92" spans="1:151" ht="13.5">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4"/>
      <c r="AM92" s="94"/>
      <c r="AN92" s="94"/>
      <c r="AO92" s="94"/>
      <c r="AP92" s="94"/>
      <c r="AQ92" s="94"/>
      <c r="AR92" s="94"/>
      <c r="AS92" s="94"/>
      <c r="AT92" s="94"/>
      <c r="AU92" s="94"/>
      <c r="AV92" s="94"/>
      <c r="AW92" s="94"/>
      <c r="AX92" s="94"/>
      <c r="AY92" s="94"/>
      <c r="AZ92" s="94"/>
      <c r="BA92" s="94"/>
      <c r="BJ92" s="92"/>
      <c r="BK92" s="92"/>
      <c r="BL92" s="92"/>
      <c r="BM92" s="92"/>
      <c r="BN92" s="92"/>
      <c r="BO92" s="92"/>
      <c r="BP92" s="92"/>
      <c r="BQ92" s="92"/>
      <c r="BR92" s="92"/>
      <c r="BS92" s="92"/>
      <c r="BT92" s="92"/>
      <c r="BU92" s="92"/>
      <c r="CG92" s="92"/>
      <c r="CH92" s="92"/>
      <c r="CI92" s="92"/>
      <c r="CJ92" s="92"/>
      <c r="CK92" s="92"/>
      <c r="CL92" s="92"/>
      <c r="CM92" s="92"/>
      <c r="CN92" s="92"/>
      <c r="DB92" s="92"/>
      <c r="DC92" s="93"/>
      <c r="DD92" s="92"/>
      <c r="DE92" s="92"/>
      <c r="DF92" s="92"/>
      <c r="DG92" s="93"/>
      <c r="DH92" s="92"/>
      <c r="DI92" s="92"/>
      <c r="DJ92" s="94"/>
      <c r="DK92" s="94"/>
      <c r="DL92" s="94"/>
      <c r="DM92" s="94"/>
      <c r="DN92" s="94"/>
      <c r="DO92" s="94"/>
      <c r="DP92" s="94"/>
      <c r="DQ92" s="94"/>
      <c r="DR92" s="94"/>
      <c r="DS92" s="94"/>
      <c r="DT92" s="94"/>
      <c r="DU92" s="94"/>
      <c r="DV92" s="94"/>
      <c r="DW92" s="94"/>
      <c r="EH92" s="92"/>
      <c r="EI92" s="92"/>
      <c r="EJ92" s="92"/>
      <c r="EK92" s="92"/>
      <c r="EL92" s="92"/>
      <c r="EM92" s="92"/>
      <c r="EN92" s="92"/>
      <c r="EO92" s="92"/>
      <c r="EP92" s="92"/>
      <c r="EQ92" s="92"/>
      <c r="ER92" s="92"/>
      <c r="ES92" s="92"/>
      <c r="ET92" s="92"/>
      <c r="EU92" s="92"/>
    </row>
    <row r="93" spans="1:151" ht="13.5">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4"/>
      <c r="AM93" s="94"/>
      <c r="AN93" s="94"/>
      <c r="AO93" s="94"/>
      <c r="AP93" s="94"/>
      <c r="AQ93" s="94"/>
      <c r="AR93" s="94"/>
      <c r="AS93" s="94"/>
      <c r="AT93" s="94"/>
      <c r="AU93" s="94"/>
      <c r="AV93" s="94"/>
      <c r="AW93" s="94"/>
      <c r="AX93" s="94"/>
      <c r="AY93" s="94"/>
      <c r="AZ93" s="94"/>
      <c r="BA93" s="94"/>
      <c r="BJ93" s="92"/>
      <c r="BK93" s="92"/>
      <c r="BL93" s="92"/>
      <c r="BM93" s="92"/>
      <c r="BN93" s="92"/>
      <c r="BO93" s="92"/>
      <c r="BP93" s="92"/>
      <c r="BQ93" s="92"/>
      <c r="BR93" s="92"/>
      <c r="BS93" s="92"/>
      <c r="BT93" s="92"/>
      <c r="BU93" s="92"/>
      <c r="CG93" s="92"/>
      <c r="CH93" s="92"/>
      <c r="CI93" s="92"/>
      <c r="CJ93" s="92"/>
      <c r="CK93" s="92"/>
      <c r="CL93" s="92"/>
      <c r="CM93" s="92"/>
      <c r="CN93" s="92"/>
      <c r="DB93" s="92"/>
      <c r="DC93" s="93"/>
      <c r="DD93" s="92"/>
      <c r="DE93" s="92"/>
      <c r="DF93" s="92"/>
      <c r="DG93" s="93"/>
      <c r="DH93" s="92"/>
      <c r="DI93" s="92"/>
      <c r="DJ93" s="94"/>
      <c r="DK93" s="94"/>
      <c r="DL93" s="94"/>
      <c r="DM93" s="94"/>
      <c r="DN93" s="94"/>
      <c r="DO93" s="94"/>
      <c r="DP93" s="94"/>
      <c r="DQ93" s="94"/>
      <c r="DR93" s="94"/>
      <c r="DS93" s="94"/>
      <c r="DT93" s="94"/>
      <c r="DU93" s="94"/>
      <c r="DV93" s="94"/>
      <c r="DW93" s="94"/>
      <c r="EH93" s="92"/>
      <c r="EI93" s="92"/>
      <c r="EJ93" s="92"/>
      <c r="EK93" s="92"/>
      <c r="EL93" s="92"/>
      <c r="EM93" s="92"/>
      <c r="EN93" s="92"/>
      <c r="EO93" s="92"/>
      <c r="EP93" s="92"/>
      <c r="EQ93" s="92"/>
      <c r="ER93" s="92"/>
      <c r="ES93" s="92"/>
      <c r="ET93" s="92"/>
      <c r="EU93" s="92"/>
    </row>
    <row r="94" spans="1:151" ht="13.5">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4"/>
      <c r="AM94" s="94"/>
      <c r="AN94" s="94"/>
      <c r="AO94" s="94"/>
      <c r="AP94" s="94"/>
      <c r="AQ94" s="94"/>
      <c r="AR94" s="94"/>
      <c r="AS94" s="94"/>
      <c r="AT94" s="94"/>
      <c r="AU94" s="94"/>
      <c r="AV94" s="94"/>
      <c r="AW94" s="94"/>
      <c r="AX94" s="94"/>
      <c r="AY94" s="94"/>
      <c r="AZ94" s="94"/>
      <c r="BA94" s="94"/>
      <c r="BJ94" s="92"/>
      <c r="BK94" s="92"/>
      <c r="BL94" s="92"/>
      <c r="BM94" s="92"/>
      <c r="BN94" s="92"/>
      <c r="BO94" s="92"/>
      <c r="BP94" s="92"/>
      <c r="BQ94" s="92"/>
      <c r="BR94" s="92"/>
      <c r="BS94" s="92"/>
      <c r="BT94" s="92"/>
      <c r="BU94" s="92"/>
      <c r="CG94" s="92"/>
      <c r="CH94" s="92"/>
      <c r="CI94" s="92"/>
      <c r="CJ94" s="92"/>
      <c r="CK94" s="92"/>
      <c r="CL94" s="92"/>
      <c r="CM94" s="92"/>
      <c r="CN94" s="92"/>
      <c r="DB94" s="92"/>
      <c r="DC94" s="93"/>
      <c r="DD94" s="92"/>
      <c r="DE94" s="92"/>
      <c r="DF94" s="92"/>
      <c r="DG94" s="93"/>
      <c r="DH94" s="92"/>
      <c r="DI94" s="92"/>
      <c r="DJ94" s="94"/>
      <c r="DK94" s="94"/>
      <c r="DL94" s="94"/>
      <c r="DM94" s="94"/>
      <c r="DN94" s="94"/>
      <c r="DO94" s="94"/>
      <c r="DP94" s="94"/>
      <c r="DQ94" s="94"/>
      <c r="DR94" s="94"/>
      <c r="DS94" s="94"/>
      <c r="DT94" s="94"/>
      <c r="DU94" s="94"/>
      <c r="DV94" s="94"/>
      <c r="DW94" s="94"/>
      <c r="EH94" s="92"/>
      <c r="EI94" s="92"/>
      <c r="EJ94" s="92"/>
      <c r="EK94" s="92"/>
      <c r="EL94" s="92"/>
      <c r="EM94" s="92"/>
      <c r="EN94" s="92"/>
      <c r="EO94" s="92"/>
      <c r="EP94" s="92"/>
      <c r="EQ94" s="92"/>
      <c r="ER94" s="92"/>
      <c r="ES94" s="92"/>
      <c r="ET94" s="92"/>
      <c r="EU94" s="92"/>
    </row>
    <row r="95" spans="1:151" ht="13.5">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4"/>
      <c r="AM95" s="94"/>
      <c r="AN95" s="94"/>
      <c r="AO95" s="94"/>
      <c r="AP95" s="94"/>
      <c r="AQ95" s="94"/>
      <c r="AR95" s="94"/>
      <c r="AS95" s="94"/>
      <c r="AT95" s="94"/>
      <c r="AU95" s="94"/>
      <c r="AV95" s="94"/>
      <c r="AW95" s="94"/>
      <c r="AX95" s="94"/>
      <c r="AY95" s="94"/>
      <c r="AZ95" s="94"/>
      <c r="BA95" s="94"/>
      <c r="BJ95" s="92"/>
      <c r="BK95" s="92"/>
      <c r="BL95" s="92"/>
      <c r="BM95" s="92"/>
      <c r="BN95" s="92"/>
      <c r="BO95" s="92"/>
      <c r="BP95" s="92"/>
      <c r="BQ95" s="92"/>
      <c r="BR95" s="92"/>
      <c r="BS95" s="92"/>
      <c r="BT95" s="92"/>
      <c r="BU95" s="92"/>
      <c r="CG95" s="92"/>
      <c r="CH95" s="92"/>
      <c r="CI95" s="92"/>
      <c r="CJ95" s="92"/>
      <c r="CK95" s="92"/>
      <c r="CL95" s="92"/>
      <c r="CM95" s="92"/>
      <c r="CN95" s="92"/>
      <c r="DB95" s="92"/>
      <c r="DC95" s="93"/>
      <c r="DD95" s="92"/>
      <c r="DE95" s="92"/>
      <c r="DF95" s="92"/>
      <c r="DG95" s="93"/>
      <c r="DH95" s="92"/>
      <c r="DI95" s="92"/>
      <c r="DJ95" s="94"/>
      <c r="DK95" s="94"/>
      <c r="DL95" s="94"/>
      <c r="DM95" s="94"/>
      <c r="DN95" s="94"/>
      <c r="DO95" s="94"/>
      <c r="DP95" s="94"/>
      <c r="DQ95" s="94"/>
      <c r="DR95" s="94"/>
      <c r="DS95" s="94"/>
      <c r="DT95" s="94"/>
      <c r="DU95" s="94"/>
      <c r="DV95" s="94"/>
      <c r="DW95" s="94"/>
      <c r="EH95" s="92"/>
      <c r="EI95" s="92"/>
      <c r="EJ95" s="92"/>
      <c r="EK95" s="92"/>
      <c r="EL95" s="92"/>
      <c r="EM95" s="92"/>
      <c r="EN95" s="92"/>
      <c r="EO95" s="92"/>
      <c r="EP95" s="92"/>
      <c r="EQ95" s="92"/>
      <c r="ER95" s="92"/>
      <c r="ES95" s="92"/>
      <c r="ET95" s="92"/>
      <c r="EU95" s="92"/>
    </row>
    <row r="96" spans="1:151" ht="13.5">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4"/>
      <c r="AM96" s="94"/>
      <c r="AN96" s="94"/>
      <c r="AO96" s="94"/>
      <c r="AP96" s="94"/>
      <c r="AQ96" s="94"/>
      <c r="AR96" s="94"/>
      <c r="AS96" s="94"/>
      <c r="AT96" s="94"/>
      <c r="AU96" s="94"/>
      <c r="AV96" s="94"/>
      <c r="AW96" s="94"/>
      <c r="AX96" s="94"/>
      <c r="AY96" s="94"/>
      <c r="AZ96" s="94"/>
      <c r="BA96" s="94"/>
      <c r="BJ96" s="92"/>
      <c r="BK96" s="92"/>
      <c r="BL96" s="92"/>
      <c r="BM96" s="92"/>
      <c r="BN96" s="92"/>
      <c r="BO96" s="92"/>
      <c r="BP96" s="92"/>
      <c r="BQ96" s="92"/>
      <c r="BR96" s="92"/>
      <c r="BS96" s="92"/>
      <c r="BT96" s="92"/>
      <c r="BU96" s="92"/>
      <c r="CG96" s="92"/>
      <c r="CH96" s="92"/>
      <c r="CI96" s="92"/>
      <c r="CJ96" s="92"/>
      <c r="CK96" s="92"/>
      <c r="CL96" s="92"/>
      <c r="CM96" s="92"/>
      <c r="CN96" s="92"/>
      <c r="DB96" s="92"/>
      <c r="DC96" s="93"/>
      <c r="DD96" s="92"/>
      <c r="DE96" s="92"/>
      <c r="DF96" s="92"/>
      <c r="DG96" s="93"/>
      <c r="DH96" s="92"/>
      <c r="DI96" s="92"/>
      <c r="DJ96" s="94"/>
      <c r="DK96" s="94"/>
      <c r="DL96" s="94"/>
      <c r="DM96" s="94"/>
      <c r="DN96" s="94"/>
      <c r="DO96" s="94"/>
      <c r="DP96" s="94"/>
      <c r="DQ96" s="94"/>
      <c r="DR96" s="94"/>
      <c r="DS96" s="94"/>
      <c r="DT96" s="94"/>
      <c r="DU96" s="94"/>
      <c r="DV96" s="94"/>
      <c r="DW96" s="94"/>
      <c r="EH96" s="92"/>
      <c r="EI96" s="92"/>
      <c r="EJ96" s="92"/>
      <c r="EK96" s="92"/>
      <c r="EL96" s="92"/>
      <c r="EM96" s="92"/>
      <c r="EN96" s="92"/>
      <c r="EO96" s="92"/>
      <c r="EP96" s="92"/>
      <c r="EQ96" s="92"/>
      <c r="ER96" s="92"/>
      <c r="ES96" s="92"/>
      <c r="ET96" s="92"/>
      <c r="EU96" s="92"/>
    </row>
    <row r="97" spans="1:151" ht="13.5">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4"/>
      <c r="AM97" s="94"/>
      <c r="AN97" s="94"/>
      <c r="AO97" s="94"/>
      <c r="AP97" s="94"/>
      <c r="AQ97" s="94"/>
      <c r="AR97" s="94"/>
      <c r="AS97" s="94"/>
      <c r="AT97" s="94"/>
      <c r="AU97" s="94"/>
      <c r="AV97" s="94"/>
      <c r="AW97" s="94"/>
      <c r="AX97" s="94"/>
      <c r="AY97" s="94"/>
      <c r="AZ97" s="94"/>
      <c r="BA97" s="94"/>
      <c r="BJ97" s="92"/>
      <c r="BK97" s="92"/>
      <c r="BL97" s="92"/>
      <c r="BM97" s="92"/>
      <c r="BN97" s="92"/>
      <c r="BO97" s="92"/>
      <c r="BP97" s="92"/>
      <c r="BQ97" s="92"/>
      <c r="BR97" s="92"/>
      <c r="BS97" s="92"/>
      <c r="BT97" s="92"/>
      <c r="BU97" s="92"/>
      <c r="CG97" s="92"/>
      <c r="CH97" s="92"/>
      <c r="CI97" s="92"/>
      <c r="CJ97" s="92"/>
      <c r="CK97" s="92"/>
      <c r="CL97" s="92"/>
      <c r="CM97" s="92"/>
      <c r="CN97" s="92"/>
      <c r="DB97" s="92"/>
      <c r="DC97" s="93"/>
      <c r="DD97" s="92"/>
      <c r="DE97" s="92"/>
      <c r="DF97" s="92"/>
      <c r="DG97" s="93"/>
      <c r="DH97" s="92"/>
      <c r="DI97" s="92"/>
      <c r="DJ97" s="94"/>
      <c r="DK97" s="94"/>
      <c r="DL97" s="94"/>
      <c r="DM97" s="94"/>
      <c r="DN97" s="94"/>
      <c r="DO97" s="94"/>
      <c r="DP97" s="94"/>
      <c r="DQ97" s="94"/>
      <c r="DR97" s="94"/>
      <c r="DS97" s="94"/>
      <c r="DT97" s="94"/>
      <c r="DU97" s="94"/>
      <c r="DV97" s="94"/>
      <c r="DW97" s="94"/>
      <c r="EH97" s="92"/>
      <c r="EI97" s="92"/>
      <c r="EJ97" s="92"/>
      <c r="EK97" s="92"/>
      <c r="EL97" s="92"/>
      <c r="EM97" s="92"/>
      <c r="EN97" s="92"/>
      <c r="EO97" s="92"/>
      <c r="EP97" s="92"/>
      <c r="EQ97" s="92"/>
      <c r="ER97" s="92"/>
      <c r="ES97" s="92"/>
      <c r="ET97" s="92"/>
      <c r="EU97" s="92"/>
    </row>
  </sheetData>
  <sheetProtection/>
  <mergeCells count="82">
    <mergeCell ref="AI3:AI4"/>
    <mergeCell ref="AK3:AK4"/>
    <mergeCell ref="AJ3:AJ4"/>
    <mergeCell ref="AA2:AF2"/>
    <mergeCell ref="AH3:AH4"/>
    <mergeCell ref="U2:Z2"/>
    <mergeCell ref="U3:W3"/>
    <mergeCell ref="X3:Z3"/>
    <mergeCell ref="AD3:AF3"/>
    <mergeCell ref="M2:T2"/>
    <mergeCell ref="DV3:DW3"/>
    <mergeCell ref="DQ2:DW2"/>
    <mergeCell ref="DS3:DU3"/>
    <mergeCell ref="DQ3:DR3"/>
    <mergeCell ref="AG3:AG4"/>
    <mergeCell ref="M3:P3"/>
    <mergeCell ref="AL3:AL4"/>
    <mergeCell ref="AA3:AC3"/>
    <mergeCell ref="BV2:CM2"/>
    <mergeCell ref="A5:A10"/>
    <mergeCell ref="F3:F4"/>
    <mergeCell ref="A2:B4"/>
    <mergeCell ref="C3:C4"/>
    <mergeCell ref="E3:E4"/>
    <mergeCell ref="C2:E2"/>
    <mergeCell ref="F2:H2"/>
    <mergeCell ref="D3:D4"/>
    <mergeCell ref="G3:G4"/>
    <mergeCell ref="H3:H4"/>
    <mergeCell ref="A40:B40"/>
    <mergeCell ref="A11:A12"/>
    <mergeCell ref="A38:B38"/>
    <mergeCell ref="A13:A20"/>
    <mergeCell ref="A21:A22"/>
    <mergeCell ref="A39:B39"/>
    <mergeCell ref="A31:A37"/>
    <mergeCell ref="A25:A30"/>
    <mergeCell ref="A23:A24"/>
    <mergeCell ref="AL2:AQ2"/>
    <mergeCell ref="AG2:AK2"/>
    <mergeCell ref="J3:J4"/>
    <mergeCell ref="K2:L2"/>
    <mergeCell ref="L3:L4"/>
    <mergeCell ref="K3:K4"/>
    <mergeCell ref="I2:J2"/>
    <mergeCell ref="I3:I4"/>
    <mergeCell ref="AM3:AQ3"/>
    <mergeCell ref="Q3:T3"/>
    <mergeCell ref="AT2:AW2"/>
    <mergeCell ref="AX2:BA2"/>
    <mergeCell ref="AS3:AS4"/>
    <mergeCell ref="AR3:AR4"/>
    <mergeCell ref="AZ3:BA3"/>
    <mergeCell ref="AT3:AU3"/>
    <mergeCell ref="AR2:AS2"/>
    <mergeCell ref="AV3:AW3"/>
    <mergeCell ref="AX3:AY3"/>
    <mergeCell ref="DB2:DI2"/>
    <mergeCell ref="DB3:DE3"/>
    <mergeCell ref="DF3:DI3"/>
    <mergeCell ref="DX2:EE2"/>
    <mergeCell ref="DX3:EA3"/>
    <mergeCell ref="EB3:EE3"/>
    <mergeCell ref="DJ2:DP2"/>
    <mergeCell ref="DJ3:DK3"/>
    <mergeCell ref="DL3:DN3"/>
    <mergeCell ref="BF3:BI3"/>
    <mergeCell ref="DO3:DP3"/>
    <mergeCell ref="CP2:DA2"/>
    <mergeCell ref="CP3:CU3"/>
    <mergeCell ref="CV3:DA3"/>
    <mergeCell ref="BB2:BI2"/>
    <mergeCell ref="BB3:BE3"/>
    <mergeCell ref="CN2:CO3"/>
    <mergeCell ref="BM3:BO3"/>
    <mergeCell ref="BP3:BR3"/>
    <mergeCell ref="BV3:CD3"/>
    <mergeCell ref="CE3:CM3"/>
    <mergeCell ref="BP2:BU2"/>
    <mergeCell ref="BJ2:BO2"/>
    <mergeCell ref="BS3:BU3"/>
    <mergeCell ref="BJ3:BL3"/>
  </mergeCells>
  <dataValidations count="3">
    <dataValidation allowBlank="1" showErrorMessage="1" sqref="Q39:S39 BT25:BU25 BS26:BU36 BS37 BU37 BS38:BU38 BT5:BU16 A39:O39 BT18:BU23 BS5:BS24 DJ39:EG39 U39:DG39"/>
    <dataValidation allowBlank="1" showInputMessage="1" showErrorMessage="1" promptTitle="歯周疾患健診" prompt="なし→0&#10;集団単独→1&#10;集団並行→2&#10;個別委託→3" sqref="BJ34:BL34 BP34:BR34">
      <formula1>0</formula1>
      <formula2>0</formula2>
    </dataValidation>
    <dataValidation allowBlank="1" showInputMessage="1" showErrorMessage="1" promptTitle="歯周疾患健診" prompt="なし→0&#10;集団単独→1&#10;集団並行→2&#10;個別委託→3" sqref="BN17 BM7 BJ5:BL33 BM15 BM24:BP24 BT24:BU24 BJ35:BL38 BS25 BM33 BN37 BT37 BP35:BR38 BP25:BP33 BP5:BP23 BQ5:BR33 BT17"/>
  </dataValidations>
  <printOptions verticalCentered="1"/>
  <pageMargins left="0.5905511811023623" right="0.3937007874015748" top="0.5905511811023623" bottom="0.5905511811023623" header="0.5118110236220472" footer="0.3937007874015748"/>
  <pageSetup fitToWidth="2" horizontalDpi="600" verticalDpi="600" orientation="portrait" paperSize="9" r:id="rId3"/>
  <headerFooter alignWithMargins="0">
    <oddFooter>&amp;C&amp;9－&amp;P－</oddFooter>
  </headerFooter>
  <colBreaks count="5" manualBreakCount="5">
    <brk id="32" max="40" man="1"/>
    <brk id="53" max="40" man="1"/>
    <brk id="73" max="40" man="1"/>
    <brk id="93" max="40" man="1"/>
    <brk id="113" max="40" man="1"/>
  </colBreaks>
  <legacyDrawing r:id="rId2"/>
</worksheet>
</file>

<file path=xl/worksheets/sheet3.xml><?xml version="1.0" encoding="utf-8"?>
<worksheet xmlns="http://schemas.openxmlformats.org/spreadsheetml/2006/main" xmlns:r="http://schemas.openxmlformats.org/officeDocument/2006/relationships">
  <sheetPr>
    <tabColor indexed="45"/>
    <pageSetUpPr fitToPage="1"/>
  </sheetPr>
  <dimension ref="A1:BD54"/>
  <sheetViews>
    <sheetView view="pageBreakPreview" zoomScale="75" zoomScaleNormal="75" zoomScaleSheetLayoutView="75" zoomScalePageLayoutView="0" workbookViewId="0" topLeftCell="A1">
      <pane xSplit="2" ySplit="4" topLeftCell="C38" activePane="bottomRight" state="frozen"/>
      <selection pane="topLeft" activeCell="M26" sqref="M26"/>
      <selection pane="topRight" activeCell="M26" sqref="M26"/>
      <selection pane="bottomLeft" activeCell="M26" sqref="M26"/>
      <selection pane="bottomRight" activeCell="E18" sqref="E18"/>
    </sheetView>
  </sheetViews>
  <sheetFormatPr defaultColWidth="9.00390625" defaultRowHeight="13.5"/>
  <cols>
    <col min="1" max="1" width="4.625" style="4" customWidth="1"/>
    <col min="2" max="2" width="10.875" style="4" customWidth="1"/>
    <col min="3" max="6" width="5.50390625" style="11" customWidth="1"/>
    <col min="7" max="8" width="5.50390625" style="4" customWidth="1"/>
    <col min="9" max="9" width="10.75390625" style="11" customWidth="1"/>
    <col min="10" max="11" width="11.50390625" style="16" customWidth="1"/>
    <col min="12" max="12" width="8.625" style="4" customWidth="1"/>
    <col min="13" max="13" width="16.125" style="9" customWidth="1"/>
    <col min="14" max="15" width="5.875" style="17" customWidth="1"/>
    <col min="16" max="16" width="38.375" style="16" customWidth="1"/>
    <col min="17" max="16384" width="9.00390625" style="4" customWidth="1"/>
  </cols>
  <sheetData>
    <row r="1" spans="1:16" ht="27.75" customHeight="1">
      <c r="A1" s="43" t="s">
        <v>411</v>
      </c>
      <c r="B1" s="26"/>
      <c r="C1" s="26"/>
      <c r="D1" s="26"/>
      <c r="E1" s="26"/>
      <c r="F1" s="26"/>
      <c r="G1" s="26"/>
      <c r="H1" s="26"/>
      <c r="I1" s="26"/>
      <c r="J1" s="26"/>
      <c r="K1" s="26"/>
      <c r="L1" s="26"/>
      <c r="M1" s="98"/>
      <c r="N1" s="26"/>
      <c r="O1" s="26"/>
      <c r="P1" s="26"/>
    </row>
    <row r="2" spans="1:16" s="7" customFormat="1" ht="26.25" customHeight="1">
      <c r="A2" s="30" t="s">
        <v>72</v>
      </c>
      <c r="B2" s="27"/>
      <c r="C2" s="28"/>
      <c r="D2" s="28"/>
      <c r="E2" s="28"/>
      <c r="F2" s="28"/>
      <c r="G2" s="27"/>
      <c r="H2" s="27"/>
      <c r="I2" s="27"/>
      <c r="J2" s="27"/>
      <c r="K2" s="27"/>
      <c r="L2" s="27"/>
      <c r="M2" s="99"/>
      <c r="N2" s="28"/>
      <c r="O2" s="28"/>
      <c r="P2" s="27"/>
    </row>
    <row r="3" spans="1:16" s="19" customFormat="1" ht="27.75" customHeight="1">
      <c r="A3" s="1498" t="s">
        <v>189</v>
      </c>
      <c r="B3" s="1499"/>
      <c r="C3" s="1509" t="s">
        <v>398</v>
      </c>
      <c r="D3" s="1510"/>
      <c r="E3" s="1509" t="s">
        <v>402</v>
      </c>
      <c r="F3" s="1510"/>
      <c r="G3" s="1511" t="s">
        <v>156</v>
      </c>
      <c r="H3" s="1512"/>
      <c r="I3" s="1507" t="s">
        <v>157</v>
      </c>
      <c r="J3" s="1507" t="s">
        <v>48</v>
      </c>
      <c r="K3" s="1515" t="s">
        <v>296</v>
      </c>
      <c r="L3" s="1505" t="s">
        <v>295</v>
      </c>
      <c r="M3" s="1507" t="s">
        <v>266</v>
      </c>
      <c r="N3" s="1496" t="s">
        <v>25</v>
      </c>
      <c r="O3" s="1435"/>
      <c r="P3" s="1497"/>
    </row>
    <row r="4" spans="1:16" s="19" customFormat="1" ht="36.75" customHeight="1">
      <c r="A4" s="1500"/>
      <c r="B4" s="1501"/>
      <c r="C4" s="60" t="s">
        <v>86</v>
      </c>
      <c r="D4" s="61" t="s">
        <v>85</v>
      </c>
      <c r="E4" s="60" t="s">
        <v>86</v>
      </c>
      <c r="F4" s="61" t="s">
        <v>85</v>
      </c>
      <c r="G4" s="62" t="s">
        <v>369</v>
      </c>
      <c r="H4" s="63" t="s">
        <v>152</v>
      </c>
      <c r="I4" s="1508"/>
      <c r="J4" s="1508"/>
      <c r="K4" s="1516"/>
      <c r="L4" s="1506"/>
      <c r="M4" s="1514"/>
      <c r="N4" s="60" t="s">
        <v>370</v>
      </c>
      <c r="O4" s="64" t="s">
        <v>371</v>
      </c>
      <c r="P4" s="65" t="s">
        <v>82</v>
      </c>
    </row>
    <row r="5" spans="1:16" ht="19.5" customHeight="1">
      <c r="A5" s="1517" t="s">
        <v>112</v>
      </c>
      <c r="B5" s="319" t="s">
        <v>116</v>
      </c>
      <c r="C5" s="135" t="s">
        <v>31</v>
      </c>
      <c r="D5" s="136" t="s">
        <v>51</v>
      </c>
      <c r="E5" s="135" t="s">
        <v>31</v>
      </c>
      <c r="F5" s="136" t="s">
        <v>51</v>
      </c>
      <c r="G5" s="135" t="s">
        <v>455</v>
      </c>
      <c r="H5" s="136" t="s">
        <v>31</v>
      </c>
      <c r="I5" s="238" t="s">
        <v>174</v>
      </c>
      <c r="J5" s="238" t="s">
        <v>592</v>
      </c>
      <c r="K5" s="239" t="s">
        <v>593</v>
      </c>
      <c r="L5" s="137" t="s">
        <v>594</v>
      </c>
      <c r="M5" s="138"/>
      <c r="N5" s="139"/>
      <c r="O5" s="140"/>
      <c r="P5" s="240"/>
    </row>
    <row r="6" spans="1:56" ht="19.5" customHeight="1">
      <c r="A6" s="1518"/>
      <c r="B6" s="320" t="s">
        <v>117</v>
      </c>
      <c r="C6" s="141" t="s">
        <v>31</v>
      </c>
      <c r="D6" s="142" t="s">
        <v>51</v>
      </c>
      <c r="E6" s="141" t="s">
        <v>595</v>
      </c>
      <c r="F6" s="142" t="s">
        <v>541</v>
      </c>
      <c r="G6" s="141" t="s">
        <v>541</v>
      </c>
      <c r="H6" s="142" t="s">
        <v>31</v>
      </c>
      <c r="I6" s="143" t="s">
        <v>174</v>
      </c>
      <c r="J6" s="143" t="s">
        <v>106</v>
      </c>
      <c r="K6" s="144" t="s">
        <v>49</v>
      </c>
      <c r="L6" s="145" t="s">
        <v>596</v>
      </c>
      <c r="M6" s="146" t="s">
        <v>83</v>
      </c>
      <c r="N6" s="147"/>
      <c r="O6" s="148"/>
      <c r="P6" s="149"/>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row>
    <row r="7" spans="1:56" s="7" customFormat="1" ht="42.75" customHeight="1">
      <c r="A7" s="1518"/>
      <c r="B7" s="327" t="s">
        <v>689</v>
      </c>
      <c r="C7" s="141" t="s">
        <v>31</v>
      </c>
      <c r="D7" s="142" t="s">
        <v>51</v>
      </c>
      <c r="E7" s="141" t="s">
        <v>31</v>
      </c>
      <c r="F7" s="142" t="s">
        <v>51</v>
      </c>
      <c r="G7" s="147" t="s">
        <v>454</v>
      </c>
      <c r="H7" s="150" t="s">
        <v>220</v>
      </c>
      <c r="I7" s="241" t="s">
        <v>174</v>
      </c>
      <c r="J7" s="151" t="s">
        <v>403</v>
      </c>
      <c r="K7" s="242" t="s">
        <v>317</v>
      </c>
      <c r="L7" s="152" t="s">
        <v>597</v>
      </c>
      <c r="M7" s="153" t="s">
        <v>69</v>
      </c>
      <c r="N7" s="147"/>
      <c r="O7" s="154"/>
      <c r="P7" s="243"/>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row>
    <row r="8" spans="1:56" s="255" customFormat="1" ht="19.5" customHeight="1">
      <c r="A8" s="1518"/>
      <c r="B8" s="321" t="s">
        <v>119</v>
      </c>
      <c r="C8" s="271" t="s">
        <v>31</v>
      </c>
      <c r="D8" s="272" t="s">
        <v>51</v>
      </c>
      <c r="E8" s="271" t="s">
        <v>598</v>
      </c>
      <c r="F8" s="272" t="s">
        <v>456</v>
      </c>
      <c r="G8" s="271" t="s">
        <v>456</v>
      </c>
      <c r="H8" s="272" t="s">
        <v>31</v>
      </c>
      <c r="I8" s="273" t="s">
        <v>174</v>
      </c>
      <c r="J8" s="273" t="s">
        <v>106</v>
      </c>
      <c r="K8" s="274" t="s">
        <v>49</v>
      </c>
      <c r="L8" s="275" t="s">
        <v>599</v>
      </c>
      <c r="M8" s="276"/>
      <c r="N8" s="277"/>
      <c r="O8" s="278"/>
      <c r="P8" s="771"/>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row>
    <row r="9" spans="1:56" s="257" customFormat="1" ht="19.5" customHeight="1">
      <c r="A9" s="1518"/>
      <c r="B9" s="320" t="s">
        <v>120</v>
      </c>
      <c r="C9" s="772" t="s">
        <v>545</v>
      </c>
      <c r="D9" s="773" t="s">
        <v>545</v>
      </c>
      <c r="E9" s="274" t="s">
        <v>51</v>
      </c>
      <c r="F9" s="272" t="s">
        <v>51</v>
      </c>
      <c r="G9" s="271" t="s">
        <v>545</v>
      </c>
      <c r="H9" s="272" t="s">
        <v>31</v>
      </c>
      <c r="I9" s="273" t="s">
        <v>165</v>
      </c>
      <c r="J9" s="273" t="s">
        <v>106</v>
      </c>
      <c r="K9" s="274" t="s">
        <v>50</v>
      </c>
      <c r="L9" s="275" t="s">
        <v>599</v>
      </c>
      <c r="M9" s="276"/>
      <c r="N9" s="277"/>
      <c r="O9" s="774"/>
      <c r="P9" s="775"/>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4"/>
      <c r="BA9" s="354"/>
      <c r="BB9" s="354"/>
      <c r="BC9" s="354"/>
      <c r="BD9" s="354"/>
    </row>
    <row r="10" spans="1:56" s="7" customFormat="1" ht="38.25" customHeight="1">
      <c r="A10" s="1518"/>
      <c r="B10" s="322" t="s">
        <v>175</v>
      </c>
      <c r="C10" s="262" t="s">
        <v>31</v>
      </c>
      <c r="D10" s="263" t="s">
        <v>51</v>
      </c>
      <c r="E10" s="776" t="s">
        <v>600</v>
      </c>
      <c r="F10" s="263" t="s">
        <v>500</v>
      </c>
      <c r="G10" s="262" t="s">
        <v>500</v>
      </c>
      <c r="H10" s="263" t="s">
        <v>31</v>
      </c>
      <c r="I10" s="264" t="s">
        <v>165</v>
      </c>
      <c r="J10" s="273" t="s">
        <v>106</v>
      </c>
      <c r="K10" s="777" t="s">
        <v>53</v>
      </c>
      <c r="L10" s="266" t="s">
        <v>601</v>
      </c>
      <c r="M10" s="778" t="s">
        <v>367</v>
      </c>
      <c r="N10" s="268" t="s">
        <v>602</v>
      </c>
      <c r="O10" s="269" t="s">
        <v>60</v>
      </c>
      <c r="P10" s="270" t="s">
        <v>439</v>
      </c>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row>
    <row r="11" spans="1:56" ht="19.5" customHeight="1">
      <c r="A11" s="1522" t="s">
        <v>145</v>
      </c>
      <c r="B11" s="319" t="s">
        <v>122</v>
      </c>
      <c r="C11" s="355" t="s">
        <v>31</v>
      </c>
      <c r="D11" s="356" t="s">
        <v>51</v>
      </c>
      <c r="E11" s="355"/>
      <c r="F11" s="356" t="s">
        <v>549</v>
      </c>
      <c r="G11" s="355" t="s">
        <v>549</v>
      </c>
      <c r="H11" s="356" t="s">
        <v>31</v>
      </c>
      <c r="I11" s="779" t="s">
        <v>171</v>
      </c>
      <c r="J11" s="779" t="s">
        <v>106</v>
      </c>
      <c r="K11" s="780" t="s">
        <v>49</v>
      </c>
      <c r="L11" s="781" t="s">
        <v>596</v>
      </c>
      <c r="M11" s="782"/>
      <c r="N11" s="783"/>
      <c r="O11" s="784"/>
      <c r="P11" s="785"/>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row>
    <row r="12" spans="1:56" ht="19.5" customHeight="1">
      <c r="A12" s="1523"/>
      <c r="B12" s="323" t="s">
        <v>172</v>
      </c>
      <c r="C12" s="262" t="s">
        <v>31</v>
      </c>
      <c r="D12" s="263" t="s">
        <v>51</v>
      </c>
      <c r="E12" s="265"/>
      <c r="F12" s="263" t="s">
        <v>51</v>
      </c>
      <c r="G12" s="262" t="s">
        <v>447</v>
      </c>
      <c r="H12" s="263" t="s">
        <v>31</v>
      </c>
      <c r="I12" s="786" t="s">
        <v>171</v>
      </c>
      <c r="J12" s="786" t="s">
        <v>99</v>
      </c>
      <c r="K12" s="787" t="s">
        <v>52</v>
      </c>
      <c r="L12" s="275" t="s">
        <v>603</v>
      </c>
      <c r="M12" s="267"/>
      <c r="N12" s="268"/>
      <c r="O12" s="269"/>
      <c r="P12" s="270"/>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row>
    <row r="13" spans="1:56" ht="31.5">
      <c r="A13" s="1517" t="s">
        <v>146</v>
      </c>
      <c r="B13" s="324" t="s">
        <v>124</v>
      </c>
      <c r="C13" s="788" t="s">
        <v>51</v>
      </c>
      <c r="D13" s="356" t="s">
        <v>51</v>
      </c>
      <c r="E13" s="355" t="s">
        <v>51</v>
      </c>
      <c r="F13" s="356" t="s">
        <v>51</v>
      </c>
      <c r="G13" s="788" t="s">
        <v>554</v>
      </c>
      <c r="H13" s="789" t="s">
        <v>31</v>
      </c>
      <c r="I13" s="790" t="s">
        <v>87</v>
      </c>
      <c r="J13" s="790" t="s">
        <v>404</v>
      </c>
      <c r="K13" s="791" t="s">
        <v>49</v>
      </c>
      <c r="L13" s="792" t="s">
        <v>604</v>
      </c>
      <c r="M13" s="793" t="s">
        <v>408</v>
      </c>
      <c r="N13" s="794" t="s">
        <v>64</v>
      </c>
      <c r="O13" s="795" t="s">
        <v>61</v>
      </c>
      <c r="P13" s="796" t="s">
        <v>76</v>
      </c>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row>
    <row r="14" spans="1:56" ht="19.5" customHeight="1">
      <c r="A14" s="1518"/>
      <c r="B14" s="320" t="s">
        <v>125</v>
      </c>
      <c r="C14" s="271" t="s">
        <v>51</v>
      </c>
      <c r="D14" s="272" t="s">
        <v>456</v>
      </c>
      <c r="E14" s="271" t="s">
        <v>51</v>
      </c>
      <c r="F14" s="272" t="s">
        <v>456</v>
      </c>
      <c r="G14" s="271" t="s">
        <v>456</v>
      </c>
      <c r="H14" s="272" t="s">
        <v>31</v>
      </c>
      <c r="I14" s="273" t="s">
        <v>87</v>
      </c>
      <c r="J14" s="273" t="s">
        <v>592</v>
      </c>
      <c r="K14" s="274" t="s">
        <v>50</v>
      </c>
      <c r="L14" s="275" t="s">
        <v>582</v>
      </c>
      <c r="M14" s="276"/>
      <c r="N14" s="277"/>
      <c r="O14" s="278"/>
      <c r="P14" s="7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row>
    <row r="15" spans="1:56" ht="19.5" customHeight="1">
      <c r="A15" s="1518"/>
      <c r="B15" s="320" t="s">
        <v>126</v>
      </c>
      <c r="C15" s="271" t="s">
        <v>51</v>
      </c>
      <c r="D15" s="272" t="s">
        <v>31</v>
      </c>
      <c r="E15" s="271" t="s">
        <v>464</v>
      </c>
      <c r="F15" s="272"/>
      <c r="G15" s="271" t="s">
        <v>464</v>
      </c>
      <c r="H15" s="272" t="s">
        <v>31</v>
      </c>
      <c r="I15" s="273" t="s">
        <v>100</v>
      </c>
      <c r="J15" s="273" t="s">
        <v>88</v>
      </c>
      <c r="K15" s="274" t="s">
        <v>98</v>
      </c>
      <c r="L15" s="275" t="s">
        <v>603</v>
      </c>
      <c r="M15" s="276"/>
      <c r="N15" s="277"/>
      <c r="O15" s="278"/>
      <c r="P15" s="279"/>
      <c r="Q15" s="260"/>
      <c r="R15" s="261"/>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row>
    <row r="16" spans="1:56" s="7" customFormat="1" ht="41.25" customHeight="1">
      <c r="A16" s="1518"/>
      <c r="B16" s="1094" t="s">
        <v>178</v>
      </c>
      <c r="C16" s="271" t="s">
        <v>51</v>
      </c>
      <c r="D16" s="272" t="s">
        <v>51</v>
      </c>
      <c r="E16" s="271" t="s">
        <v>447</v>
      </c>
      <c r="F16" s="272" t="s">
        <v>447</v>
      </c>
      <c r="G16" s="271" t="s">
        <v>447</v>
      </c>
      <c r="H16" s="272" t="s">
        <v>31</v>
      </c>
      <c r="I16" s="273" t="s">
        <v>165</v>
      </c>
      <c r="J16" s="273" t="s">
        <v>107</v>
      </c>
      <c r="K16" s="274" t="s">
        <v>317</v>
      </c>
      <c r="L16" s="275" t="s">
        <v>605</v>
      </c>
      <c r="M16" s="276"/>
      <c r="N16" s="277" t="s">
        <v>605</v>
      </c>
      <c r="O16" s="278" t="s">
        <v>60</v>
      </c>
      <c r="P16" s="279" t="s">
        <v>77</v>
      </c>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row>
    <row r="17" spans="1:56" ht="41.25" customHeight="1">
      <c r="A17" s="1518"/>
      <c r="B17" s="325" t="s">
        <v>194</v>
      </c>
      <c r="C17" s="155" t="s">
        <v>51</v>
      </c>
      <c r="D17" s="156" t="s">
        <v>51</v>
      </c>
      <c r="E17" s="271" t="s">
        <v>51</v>
      </c>
      <c r="F17" s="798" t="s">
        <v>51</v>
      </c>
      <c r="G17" s="155" t="s">
        <v>447</v>
      </c>
      <c r="H17" s="156" t="s">
        <v>31</v>
      </c>
      <c r="I17" s="174" t="s">
        <v>165</v>
      </c>
      <c r="J17" s="174" t="s">
        <v>606</v>
      </c>
      <c r="K17" s="175" t="s">
        <v>607</v>
      </c>
      <c r="L17" s="176" t="s">
        <v>608</v>
      </c>
      <c r="M17" s="177"/>
      <c r="N17" s="178" t="s">
        <v>608</v>
      </c>
      <c r="O17" s="154" t="s">
        <v>60</v>
      </c>
      <c r="P17" s="179" t="s">
        <v>78</v>
      </c>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row>
    <row r="18" spans="1:56" ht="19.5" customHeight="1">
      <c r="A18" s="1518"/>
      <c r="B18" s="320" t="s">
        <v>127</v>
      </c>
      <c r="C18" s="262" t="s">
        <v>51</v>
      </c>
      <c r="D18" s="263" t="s">
        <v>51</v>
      </c>
      <c r="E18" s="262" t="s">
        <v>51</v>
      </c>
      <c r="F18" s="263" t="s">
        <v>51</v>
      </c>
      <c r="G18" s="268" t="s">
        <v>454</v>
      </c>
      <c r="H18" s="799" t="s">
        <v>31</v>
      </c>
      <c r="I18" s="273" t="s">
        <v>165</v>
      </c>
      <c r="J18" s="273" t="s">
        <v>108</v>
      </c>
      <c r="K18" s="274" t="s">
        <v>50</v>
      </c>
      <c r="L18" s="800" t="s">
        <v>609</v>
      </c>
      <c r="M18" s="801"/>
      <c r="N18" s="277"/>
      <c r="O18" s="278"/>
      <c r="P18" s="279"/>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row>
    <row r="19" spans="1:56" ht="19.5" customHeight="1">
      <c r="A19" s="1518"/>
      <c r="B19" s="327" t="s">
        <v>690</v>
      </c>
      <c r="C19" s="271" t="s">
        <v>455</v>
      </c>
      <c r="D19" s="272" t="s">
        <v>455</v>
      </c>
      <c r="E19" s="271" t="s">
        <v>455</v>
      </c>
      <c r="F19" s="272" t="s">
        <v>455</v>
      </c>
      <c r="G19" s="262" t="s">
        <v>455</v>
      </c>
      <c r="H19" s="263" t="s">
        <v>31</v>
      </c>
      <c r="I19" s="273" t="s">
        <v>87</v>
      </c>
      <c r="J19" s="273" t="s">
        <v>106</v>
      </c>
      <c r="K19" s="274" t="s">
        <v>316</v>
      </c>
      <c r="L19" s="275" t="s">
        <v>610</v>
      </c>
      <c r="M19" s="276" t="s">
        <v>315</v>
      </c>
      <c r="N19" s="277"/>
      <c r="O19" s="278"/>
      <c r="P19" s="7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row>
    <row r="20" spans="1:56" ht="19.5" customHeight="1">
      <c r="A20" s="1521"/>
      <c r="B20" s="1093" t="s">
        <v>129</v>
      </c>
      <c r="C20" s="802" t="s">
        <v>31</v>
      </c>
      <c r="D20" s="803" t="s">
        <v>51</v>
      </c>
      <c r="E20" s="802"/>
      <c r="F20" s="803" t="s">
        <v>563</v>
      </c>
      <c r="G20" s="802" t="s">
        <v>563</v>
      </c>
      <c r="H20" s="803" t="s">
        <v>31</v>
      </c>
      <c r="I20" s="786" t="s">
        <v>165</v>
      </c>
      <c r="J20" s="786" t="s">
        <v>106</v>
      </c>
      <c r="K20" s="787" t="s">
        <v>49</v>
      </c>
      <c r="L20" s="804" t="s">
        <v>605</v>
      </c>
      <c r="M20" s="805"/>
      <c r="N20" s="806"/>
      <c r="O20" s="807"/>
      <c r="P20" s="808"/>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row>
    <row r="21" spans="1:56" ht="19.5" customHeight="1">
      <c r="A21" s="1519" t="s">
        <v>147</v>
      </c>
      <c r="B21" s="319" t="s">
        <v>130</v>
      </c>
      <c r="C21" s="809" t="s">
        <v>31</v>
      </c>
      <c r="D21" s="810" t="s">
        <v>31</v>
      </c>
      <c r="E21" s="809" t="s">
        <v>31</v>
      </c>
      <c r="F21" s="810" t="s">
        <v>31</v>
      </c>
      <c r="G21" s="809" t="s">
        <v>31</v>
      </c>
      <c r="H21" s="810" t="s">
        <v>31</v>
      </c>
      <c r="I21" s="811" t="s">
        <v>31</v>
      </c>
      <c r="J21" s="811" t="s">
        <v>31</v>
      </c>
      <c r="K21" s="188" t="s">
        <v>31</v>
      </c>
      <c r="L21" s="812" t="s">
        <v>31</v>
      </c>
      <c r="M21" s="813"/>
      <c r="N21" s="814"/>
      <c r="O21" s="815"/>
      <c r="P21" s="816"/>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row>
    <row r="22" spans="1:56" ht="19.5" customHeight="1">
      <c r="A22" s="1520"/>
      <c r="B22" s="323" t="s">
        <v>169</v>
      </c>
      <c r="C22" s="181" t="s">
        <v>51</v>
      </c>
      <c r="D22" s="182" t="s">
        <v>51</v>
      </c>
      <c r="E22" s="181" t="s">
        <v>51</v>
      </c>
      <c r="F22" s="182" t="s">
        <v>51</v>
      </c>
      <c r="G22" s="155" t="s">
        <v>51</v>
      </c>
      <c r="H22" s="156" t="s">
        <v>31</v>
      </c>
      <c r="I22" s="165" t="s">
        <v>165</v>
      </c>
      <c r="J22" s="165" t="s">
        <v>106</v>
      </c>
      <c r="K22" s="166" t="s">
        <v>49</v>
      </c>
      <c r="L22" s="812" t="s">
        <v>375</v>
      </c>
      <c r="M22" s="813" t="s">
        <v>221</v>
      </c>
      <c r="N22" s="814"/>
      <c r="O22" s="815"/>
      <c r="P22" s="816"/>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row>
    <row r="23" spans="1:56" ht="19.5" customHeight="1">
      <c r="A23" s="1517" t="s">
        <v>148</v>
      </c>
      <c r="B23" s="325" t="s">
        <v>186</v>
      </c>
      <c r="C23" s="788" t="s">
        <v>31</v>
      </c>
      <c r="D23" s="789" t="s">
        <v>51</v>
      </c>
      <c r="E23" s="788" t="s">
        <v>31</v>
      </c>
      <c r="F23" s="789" t="s">
        <v>51</v>
      </c>
      <c r="G23" s="788" t="s">
        <v>550</v>
      </c>
      <c r="H23" s="789" t="s">
        <v>31</v>
      </c>
      <c r="I23" s="817" t="s">
        <v>87</v>
      </c>
      <c r="J23" s="790" t="s">
        <v>103</v>
      </c>
      <c r="K23" s="818" t="s">
        <v>219</v>
      </c>
      <c r="L23" s="792" t="s">
        <v>611</v>
      </c>
      <c r="M23" s="819"/>
      <c r="N23" s="794" t="s">
        <v>65</v>
      </c>
      <c r="O23" s="795" t="s">
        <v>61</v>
      </c>
      <c r="P23" s="796" t="s">
        <v>70</v>
      </c>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row>
    <row r="24" spans="1:56" ht="19.5" customHeight="1">
      <c r="A24" s="1518"/>
      <c r="B24" s="328" t="s">
        <v>360</v>
      </c>
      <c r="C24" s="181" t="s">
        <v>51</v>
      </c>
      <c r="D24" s="182" t="s">
        <v>51</v>
      </c>
      <c r="E24" s="181" t="s">
        <v>51</v>
      </c>
      <c r="F24" s="182" t="s">
        <v>51</v>
      </c>
      <c r="G24" s="181" t="s">
        <v>567</v>
      </c>
      <c r="H24" s="182" t="s">
        <v>31</v>
      </c>
      <c r="I24" s="820" t="s">
        <v>405</v>
      </c>
      <c r="J24" s="165" t="s">
        <v>406</v>
      </c>
      <c r="K24" s="166" t="s">
        <v>407</v>
      </c>
      <c r="L24" s="183" t="s">
        <v>612</v>
      </c>
      <c r="M24" s="184" t="s">
        <v>460</v>
      </c>
      <c r="N24" s="185" t="s">
        <v>66</v>
      </c>
      <c r="O24" s="186" t="s">
        <v>363</v>
      </c>
      <c r="P24" s="187" t="s">
        <v>410</v>
      </c>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row>
    <row r="25" spans="1:56" ht="36.75" customHeight="1">
      <c r="A25" s="1528" t="s">
        <v>56</v>
      </c>
      <c r="B25" s="1095" t="s">
        <v>135</v>
      </c>
      <c r="C25" s="155" t="s">
        <v>31</v>
      </c>
      <c r="D25" s="156" t="s">
        <v>51</v>
      </c>
      <c r="E25" s="155" t="s">
        <v>31</v>
      </c>
      <c r="F25" s="156" t="s">
        <v>51</v>
      </c>
      <c r="G25" s="155" t="s">
        <v>455</v>
      </c>
      <c r="H25" s="156" t="s">
        <v>31</v>
      </c>
      <c r="I25" s="174" t="s">
        <v>165</v>
      </c>
      <c r="J25" s="174" t="s">
        <v>106</v>
      </c>
      <c r="K25" s="175" t="s">
        <v>50</v>
      </c>
      <c r="L25" s="176" t="s">
        <v>613</v>
      </c>
      <c r="M25" s="177"/>
      <c r="N25" s="178" t="s">
        <v>67</v>
      </c>
      <c r="O25" s="154" t="s">
        <v>62</v>
      </c>
      <c r="P25" s="179" t="s">
        <v>319</v>
      </c>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row>
    <row r="26" spans="1:56" ht="19.5" customHeight="1">
      <c r="A26" s="1528"/>
      <c r="B26" s="325" t="s">
        <v>687</v>
      </c>
      <c r="C26" s="157" t="s">
        <v>31</v>
      </c>
      <c r="D26" s="158" t="s">
        <v>51</v>
      </c>
      <c r="E26" s="157" t="s">
        <v>31</v>
      </c>
      <c r="F26" s="158" t="s">
        <v>51</v>
      </c>
      <c r="G26" s="161" t="s">
        <v>571</v>
      </c>
      <c r="H26" s="180" t="s">
        <v>31</v>
      </c>
      <c r="I26" s="151" t="s">
        <v>165</v>
      </c>
      <c r="J26" s="151" t="s">
        <v>109</v>
      </c>
      <c r="K26" s="191" t="s">
        <v>49</v>
      </c>
      <c r="L26" s="192" t="s">
        <v>614</v>
      </c>
      <c r="M26" s="160"/>
      <c r="N26" s="161" t="s">
        <v>65</v>
      </c>
      <c r="O26" s="162" t="s">
        <v>61</v>
      </c>
      <c r="P26" s="163" t="s">
        <v>71</v>
      </c>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row>
    <row r="27" spans="1:56" ht="19.5" customHeight="1">
      <c r="A27" s="1528"/>
      <c r="B27" s="1094" t="s">
        <v>688</v>
      </c>
      <c r="C27" s="157" t="s">
        <v>31</v>
      </c>
      <c r="D27" s="158" t="s">
        <v>51</v>
      </c>
      <c r="E27" s="262" t="s">
        <v>31</v>
      </c>
      <c r="F27" s="263" t="s">
        <v>51</v>
      </c>
      <c r="G27" s="161" t="s">
        <v>550</v>
      </c>
      <c r="H27" s="180" t="s">
        <v>31</v>
      </c>
      <c r="I27" s="151" t="s">
        <v>165</v>
      </c>
      <c r="J27" s="151" t="s">
        <v>109</v>
      </c>
      <c r="K27" s="191" t="s">
        <v>49</v>
      </c>
      <c r="L27" s="192" t="s">
        <v>609</v>
      </c>
      <c r="M27" s="160"/>
      <c r="N27" s="161" t="s">
        <v>68</v>
      </c>
      <c r="O27" s="162" t="s">
        <v>61</v>
      </c>
      <c r="P27" s="163" t="s">
        <v>79</v>
      </c>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row>
    <row r="28" spans="1:56" ht="19.5" customHeight="1">
      <c r="A28" s="1528"/>
      <c r="B28" s="326" t="s">
        <v>191</v>
      </c>
      <c r="C28" s="262" t="s">
        <v>31</v>
      </c>
      <c r="D28" s="263" t="s">
        <v>51</v>
      </c>
      <c r="E28" s="262" t="s">
        <v>615</v>
      </c>
      <c r="F28" s="263" t="s">
        <v>545</v>
      </c>
      <c r="G28" s="262" t="s">
        <v>545</v>
      </c>
      <c r="H28" s="263" t="s">
        <v>31</v>
      </c>
      <c r="I28" s="264" t="s">
        <v>165</v>
      </c>
      <c r="J28" s="264" t="s">
        <v>106</v>
      </c>
      <c r="K28" s="265" t="s">
        <v>53</v>
      </c>
      <c r="L28" s="266" t="s">
        <v>616</v>
      </c>
      <c r="M28" s="267"/>
      <c r="N28" s="268" t="s">
        <v>601</v>
      </c>
      <c r="O28" s="269" t="s">
        <v>60</v>
      </c>
      <c r="P28" s="270" t="s">
        <v>80</v>
      </c>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row>
    <row r="29" spans="1:56" ht="19.5" customHeight="1">
      <c r="A29" s="1528"/>
      <c r="B29" s="325" t="s">
        <v>176</v>
      </c>
      <c r="C29" s="271"/>
      <c r="D29" s="272" t="s">
        <v>503</v>
      </c>
      <c r="E29" s="271"/>
      <c r="F29" s="272" t="s">
        <v>51</v>
      </c>
      <c r="G29" s="271" t="s">
        <v>503</v>
      </c>
      <c r="H29" s="272" t="s">
        <v>31</v>
      </c>
      <c r="I29" s="273" t="s">
        <v>165</v>
      </c>
      <c r="J29" s="273" t="s">
        <v>106</v>
      </c>
      <c r="K29" s="274" t="s">
        <v>50</v>
      </c>
      <c r="L29" s="275" t="s">
        <v>617</v>
      </c>
      <c r="M29" s="276"/>
      <c r="N29" s="277"/>
      <c r="O29" s="278"/>
      <c r="P29" s="279"/>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row>
    <row r="30" spans="1:56" ht="19.5" customHeight="1">
      <c r="A30" s="1528"/>
      <c r="B30" s="329" t="s">
        <v>192</v>
      </c>
      <c r="C30" s="157" t="s">
        <v>31</v>
      </c>
      <c r="D30" s="158" t="s">
        <v>51</v>
      </c>
      <c r="E30" s="157"/>
      <c r="F30" s="263" t="s">
        <v>454</v>
      </c>
      <c r="G30" s="157" t="s">
        <v>454</v>
      </c>
      <c r="H30" s="158" t="s">
        <v>31</v>
      </c>
      <c r="I30" s="151" t="s">
        <v>165</v>
      </c>
      <c r="J30" s="151" t="s">
        <v>106</v>
      </c>
      <c r="K30" s="253" t="s">
        <v>49</v>
      </c>
      <c r="L30" s="159" t="s">
        <v>578</v>
      </c>
      <c r="M30" s="167"/>
      <c r="N30" s="161" t="s">
        <v>601</v>
      </c>
      <c r="O30" s="162" t="s">
        <v>60</v>
      </c>
      <c r="P30" s="163" t="s">
        <v>618</v>
      </c>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row>
    <row r="31" spans="1:16" ht="41.25" customHeight="1">
      <c r="A31" s="1531" t="s">
        <v>110</v>
      </c>
      <c r="B31" s="330" t="s">
        <v>138</v>
      </c>
      <c r="C31" s="171" t="s">
        <v>51</v>
      </c>
      <c r="D31" s="136" t="s">
        <v>51</v>
      </c>
      <c r="E31" s="355" t="s">
        <v>51</v>
      </c>
      <c r="F31" s="356" t="s">
        <v>51</v>
      </c>
      <c r="G31" s="135" t="s">
        <v>447</v>
      </c>
      <c r="H31" s="136" t="s">
        <v>31</v>
      </c>
      <c r="I31" s="164" t="s">
        <v>165</v>
      </c>
      <c r="J31" s="164" t="s">
        <v>106</v>
      </c>
      <c r="K31" s="188" t="s">
        <v>49</v>
      </c>
      <c r="L31" s="137" t="s">
        <v>597</v>
      </c>
      <c r="M31" s="138" t="s">
        <v>409</v>
      </c>
      <c r="N31" s="139" t="s">
        <v>619</v>
      </c>
      <c r="O31" s="140" t="s">
        <v>60</v>
      </c>
      <c r="P31" s="193" t="s">
        <v>620</v>
      </c>
    </row>
    <row r="32" spans="1:16" ht="35.25" customHeight="1">
      <c r="A32" s="1532"/>
      <c r="B32" s="331" t="s">
        <v>137</v>
      </c>
      <c r="C32" s="141" t="s">
        <v>31</v>
      </c>
      <c r="D32" s="142" t="s">
        <v>51</v>
      </c>
      <c r="E32" s="271" t="s">
        <v>621</v>
      </c>
      <c r="F32" s="272" t="s">
        <v>454</v>
      </c>
      <c r="G32" s="141" t="s">
        <v>454</v>
      </c>
      <c r="H32" s="142" t="s">
        <v>31</v>
      </c>
      <c r="I32" s="143" t="s">
        <v>165</v>
      </c>
      <c r="J32" s="143" t="s">
        <v>84</v>
      </c>
      <c r="K32" s="144" t="s">
        <v>52</v>
      </c>
      <c r="L32" s="145" t="s">
        <v>613</v>
      </c>
      <c r="M32" s="146"/>
      <c r="N32" s="147" t="s">
        <v>601</v>
      </c>
      <c r="O32" s="148" t="s">
        <v>60</v>
      </c>
      <c r="P32" s="173" t="s">
        <v>622</v>
      </c>
    </row>
    <row r="33" spans="1:16" ht="19.5" customHeight="1">
      <c r="A33" s="1532"/>
      <c r="B33" s="331" t="s">
        <v>139</v>
      </c>
      <c r="C33" s="277" t="s">
        <v>31</v>
      </c>
      <c r="D33" s="357" t="s">
        <v>51</v>
      </c>
      <c r="E33" s="366"/>
      <c r="F33" s="821" t="s">
        <v>51</v>
      </c>
      <c r="G33" s="271" t="s">
        <v>550</v>
      </c>
      <c r="H33" s="272" t="s">
        <v>31</v>
      </c>
      <c r="I33" s="273" t="s">
        <v>165</v>
      </c>
      <c r="J33" s="273" t="s">
        <v>623</v>
      </c>
      <c r="K33" s="274" t="s">
        <v>624</v>
      </c>
      <c r="L33" s="275" t="s">
        <v>625</v>
      </c>
      <c r="M33" s="276"/>
      <c r="N33" s="277" t="s">
        <v>608</v>
      </c>
      <c r="O33" s="278" t="s">
        <v>60</v>
      </c>
      <c r="P33" s="279" t="s">
        <v>626</v>
      </c>
    </row>
    <row r="34" spans="1:16" ht="19.5" customHeight="1">
      <c r="A34" s="1532"/>
      <c r="B34" s="331" t="s">
        <v>686</v>
      </c>
      <c r="C34" s="194" t="s">
        <v>31</v>
      </c>
      <c r="D34" s="195" t="s">
        <v>51</v>
      </c>
      <c r="E34" s="194"/>
      <c r="F34" s="358" t="s">
        <v>455</v>
      </c>
      <c r="G34" s="359" t="s">
        <v>51</v>
      </c>
      <c r="H34" s="195" t="s">
        <v>31</v>
      </c>
      <c r="I34" s="196" t="s">
        <v>337</v>
      </c>
      <c r="J34" s="196" t="s">
        <v>336</v>
      </c>
      <c r="K34" s="197" t="s">
        <v>335</v>
      </c>
      <c r="L34" s="198" t="s">
        <v>331</v>
      </c>
      <c r="M34" s="199"/>
      <c r="N34" s="200" t="s">
        <v>66</v>
      </c>
      <c r="O34" s="201" t="s">
        <v>334</v>
      </c>
      <c r="P34" s="202" t="s">
        <v>333</v>
      </c>
    </row>
    <row r="35" spans="1:16" ht="19.5" customHeight="1">
      <c r="A35" s="1532"/>
      <c r="B35" s="331" t="s">
        <v>177</v>
      </c>
      <c r="C35" s="141" t="s">
        <v>31</v>
      </c>
      <c r="D35" s="142" t="s">
        <v>51</v>
      </c>
      <c r="E35" s="141"/>
      <c r="F35" s="272" t="s">
        <v>514</v>
      </c>
      <c r="G35" s="141" t="s">
        <v>514</v>
      </c>
      <c r="H35" s="142" t="s">
        <v>31</v>
      </c>
      <c r="I35" s="143" t="s">
        <v>165</v>
      </c>
      <c r="J35" s="143" t="s">
        <v>106</v>
      </c>
      <c r="K35" s="144" t="s">
        <v>627</v>
      </c>
      <c r="L35" s="145" t="s">
        <v>628</v>
      </c>
      <c r="M35" s="146"/>
      <c r="N35" s="147" t="s">
        <v>628</v>
      </c>
      <c r="O35" s="148" t="s">
        <v>60</v>
      </c>
      <c r="P35" s="173" t="s">
        <v>629</v>
      </c>
    </row>
    <row r="36" spans="1:16" ht="19.5" customHeight="1">
      <c r="A36" s="1532"/>
      <c r="B36" s="331" t="s">
        <v>181</v>
      </c>
      <c r="C36" s="141" t="s">
        <v>31</v>
      </c>
      <c r="D36" s="142" t="s">
        <v>51</v>
      </c>
      <c r="E36" s="271" t="s">
        <v>31</v>
      </c>
      <c r="F36" s="272" t="s">
        <v>51</v>
      </c>
      <c r="G36" s="141" t="s">
        <v>501</v>
      </c>
      <c r="H36" s="142" t="s">
        <v>31</v>
      </c>
      <c r="I36" s="143" t="s">
        <v>165</v>
      </c>
      <c r="J36" s="143" t="s">
        <v>106</v>
      </c>
      <c r="K36" s="144" t="s">
        <v>627</v>
      </c>
      <c r="L36" s="145" t="s">
        <v>630</v>
      </c>
      <c r="M36" s="146"/>
      <c r="N36" s="147" t="s">
        <v>631</v>
      </c>
      <c r="O36" s="148" t="s">
        <v>60</v>
      </c>
      <c r="P36" s="173" t="s">
        <v>632</v>
      </c>
    </row>
    <row r="37" spans="1:16" ht="19.5" customHeight="1">
      <c r="A37" s="1532"/>
      <c r="B37" s="328" t="s">
        <v>472</v>
      </c>
      <c r="C37" s="181" t="s">
        <v>31</v>
      </c>
      <c r="D37" s="182" t="s">
        <v>51</v>
      </c>
      <c r="E37" s="181"/>
      <c r="F37" s="182" t="s">
        <v>51</v>
      </c>
      <c r="G37" s="181" t="s">
        <v>633</v>
      </c>
      <c r="H37" s="182" t="s">
        <v>31</v>
      </c>
      <c r="I37" s="165" t="s">
        <v>405</v>
      </c>
      <c r="J37" s="165" t="s">
        <v>406</v>
      </c>
      <c r="K37" s="166" t="s">
        <v>634</v>
      </c>
      <c r="L37" s="183" t="s">
        <v>635</v>
      </c>
      <c r="M37" s="184"/>
      <c r="N37" s="185"/>
      <c r="O37" s="186"/>
      <c r="P37" s="187"/>
    </row>
    <row r="38" spans="1:16" ht="54.75" customHeight="1">
      <c r="A38" s="1526" t="s">
        <v>140</v>
      </c>
      <c r="B38" s="1527"/>
      <c r="C38" s="171" t="s">
        <v>31</v>
      </c>
      <c r="D38" s="203" t="s">
        <v>31</v>
      </c>
      <c r="E38" s="171" t="s">
        <v>31</v>
      </c>
      <c r="F38" s="203" t="s">
        <v>31</v>
      </c>
      <c r="G38" s="168" t="s">
        <v>31</v>
      </c>
      <c r="H38" s="169" t="s">
        <v>31</v>
      </c>
      <c r="I38" s="189" t="s">
        <v>31</v>
      </c>
      <c r="J38" s="189" t="s">
        <v>31</v>
      </c>
      <c r="K38" s="190" t="s">
        <v>31</v>
      </c>
      <c r="L38" s="170" t="s">
        <v>31</v>
      </c>
      <c r="M38" s="244"/>
      <c r="N38" s="171" t="s">
        <v>636</v>
      </c>
      <c r="O38" s="172" t="s">
        <v>63</v>
      </c>
      <c r="P38" s="245"/>
    </row>
    <row r="39" spans="1:16" ht="75" customHeight="1">
      <c r="A39" s="1526" t="s">
        <v>141</v>
      </c>
      <c r="B39" s="1527"/>
      <c r="C39" s="822" t="s">
        <v>51</v>
      </c>
      <c r="D39" s="823" t="s">
        <v>51</v>
      </c>
      <c r="E39" s="822"/>
      <c r="F39" s="823" t="s">
        <v>51</v>
      </c>
      <c r="G39" s="822" t="s">
        <v>637</v>
      </c>
      <c r="H39" s="823" t="s">
        <v>31</v>
      </c>
      <c r="I39" s="779" t="s">
        <v>165</v>
      </c>
      <c r="J39" s="779" t="s">
        <v>495</v>
      </c>
      <c r="K39" s="780" t="s">
        <v>49</v>
      </c>
      <c r="L39" s="824" t="s">
        <v>638</v>
      </c>
      <c r="M39" s="825" t="s">
        <v>496</v>
      </c>
      <c r="N39" s="822" t="s">
        <v>64</v>
      </c>
      <c r="O39" s="826" t="s">
        <v>61</v>
      </c>
      <c r="P39" s="827" t="s">
        <v>81</v>
      </c>
    </row>
    <row r="40" spans="1:16" s="17" customFormat="1" ht="19.5" customHeight="1">
      <c r="A40" s="1524" t="s">
        <v>188</v>
      </c>
      <c r="B40" s="1525"/>
      <c r="C40" s="116">
        <f>COUNTIF(C5:C39,"○")</f>
        <v>12</v>
      </c>
      <c r="D40" s="117">
        <f>COUNTIF(D5:D39,"○")</f>
        <v>32</v>
      </c>
      <c r="E40" s="116">
        <f>COUNTIF(E5:E39,"○")</f>
        <v>11</v>
      </c>
      <c r="F40" s="116">
        <f>COUNTIF(F5:F39,"○")</f>
        <v>32</v>
      </c>
      <c r="G40" s="116">
        <f>COUNTIF(G5:G39,"○")</f>
        <v>33</v>
      </c>
      <c r="H40" s="118">
        <v>1</v>
      </c>
      <c r="I40" s="119" t="s">
        <v>31</v>
      </c>
      <c r="J40" s="119" t="s">
        <v>31</v>
      </c>
      <c r="K40" s="120" t="s">
        <v>31</v>
      </c>
      <c r="L40" s="121" t="s">
        <v>31</v>
      </c>
      <c r="M40" s="122" t="s">
        <v>31</v>
      </c>
      <c r="N40" s="116" t="s">
        <v>31</v>
      </c>
      <c r="O40" s="123" t="s">
        <v>31</v>
      </c>
      <c r="P40" s="124" t="s">
        <v>31</v>
      </c>
    </row>
    <row r="41" spans="1:16" ht="16.5" customHeight="1">
      <c r="A41" s="1" t="s">
        <v>376</v>
      </c>
      <c r="B41" s="13"/>
      <c r="C41" s="15"/>
      <c r="D41" s="15"/>
      <c r="E41" s="15"/>
      <c r="F41" s="15"/>
      <c r="G41" s="15"/>
      <c r="H41" s="15"/>
      <c r="I41" s="15"/>
      <c r="J41" s="10"/>
      <c r="K41" s="85"/>
      <c r="L41" s="86"/>
      <c r="M41" s="10"/>
      <c r="N41" s="15"/>
      <c r="O41" s="15"/>
      <c r="P41" s="10"/>
    </row>
    <row r="42" spans="1:16" ht="16.5" customHeight="1">
      <c r="A42" s="1" t="s">
        <v>377</v>
      </c>
      <c r="B42" s="13"/>
      <c r="C42" s="15"/>
      <c r="D42" s="15"/>
      <c r="E42" s="15"/>
      <c r="F42" s="15"/>
      <c r="G42" s="15"/>
      <c r="H42" s="15"/>
      <c r="I42" s="15"/>
      <c r="J42" s="10"/>
      <c r="K42" s="10"/>
      <c r="L42" s="15"/>
      <c r="M42" s="10"/>
      <c r="N42" s="15"/>
      <c r="O42" s="15"/>
      <c r="P42" s="10"/>
    </row>
    <row r="43" spans="1:31" ht="16.5" customHeight="1">
      <c r="A43" s="1" t="s">
        <v>74</v>
      </c>
      <c r="B43" s="13"/>
      <c r="C43" s="15"/>
      <c r="D43" s="15"/>
      <c r="E43" s="15"/>
      <c r="F43" s="15"/>
      <c r="G43" s="15"/>
      <c r="H43" s="15"/>
      <c r="I43" s="15"/>
      <c r="J43" s="10"/>
      <c r="K43" s="10"/>
      <c r="L43" s="15"/>
      <c r="M43" s="10"/>
      <c r="N43" s="15"/>
      <c r="O43" s="15"/>
      <c r="P43" s="10"/>
      <c r="AE43" s="82"/>
    </row>
    <row r="44" spans="1:16" ht="16.5" customHeight="1">
      <c r="A44" s="4" t="s">
        <v>214</v>
      </c>
      <c r="B44" s="9"/>
      <c r="J44" s="12"/>
      <c r="K44" s="12"/>
      <c r="P44" s="12"/>
    </row>
    <row r="45" spans="2:16" ht="12.75" customHeight="1">
      <c r="B45" s="9"/>
      <c r="J45" s="12"/>
      <c r="K45" s="12"/>
      <c r="P45" s="12"/>
    </row>
    <row r="46" spans="1:16" s="7" customFormat="1" ht="26.25" customHeight="1">
      <c r="A46" s="30" t="s">
        <v>73</v>
      </c>
      <c r="B46" s="27"/>
      <c r="C46" s="28"/>
      <c r="D46" s="28"/>
      <c r="E46" s="28"/>
      <c r="F46" s="28"/>
      <c r="G46" s="27"/>
      <c r="H46" s="27"/>
      <c r="I46" s="27"/>
      <c r="J46" s="27"/>
      <c r="K46" s="27"/>
      <c r="L46" s="27"/>
      <c r="M46" s="99"/>
      <c r="N46" s="28"/>
      <c r="O46" s="28"/>
      <c r="P46" s="27"/>
    </row>
    <row r="47" spans="1:16" s="19" customFormat="1" ht="24" customHeight="1">
      <c r="A47" s="1498" t="s">
        <v>189</v>
      </c>
      <c r="B47" s="1499"/>
      <c r="C47" s="1509" t="s">
        <v>398</v>
      </c>
      <c r="D47" s="1510"/>
      <c r="E47" s="1509" t="s">
        <v>402</v>
      </c>
      <c r="F47" s="1510"/>
      <c r="G47" s="1511" t="s">
        <v>156</v>
      </c>
      <c r="H47" s="1512"/>
      <c r="I47" s="1507" t="s">
        <v>157</v>
      </c>
      <c r="J47" s="1507" t="s">
        <v>48</v>
      </c>
      <c r="K47" s="1498" t="s">
        <v>366</v>
      </c>
      <c r="L47" s="1505" t="s">
        <v>295</v>
      </c>
      <c r="M47" s="1502" t="s">
        <v>216</v>
      </c>
      <c r="N47" s="1496" t="s">
        <v>25</v>
      </c>
      <c r="O47" s="1435"/>
      <c r="P47" s="1436"/>
    </row>
    <row r="48" spans="1:16" s="19" customFormat="1" ht="34.5" customHeight="1">
      <c r="A48" s="1529"/>
      <c r="B48" s="1530"/>
      <c r="C48" s="60" t="s">
        <v>217</v>
      </c>
      <c r="D48" s="61" t="s">
        <v>215</v>
      </c>
      <c r="E48" s="60" t="s">
        <v>217</v>
      </c>
      <c r="F48" s="61" t="s">
        <v>215</v>
      </c>
      <c r="G48" s="62" t="s">
        <v>369</v>
      </c>
      <c r="H48" s="63" t="s">
        <v>152</v>
      </c>
      <c r="I48" s="1513"/>
      <c r="J48" s="1513"/>
      <c r="K48" s="1504"/>
      <c r="L48" s="1506"/>
      <c r="M48" s="1503"/>
      <c r="N48" s="60" t="s">
        <v>370</v>
      </c>
      <c r="O48" s="64" t="s">
        <v>371</v>
      </c>
      <c r="P48" s="65" t="s">
        <v>82</v>
      </c>
    </row>
    <row r="49" spans="1:16" ht="42" customHeight="1">
      <c r="A49" s="254" t="s">
        <v>182</v>
      </c>
      <c r="B49" s="66" t="s">
        <v>135</v>
      </c>
      <c r="C49" s="204" t="s">
        <v>31</v>
      </c>
      <c r="D49" s="205" t="s">
        <v>51</v>
      </c>
      <c r="E49" s="204" t="s">
        <v>31</v>
      </c>
      <c r="F49" s="205" t="s">
        <v>51</v>
      </c>
      <c r="G49" s="204" t="s">
        <v>51</v>
      </c>
      <c r="H49" s="205" t="s">
        <v>31</v>
      </c>
      <c r="I49" s="206" t="s">
        <v>89</v>
      </c>
      <c r="J49" s="206" t="s">
        <v>106</v>
      </c>
      <c r="K49" s="207" t="s">
        <v>90</v>
      </c>
      <c r="L49" s="208" t="s">
        <v>349</v>
      </c>
      <c r="M49" s="209" t="s">
        <v>75</v>
      </c>
      <c r="N49" s="210" t="s">
        <v>67</v>
      </c>
      <c r="O49" s="211" t="s">
        <v>62</v>
      </c>
      <c r="P49" s="212"/>
    </row>
    <row r="50" spans="1:16" ht="42" customHeight="1">
      <c r="A50" s="254" t="s">
        <v>149</v>
      </c>
      <c r="B50" s="66" t="s">
        <v>193</v>
      </c>
      <c r="C50" s="204" t="s">
        <v>31</v>
      </c>
      <c r="D50" s="205" t="s">
        <v>51</v>
      </c>
      <c r="E50" s="204" t="s">
        <v>31</v>
      </c>
      <c r="F50" s="205" t="s">
        <v>51</v>
      </c>
      <c r="G50" s="204" t="s">
        <v>51</v>
      </c>
      <c r="H50" s="205" t="s">
        <v>31</v>
      </c>
      <c r="I50" s="206" t="s">
        <v>89</v>
      </c>
      <c r="J50" s="206" t="s">
        <v>106</v>
      </c>
      <c r="K50" s="207" t="s">
        <v>90</v>
      </c>
      <c r="L50" s="208" t="s">
        <v>375</v>
      </c>
      <c r="M50" s="209" t="s">
        <v>75</v>
      </c>
      <c r="N50" s="210" t="s">
        <v>67</v>
      </c>
      <c r="O50" s="211" t="s">
        <v>62</v>
      </c>
      <c r="P50" s="212"/>
    </row>
    <row r="51" spans="1:16" ht="17.25" customHeight="1">
      <c r="A51" s="1" t="s">
        <v>368</v>
      </c>
      <c r="B51" s="13"/>
      <c r="C51" s="15"/>
      <c r="D51" s="15"/>
      <c r="E51" s="15"/>
      <c r="F51" s="15"/>
      <c r="G51" s="15"/>
      <c r="H51" s="15"/>
      <c r="I51" s="15"/>
      <c r="J51" s="10"/>
      <c r="K51" s="10"/>
      <c r="L51" s="15"/>
      <c r="M51" s="10"/>
      <c r="N51" s="15"/>
      <c r="O51" s="15"/>
      <c r="P51" s="10"/>
    </row>
    <row r="52" spans="1:16" ht="6" customHeight="1">
      <c r="A52" s="1"/>
      <c r="B52" s="13"/>
      <c r="C52" s="15"/>
      <c r="D52" s="15"/>
      <c r="E52" s="15"/>
      <c r="F52" s="15"/>
      <c r="G52" s="15"/>
      <c r="H52" s="15"/>
      <c r="I52" s="15"/>
      <c r="J52" s="10"/>
      <c r="K52" s="10"/>
      <c r="L52" s="15"/>
      <c r="M52" s="10"/>
      <c r="N52" s="15"/>
      <c r="O52" s="15"/>
      <c r="P52" s="10"/>
    </row>
    <row r="53" spans="1:16" s="76" customFormat="1" ht="20.25" customHeight="1">
      <c r="A53" s="76" t="s">
        <v>412</v>
      </c>
      <c r="B53" s="77"/>
      <c r="C53" s="78"/>
      <c r="D53" s="78"/>
      <c r="E53" s="78"/>
      <c r="F53" s="78"/>
      <c r="I53" s="78"/>
      <c r="J53" s="45"/>
      <c r="K53" s="45"/>
      <c r="M53" s="77"/>
      <c r="N53" s="79"/>
      <c r="O53" s="79"/>
      <c r="P53" s="45"/>
    </row>
    <row r="54" spans="1:13" ht="13.5">
      <c r="A54" s="5"/>
      <c r="G54" s="14"/>
      <c r="H54" s="14"/>
      <c r="L54" s="14"/>
      <c r="M54" s="100"/>
    </row>
  </sheetData>
  <sheetProtection/>
  <mergeCells count="30">
    <mergeCell ref="A40:B40"/>
    <mergeCell ref="A39:B39"/>
    <mergeCell ref="A25:A30"/>
    <mergeCell ref="A47:B48"/>
    <mergeCell ref="A38:B38"/>
    <mergeCell ref="A31:A37"/>
    <mergeCell ref="A23:A24"/>
    <mergeCell ref="A21:A22"/>
    <mergeCell ref="A5:A10"/>
    <mergeCell ref="A13:A20"/>
    <mergeCell ref="A11:A12"/>
    <mergeCell ref="I47:I48"/>
    <mergeCell ref="J47:J48"/>
    <mergeCell ref="C3:D3"/>
    <mergeCell ref="M3:M4"/>
    <mergeCell ref="E3:F3"/>
    <mergeCell ref="G3:H3"/>
    <mergeCell ref="C47:D47"/>
    <mergeCell ref="L47:L48"/>
    <mergeCell ref="K3:K4"/>
    <mergeCell ref="N3:P3"/>
    <mergeCell ref="N47:P47"/>
    <mergeCell ref="A3:B4"/>
    <mergeCell ref="M47:M48"/>
    <mergeCell ref="K47:K48"/>
    <mergeCell ref="L3:L4"/>
    <mergeCell ref="I3:I4"/>
    <mergeCell ref="J3:J4"/>
    <mergeCell ref="E47:F47"/>
    <mergeCell ref="G47:H47"/>
  </mergeCells>
  <printOptions horizontalCentered="1" verticalCentered="1"/>
  <pageMargins left="0.3937007874015748" right="0.3937007874015748" top="0.5905511811023623" bottom="0.5905511811023623" header="0.5118110236220472" footer="0.3937007874015748"/>
  <pageSetup fitToHeight="1" fitToWidth="1" horizontalDpi="600" verticalDpi="600" orientation="portrait" paperSize="9" scale="60" r:id="rId1"/>
  <headerFooter alignWithMargins="0">
    <oddFooter>&amp;C&amp;14－7－</oddFooter>
  </headerFooter>
</worksheet>
</file>

<file path=xl/worksheets/sheet4.xml><?xml version="1.0" encoding="utf-8"?>
<worksheet xmlns="http://schemas.openxmlformats.org/spreadsheetml/2006/main" xmlns:r="http://schemas.openxmlformats.org/officeDocument/2006/relationships">
  <sheetPr>
    <tabColor indexed="45"/>
  </sheetPr>
  <dimension ref="A1:BI57"/>
  <sheetViews>
    <sheetView view="pageBreakPreview" zoomScale="75" zoomScaleNormal="75" zoomScaleSheetLayoutView="75" zoomScalePageLayoutView="0" workbookViewId="0" topLeftCell="A31">
      <selection activeCell="O4" sqref="O4:P4"/>
    </sheetView>
  </sheetViews>
  <sheetFormatPr defaultColWidth="9.00390625" defaultRowHeight="13.5"/>
  <cols>
    <col min="1" max="1" width="3.25390625" style="4" customWidth="1"/>
    <col min="2" max="2" width="8.375" style="4" customWidth="1"/>
    <col min="3" max="15" width="5.50390625" style="4" customWidth="1"/>
    <col min="16" max="16" width="6.875" style="4" customWidth="1"/>
    <col min="17" max="17" width="3.25390625" style="4" customWidth="1"/>
    <col min="18" max="21" width="3.75390625" style="4" customWidth="1"/>
    <col min="22" max="22" width="6.625" style="4" customWidth="1"/>
    <col min="23" max="23" width="8.875" style="4" customWidth="1"/>
    <col min="24" max="24" width="5.875" style="17" customWidth="1"/>
    <col min="25" max="25" width="6.25390625" style="17" customWidth="1"/>
    <col min="26" max="26" width="70.50390625" style="16" customWidth="1"/>
    <col min="27" max="27" width="64.50390625" style="1" customWidth="1"/>
    <col min="28" max="54" width="9.00390625" style="1" customWidth="1"/>
    <col min="55" max="16384" width="9.00390625" style="4" customWidth="1"/>
  </cols>
  <sheetData>
    <row r="1" spans="2:23" ht="24.75" customHeight="1">
      <c r="B1" s="31"/>
      <c r="C1" s="44" t="s">
        <v>806</v>
      </c>
      <c r="D1" s="31"/>
      <c r="E1" s="31"/>
      <c r="F1" s="31"/>
      <c r="G1" s="31"/>
      <c r="H1" s="31"/>
      <c r="I1" s="31"/>
      <c r="J1" s="31"/>
      <c r="K1" s="31"/>
      <c r="L1" s="31"/>
      <c r="M1" s="31"/>
      <c r="N1" s="31"/>
      <c r="O1" s="31"/>
      <c r="P1" s="31"/>
      <c r="Q1" s="31"/>
      <c r="R1" s="31"/>
      <c r="S1" s="31"/>
      <c r="T1" s="31"/>
      <c r="U1" s="31"/>
      <c r="V1" s="31"/>
      <c r="W1" s="83"/>
    </row>
    <row r="2" spans="1:26" ht="14.25" customHeight="1">
      <c r="A2" s="34"/>
      <c r="B2" s="21"/>
      <c r="C2" s="31"/>
      <c r="D2" s="31"/>
      <c r="E2" s="31"/>
      <c r="F2" s="31"/>
      <c r="G2" s="31"/>
      <c r="H2" s="31"/>
      <c r="I2" s="31"/>
      <c r="J2" s="31"/>
      <c r="K2" s="31"/>
      <c r="L2" s="31"/>
      <c r="M2" s="31"/>
      <c r="N2" s="31"/>
      <c r="O2" s="31"/>
      <c r="P2" s="31"/>
      <c r="Q2" s="47"/>
      <c r="R2" s="47"/>
      <c r="S2" s="47"/>
      <c r="T2" s="47"/>
      <c r="U2" s="47"/>
      <c r="V2" s="47"/>
      <c r="X2" s="26"/>
      <c r="Y2" s="26"/>
      <c r="Z2" s="26"/>
    </row>
    <row r="3" spans="1:26" ht="19.5" customHeight="1">
      <c r="A3" s="1498" t="s">
        <v>189</v>
      </c>
      <c r="B3" s="1552"/>
      <c r="C3" s="1545" t="s">
        <v>294</v>
      </c>
      <c r="D3" s="1546"/>
      <c r="E3" s="1546"/>
      <c r="F3" s="1546"/>
      <c r="G3" s="1546"/>
      <c r="H3" s="1546"/>
      <c r="I3" s="1546"/>
      <c r="J3" s="1546"/>
      <c r="K3" s="1546"/>
      <c r="L3" s="1546"/>
      <c r="M3" s="1546"/>
      <c r="N3" s="1546"/>
      <c r="O3" s="1546"/>
      <c r="P3" s="1547"/>
      <c r="Q3" s="1540" t="s">
        <v>190</v>
      </c>
      <c r="R3" s="1511" t="s">
        <v>639</v>
      </c>
      <c r="S3" s="1535"/>
      <c r="T3" s="1535"/>
      <c r="U3" s="1512"/>
      <c r="V3" s="1563" t="s">
        <v>297</v>
      </c>
      <c r="W3" s="1560" t="s">
        <v>373</v>
      </c>
      <c r="X3" s="1496" t="s">
        <v>25</v>
      </c>
      <c r="Y3" s="1435"/>
      <c r="Z3" s="1436"/>
    </row>
    <row r="4" spans="1:31" ht="15" customHeight="1">
      <c r="A4" s="1553"/>
      <c r="B4" s="1554"/>
      <c r="C4" s="1538" t="s">
        <v>180</v>
      </c>
      <c r="D4" s="1539"/>
      <c r="E4" s="1538" t="s">
        <v>179</v>
      </c>
      <c r="F4" s="1539"/>
      <c r="G4" s="1538" t="s">
        <v>218</v>
      </c>
      <c r="H4" s="1539"/>
      <c r="I4" s="1538" t="s">
        <v>158</v>
      </c>
      <c r="J4" s="1539"/>
      <c r="K4" s="1538" t="s">
        <v>159</v>
      </c>
      <c r="L4" s="1549"/>
      <c r="M4" s="1538" t="s">
        <v>298</v>
      </c>
      <c r="N4" s="1548"/>
      <c r="O4" s="1538" t="s">
        <v>3</v>
      </c>
      <c r="P4" s="1539"/>
      <c r="Q4" s="1541"/>
      <c r="R4" s="1533" t="s">
        <v>57</v>
      </c>
      <c r="S4" s="1543" t="s">
        <v>58</v>
      </c>
      <c r="T4" s="1543" t="s">
        <v>59</v>
      </c>
      <c r="U4" s="1536" t="s">
        <v>152</v>
      </c>
      <c r="V4" s="1564"/>
      <c r="W4" s="1561"/>
      <c r="X4" s="1569" t="s">
        <v>28</v>
      </c>
      <c r="Y4" s="1570" t="s">
        <v>372</v>
      </c>
      <c r="Z4" s="1571" t="s">
        <v>82</v>
      </c>
      <c r="AA4" s="8"/>
      <c r="AB4" s="1559"/>
      <c r="AC4" s="1559"/>
      <c r="AD4" s="8"/>
      <c r="AE4" s="8"/>
    </row>
    <row r="5" spans="1:61" ht="77.25" customHeight="1">
      <c r="A5" s="1504"/>
      <c r="B5" s="1555"/>
      <c r="C5" s="80" t="s">
        <v>160</v>
      </c>
      <c r="D5" s="81" t="s">
        <v>161</v>
      </c>
      <c r="E5" s="80" t="s">
        <v>160</v>
      </c>
      <c r="F5" s="81" t="s">
        <v>161</v>
      </c>
      <c r="G5" s="80" t="s">
        <v>160</v>
      </c>
      <c r="H5" s="81" t="s">
        <v>161</v>
      </c>
      <c r="I5" s="80" t="s">
        <v>160</v>
      </c>
      <c r="J5" s="81" t="s">
        <v>161</v>
      </c>
      <c r="K5" s="80" t="s">
        <v>160</v>
      </c>
      <c r="L5" s="81" t="s">
        <v>161</v>
      </c>
      <c r="M5" s="80" t="s">
        <v>160</v>
      </c>
      <c r="N5" s="81" t="s">
        <v>161</v>
      </c>
      <c r="O5" s="80" t="s">
        <v>160</v>
      </c>
      <c r="P5" s="81" t="s">
        <v>161</v>
      </c>
      <c r="Q5" s="1542"/>
      <c r="R5" s="1534"/>
      <c r="S5" s="1544"/>
      <c r="T5" s="1544"/>
      <c r="U5" s="1537"/>
      <c r="V5" s="1565"/>
      <c r="W5" s="1562"/>
      <c r="X5" s="1534"/>
      <c r="Y5" s="1544"/>
      <c r="Z5" s="1572"/>
      <c r="AA5" s="22"/>
      <c r="AB5" s="22"/>
      <c r="AC5" s="22"/>
      <c r="AD5" s="22"/>
      <c r="AE5" s="22"/>
      <c r="AF5" s="2"/>
      <c r="AG5" s="2"/>
      <c r="AH5" s="2"/>
      <c r="AI5" s="2"/>
      <c r="AJ5" s="2"/>
      <c r="AK5" s="2"/>
      <c r="AL5" s="2"/>
      <c r="AM5" s="2"/>
      <c r="AN5" s="2"/>
      <c r="AO5" s="2"/>
      <c r="AP5" s="2"/>
      <c r="AQ5" s="2"/>
      <c r="AR5" s="2"/>
      <c r="AS5" s="2"/>
      <c r="AT5" s="2"/>
      <c r="AU5" s="2"/>
      <c r="AV5" s="2"/>
      <c r="AW5" s="2"/>
      <c r="AX5" s="2"/>
      <c r="AY5" s="2"/>
      <c r="AZ5" s="2"/>
      <c r="BA5" s="2"/>
      <c r="BB5" s="2"/>
      <c r="BC5" s="6"/>
      <c r="BD5" s="6"/>
      <c r="BE5" s="6"/>
      <c r="BF5" s="6"/>
      <c r="BG5" s="6"/>
      <c r="BH5" s="6"/>
      <c r="BI5" s="6"/>
    </row>
    <row r="6" spans="1:60" ht="21.75" customHeight="1">
      <c r="A6" s="1517" t="s">
        <v>112</v>
      </c>
      <c r="B6" s="311" t="s">
        <v>116</v>
      </c>
      <c r="C6" s="246">
        <v>3</v>
      </c>
      <c r="D6" s="213">
        <v>126</v>
      </c>
      <c r="E6" s="214">
        <v>1</v>
      </c>
      <c r="F6" s="213">
        <v>21</v>
      </c>
      <c r="G6" s="247">
        <v>1</v>
      </c>
      <c r="H6" s="248">
        <v>107</v>
      </c>
      <c r="I6" s="247"/>
      <c r="J6" s="248"/>
      <c r="K6" s="247"/>
      <c r="L6" s="248"/>
      <c r="M6" s="247"/>
      <c r="N6" s="248"/>
      <c r="O6" s="215">
        <v>5</v>
      </c>
      <c r="P6" s="213">
        <v>254</v>
      </c>
      <c r="Q6" s="249" t="s">
        <v>51</v>
      </c>
      <c r="R6" s="250" t="s">
        <v>51</v>
      </c>
      <c r="S6" s="251"/>
      <c r="T6" s="251" t="s">
        <v>666</v>
      </c>
      <c r="U6" s="252"/>
      <c r="V6" s="367"/>
      <c r="W6" s="216" t="s">
        <v>640</v>
      </c>
      <c r="X6" s="217"/>
      <c r="Y6" s="218"/>
      <c r="Z6" s="219"/>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7"/>
      <c r="BC6" s="97"/>
      <c r="BD6" s="97"/>
      <c r="BE6" s="97"/>
      <c r="BF6" s="97"/>
      <c r="BG6" s="97"/>
      <c r="BH6" s="97"/>
    </row>
    <row r="7" spans="1:60" ht="21.75" customHeight="1">
      <c r="A7" s="1518"/>
      <c r="B7" s="312" t="s">
        <v>113</v>
      </c>
      <c r="C7" s="220">
        <v>1</v>
      </c>
      <c r="D7" s="221">
        <v>48</v>
      </c>
      <c r="E7" s="220">
        <v>2</v>
      </c>
      <c r="F7" s="222">
        <v>68</v>
      </c>
      <c r="G7" s="223"/>
      <c r="H7" s="224"/>
      <c r="I7" s="223"/>
      <c r="J7" s="224"/>
      <c r="K7" s="223"/>
      <c r="L7" s="224"/>
      <c r="M7" s="223"/>
      <c r="N7" s="224"/>
      <c r="O7" s="225">
        <v>3</v>
      </c>
      <c r="P7" s="222">
        <f>D7+F7</f>
        <v>116</v>
      </c>
      <c r="Q7" s="369" t="s">
        <v>51</v>
      </c>
      <c r="R7" s="370" t="s">
        <v>51</v>
      </c>
      <c r="S7" s="228"/>
      <c r="T7" s="228"/>
      <c r="U7" s="229"/>
      <c r="V7" s="368" t="s">
        <v>666</v>
      </c>
      <c r="W7" s="231" t="s">
        <v>641</v>
      </c>
      <c r="X7" s="232"/>
      <c r="Y7" s="233"/>
      <c r="Z7" s="234"/>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7"/>
      <c r="BC7" s="97"/>
      <c r="BD7" s="97"/>
      <c r="BE7" s="97"/>
      <c r="BF7" s="97"/>
      <c r="BG7" s="97"/>
      <c r="BH7" s="97"/>
    </row>
    <row r="8" spans="1:60" s="7" customFormat="1" ht="21.75" customHeight="1">
      <c r="A8" s="1518"/>
      <c r="B8" s="313" t="s">
        <v>118</v>
      </c>
      <c r="C8" s="235">
        <v>1</v>
      </c>
      <c r="D8" s="236">
        <v>15</v>
      </c>
      <c r="E8" s="235">
        <v>1</v>
      </c>
      <c r="F8" s="236">
        <v>71</v>
      </c>
      <c r="G8" s="235"/>
      <c r="H8" s="236"/>
      <c r="I8" s="235">
        <v>1</v>
      </c>
      <c r="J8" s="236">
        <v>34</v>
      </c>
      <c r="K8" s="235"/>
      <c r="L8" s="236"/>
      <c r="M8" s="235"/>
      <c r="N8" s="236"/>
      <c r="O8" s="225">
        <v>3</v>
      </c>
      <c r="P8" s="222">
        <v>120</v>
      </c>
      <c r="Q8" s="226" t="s">
        <v>51</v>
      </c>
      <c r="R8" s="227" t="s">
        <v>51</v>
      </c>
      <c r="S8" s="228"/>
      <c r="T8" s="228" t="s">
        <v>51</v>
      </c>
      <c r="U8" s="229"/>
      <c r="V8" s="368"/>
      <c r="W8" s="237" t="s">
        <v>596</v>
      </c>
      <c r="X8" s="232"/>
      <c r="Y8" s="233"/>
      <c r="Z8" s="234"/>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0"/>
      <c r="BB8" s="352"/>
      <c r="BC8" s="352"/>
      <c r="BD8" s="352"/>
      <c r="BE8" s="352"/>
      <c r="BF8" s="352"/>
      <c r="BG8" s="352"/>
      <c r="BH8" s="352"/>
    </row>
    <row r="9" spans="1:60" s="255" customFormat="1" ht="21.75" customHeight="1">
      <c r="A9" s="1518"/>
      <c r="B9" s="313" t="s">
        <v>114</v>
      </c>
      <c r="C9" s="371"/>
      <c r="D9" s="372"/>
      <c r="E9" s="371"/>
      <c r="F9" s="372"/>
      <c r="G9" s="373">
        <v>2</v>
      </c>
      <c r="H9" s="372">
        <v>80</v>
      </c>
      <c r="I9" s="373">
        <v>1</v>
      </c>
      <c r="J9" s="372">
        <v>40</v>
      </c>
      <c r="K9" s="373"/>
      <c r="L9" s="372"/>
      <c r="M9" s="373"/>
      <c r="N9" s="372"/>
      <c r="O9" s="374">
        <v>3</v>
      </c>
      <c r="P9" s="375">
        <v>120</v>
      </c>
      <c r="Q9" s="376" t="s">
        <v>51</v>
      </c>
      <c r="R9" s="370" t="s">
        <v>51</v>
      </c>
      <c r="S9" s="377" t="s">
        <v>51</v>
      </c>
      <c r="T9" s="377" t="s">
        <v>51</v>
      </c>
      <c r="U9" s="378"/>
      <c r="V9" s="379"/>
      <c r="W9" s="380" t="s">
        <v>642</v>
      </c>
      <c r="X9" s="381"/>
      <c r="Y9" s="382"/>
      <c r="Z9" s="383"/>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53"/>
      <c r="BC9" s="353"/>
      <c r="BD9" s="353"/>
      <c r="BE9" s="353"/>
      <c r="BF9" s="353"/>
      <c r="BG9" s="353"/>
      <c r="BH9" s="353"/>
    </row>
    <row r="10" spans="1:60" s="257" customFormat="1" ht="21.75" customHeight="1">
      <c r="A10" s="1518"/>
      <c r="B10" s="312" t="s">
        <v>115</v>
      </c>
      <c r="C10" s="384">
        <v>1</v>
      </c>
      <c r="D10" s="372">
        <v>27</v>
      </c>
      <c r="E10" s="384">
        <v>1</v>
      </c>
      <c r="F10" s="372">
        <v>26</v>
      </c>
      <c r="G10" s="384"/>
      <c r="H10" s="385"/>
      <c r="I10" s="384"/>
      <c r="J10" s="385"/>
      <c r="K10" s="384"/>
      <c r="L10" s="385"/>
      <c r="M10" s="384"/>
      <c r="N10" s="385"/>
      <c r="O10" s="374">
        <v>2</v>
      </c>
      <c r="P10" s="386">
        <v>53</v>
      </c>
      <c r="Q10" s="376" t="s">
        <v>51</v>
      </c>
      <c r="R10" s="370" t="s">
        <v>51</v>
      </c>
      <c r="S10" s="377"/>
      <c r="T10" s="377"/>
      <c r="U10" s="378"/>
      <c r="V10" s="379"/>
      <c r="W10" s="380" t="s">
        <v>643</v>
      </c>
      <c r="X10" s="381"/>
      <c r="Y10" s="382"/>
      <c r="Z10" s="383"/>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2"/>
      <c r="AZ10" s="362"/>
      <c r="BA10" s="362"/>
      <c r="BB10" s="354"/>
      <c r="BC10" s="354"/>
      <c r="BD10" s="354"/>
      <c r="BE10" s="354"/>
      <c r="BF10" s="354"/>
      <c r="BG10" s="354"/>
      <c r="BH10" s="354"/>
    </row>
    <row r="11" spans="1:60" s="7" customFormat="1" ht="21.75" customHeight="1">
      <c r="A11" s="1521"/>
      <c r="B11" s="314" t="s">
        <v>121</v>
      </c>
      <c r="C11" s="387"/>
      <c r="D11" s="388"/>
      <c r="E11" s="387">
        <v>1</v>
      </c>
      <c r="F11" s="388">
        <v>10</v>
      </c>
      <c r="G11" s="387">
        <v>2</v>
      </c>
      <c r="H11" s="388">
        <v>44</v>
      </c>
      <c r="I11" s="387"/>
      <c r="J11" s="388"/>
      <c r="K11" s="387"/>
      <c r="L11" s="388"/>
      <c r="M11" s="387"/>
      <c r="N11" s="388"/>
      <c r="O11" s="389">
        <v>3</v>
      </c>
      <c r="P11" s="390">
        <v>54</v>
      </c>
      <c r="Q11" s="391" t="s">
        <v>51</v>
      </c>
      <c r="R11" s="392" t="s">
        <v>666</v>
      </c>
      <c r="S11" s="393"/>
      <c r="T11" s="393" t="s">
        <v>666</v>
      </c>
      <c r="U11" s="394"/>
      <c r="V11" s="395"/>
      <c r="W11" s="396" t="s">
        <v>644</v>
      </c>
      <c r="X11" s="397" t="s">
        <v>547</v>
      </c>
      <c r="Y11" s="398" t="s">
        <v>60</v>
      </c>
      <c r="Z11" s="399" t="s">
        <v>9</v>
      </c>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B11" s="352"/>
      <c r="BC11" s="352"/>
      <c r="BD11" s="352"/>
      <c r="BE11" s="352"/>
      <c r="BF11" s="352"/>
      <c r="BG11" s="352"/>
      <c r="BH11" s="352"/>
    </row>
    <row r="12" spans="1:60" ht="21.75" customHeight="1">
      <c r="A12" s="1522" t="s">
        <v>145</v>
      </c>
      <c r="B12" s="311" t="s">
        <v>185</v>
      </c>
      <c r="C12" s="400">
        <v>6</v>
      </c>
      <c r="D12" s="401">
        <v>165</v>
      </c>
      <c r="E12" s="402">
        <v>4</v>
      </c>
      <c r="F12" s="401">
        <v>84</v>
      </c>
      <c r="G12" s="402"/>
      <c r="H12" s="401"/>
      <c r="I12" s="402"/>
      <c r="J12" s="401"/>
      <c r="K12" s="402"/>
      <c r="L12" s="401"/>
      <c r="M12" s="402"/>
      <c r="N12" s="401"/>
      <c r="O12" s="403">
        <v>10</v>
      </c>
      <c r="P12" s="404">
        <v>249</v>
      </c>
      <c r="Q12" s="405" t="s">
        <v>51</v>
      </c>
      <c r="R12" s="406" t="s">
        <v>51</v>
      </c>
      <c r="S12" s="407"/>
      <c r="T12" s="407" t="s">
        <v>666</v>
      </c>
      <c r="U12" s="408"/>
      <c r="V12" s="409"/>
      <c r="W12" s="410" t="s">
        <v>645</v>
      </c>
      <c r="X12" s="411"/>
      <c r="Y12" s="412"/>
      <c r="Z12" s="413"/>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7"/>
      <c r="BC12" s="97"/>
      <c r="BD12" s="97"/>
      <c r="BE12" s="97"/>
      <c r="BF12" s="97"/>
      <c r="BG12" s="97"/>
      <c r="BH12" s="97"/>
    </row>
    <row r="13" spans="1:60" ht="21.75" customHeight="1">
      <c r="A13" s="1523"/>
      <c r="B13" s="314" t="s">
        <v>172</v>
      </c>
      <c r="C13" s="414">
        <v>3</v>
      </c>
      <c r="D13" s="388">
        <v>44</v>
      </c>
      <c r="E13" s="387"/>
      <c r="F13" s="388"/>
      <c r="G13" s="387"/>
      <c r="H13" s="388"/>
      <c r="I13" s="387"/>
      <c r="J13" s="388"/>
      <c r="K13" s="387"/>
      <c r="L13" s="388"/>
      <c r="M13" s="387"/>
      <c r="N13" s="388"/>
      <c r="O13" s="389">
        <v>3</v>
      </c>
      <c r="P13" s="390">
        <v>44</v>
      </c>
      <c r="Q13" s="369" t="s">
        <v>51</v>
      </c>
      <c r="R13" s="415" t="s">
        <v>51</v>
      </c>
      <c r="S13" s="416"/>
      <c r="T13" s="377" t="s">
        <v>51</v>
      </c>
      <c r="U13" s="417"/>
      <c r="V13" s="368" t="s">
        <v>666</v>
      </c>
      <c r="W13" s="396" t="s">
        <v>646</v>
      </c>
      <c r="X13" s="397"/>
      <c r="Y13" s="398"/>
      <c r="Z13" s="399"/>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7"/>
      <c r="BC13" s="97"/>
      <c r="BD13" s="97"/>
      <c r="BE13" s="97"/>
      <c r="BF13" s="97"/>
      <c r="BG13" s="97"/>
      <c r="BH13" s="97"/>
    </row>
    <row r="14" spans="1:60" ht="21.75" customHeight="1">
      <c r="A14" s="1517" t="s">
        <v>146</v>
      </c>
      <c r="B14" s="311" t="s">
        <v>124</v>
      </c>
      <c r="C14" s="400">
        <v>28</v>
      </c>
      <c r="D14" s="401">
        <v>799</v>
      </c>
      <c r="E14" s="402">
        <v>14</v>
      </c>
      <c r="F14" s="401">
        <v>741</v>
      </c>
      <c r="G14" s="402">
        <v>2</v>
      </c>
      <c r="H14" s="401">
        <v>145</v>
      </c>
      <c r="I14" s="402"/>
      <c r="J14" s="401"/>
      <c r="K14" s="402"/>
      <c r="L14" s="401"/>
      <c r="M14" s="402"/>
      <c r="N14" s="401"/>
      <c r="O14" s="403">
        <v>44</v>
      </c>
      <c r="P14" s="404">
        <v>1685</v>
      </c>
      <c r="Q14" s="418" t="s">
        <v>51</v>
      </c>
      <c r="R14" s="419" t="s">
        <v>51</v>
      </c>
      <c r="S14" s="420"/>
      <c r="T14" s="420" t="s">
        <v>666</v>
      </c>
      <c r="U14" s="421"/>
      <c r="V14" s="422"/>
      <c r="W14" s="410" t="s">
        <v>555</v>
      </c>
      <c r="X14" s="411" t="s">
        <v>64</v>
      </c>
      <c r="Y14" s="412" t="s">
        <v>61</v>
      </c>
      <c r="Z14" s="413" t="s">
        <v>10</v>
      </c>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7"/>
      <c r="BC14" s="97"/>
      <c r="BD14" s="97"/>
      <c r="BE14" s="97"/>
      <c r="BF14" s="97"/>
      <c r="BG14" s="97"/>
      <c r="BH14" s="97"/>
    </row>
    <row r="15" spans="1:60" ht="21.75" customHeight="1">
      <c r="A15" s="1518"/>
      <c r="B15" s="312" t="s">
        <v>125</v>
      </c>
      <c r="C15" s="373">
        <v>18</v>
      </c>
      <c r="D15" s="385">
        <v>773</v>
      </c>
      <c r="E15" s="384">
        <v>14</v>
      </c>
      <c r="F15" s="385">
        <v>786</v>
      </c>
      <c r="G15" s="384">
        <v>1</v>
      </c>
      <c r="H15" s="385">
        <v>104</v>
      </c>
      <c r="I15" s="384"/>
      <c r="J15" s="385"/>
      <c r="K15" s="384"/>
      <c r="L15" s="385"/>
      <c r="M15" s="384"/>
      <c r="N15" s="385"/>
      <c r="O15" s="374">
        <f>SUM(C15,E15,G15)</f>
        <v>33</v>
      </c>
      <c r="P15" s="375">
        <f>SUM(D15,F15,H15)</f>
        <v>1663</v>
      </c>
      <c r="Q15" s="423" t="s">
        <v>666</v>
      </c>
      <c r="R15" s="424" t="s">
        <v>666</v>
      </c>
      <c r="S15" s="425"/>
      <c r="T15" s="425" t="s">
        <v>666</v>
      </c>
      <c r="U15" s="426"/>
      <c r="V15" s="427"/>
      <c r="W15" s="428" t="s">
        <v>647</v>
      </c>
      <c r="X15" s="381"/>
      <c r="Y15" s="382"/>
      <c r="Z15" s="383"/>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7"/>
      <c r="BC15" s="97"/>
      <c r="BD15" s="97"/>
      <c r="BE15" s="97"/>
      <c r="BF15" s="97"/>
      <c r="BG15" s="97"/>
      <c r="BH15" s="97"/>
    </row>
    <row r="16" spans="1:60" ht="21.75" customHeight="1">
      <c r="A16" s="1518"/>
      <c r="B16" s="312" t="s">
        <v>126</v>
      </c>
      <c r="C16" s="373"/>
      <c r="D16" s="385"/>
      <c r="E16" s="384"/>
      <c r="F16" s="385"/>
      <c r="G16" s="384"/>
      <c r="H16" s="385"/>
      <c r="I16" s="384"/>
      <c r="J16" s="385"/>
      <c r="K16" s="384"/>
      <c r="L16" s="385"/>
      <c r="M16" s="384"/>
      <c r="N16" s="385"/>
      <c r="O16" s="374">
        <v>0</v>
      </c>
      <c r="P16" s="375">
        <v>0</v>
      </c>
      <c r="Q16" s="423"/>
      <c r="R16" s="424"/>
      <c r="S16" s="425"/>
      <c r="T16" s="425"/>
      <c r="U16" s="426"/>
      <c r="V16" s="427"/>
      <c r="W16" s="428"/>
      <c r="X16" s="381"/>
      <c r="Y16" s="382"/>
      <c r="Z16" s="383"/>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7"/>
      <c r="BC16" s="97"/>
      <c r="BD16" s="97"/>
      <c r="BE16" s="97"/>
      <c r="BF16" s="97"/>
      <c r="BG16" s="97"/>
      <c r="BH16" s="97"/>
    </row>
    <row r="17" spans="1:60" ht="21.75" customHeight="1">
      <c r="A17" s="1518"/>
      <c r="B17" s="312" t="s">
        <v>178</v>
      </c>
      <c r="C17" s="384">
        <v>1</v>
      </c>
      <c r="D17" s="385">
        <v>32</v>
      </c>
      <c r="E17" s="384">
        <v>0</v>
      </c>
      <c r="F17" s="385">
        <v>0</v>
      </c>
      <c r="G17" s="384">
        <v>6</v>
      </c>
      <c r="H17" s="385">
        <v>276</v>
      </c>
      <c r="I17" s="384">
        <v>7</v>
      </c>
      <c r="J17" s="385">
        <v>1097</v>
      </c>
      <c r="K17" s="384"/>
      <c r="L17" s="385"/>
      <c r="M17" s="384"/>
      <c r="N17" s="385"/>
      <c r="O17" s="374">
        <v>14</v>
      </c>
      <c r="P17" s="375">
        <v>1405</v>
      </c>
      <c r="Q17" s="423" t="s">
        <v>51</v>
      </c>
      <c r="R17" s="424" t="s">
        <v>51</v>
      </c>
      <c r="S17" s="425"/>
      <c r="T17" s="425" t="s">
        <v>666</v>
      </c>
      <c r="U17" s="426"/>
      <c r="V17" s="427"/>
      <c r="W17" s="428" t="s">
        <v>648</v>
      </c>
      <c r="X17" s="381" t="s">
        <v>552</v>
      </c>
      <c r="Y17" s="382" t="s">
        <v>60</v>
      </c>
      <c r="Z17" s="383" t="s">
        <v>11</v>
      </c>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7"/>
      <c r="BC17" s="97"/>
      <c r="BD17" s="97"/>
      <c r="BE17" s="97"/>
      <c r="BF17" s="97"/>
      <c r="BG17" s="97"/>
      <c r="BH17" s="97"/>
    </row>
    <row r="18" spans="1:60" ht="21.75" customHeight="1">
      <c r="A18" s="1518"/>
      <c r="B18" s="315" t="s">
        <v>194</v>
      </c>
      <c r="C18" s="384">
        <v>5</v>
      </c>
      <c r="D18" s="372">
        <v>237</v>
      </c>
      <c r="E18" s="384">
        <v>5</v>
      </c>
      <c r="F18" s="372">
        <v>293</v>
      </c>
      <c r="G18" s="384">
        <v>2</v>
      </c>
      <c r="H18" s="372">
        <v>229</v>
      </c>
      <c r="I18" s="384">
        <v>6</v>
      </c>
      <c r="J18" s="372">
        <v>2306</v>
      </c>
      <c r="K18" s="384">
        <v>3</v>
      </c>
      <c r="L18" s="372">
        <v>1250</v>
      </c>
      <c r="M18" s="384"/>
      <c r="N18" s="385"/>
      <c r="O18" s="374">
        <f>C18+E18+G18+I18+K18</f>
        <v>21</v>
      </c>
      <c r="P18" s="386">
        <f>D18+F18+H18+J18+L18</f>
        <v>4315</v>
      </c>
      <c r="Q18" s="423" t="s">
        <v>51</v>
      </c>
      <c r="R18" s="424" t="s">
        <v>51</v>
      </c>
      <c r="S18" s="425"/>
      <c r="T18" s="425" t="s">
        <v>51</v>
      </c>
      <c r="U18" s="429"/>
      <c r="V18" s="430"/>
      <c r="W18" s="237" t="s">
        <v>649</v>
      </c>
      <c r="X18" s="232" t="s">
        <v>580</v>
      </c>
      <c r="Y18" s="233" t="s">
        <v>60</v>
      </c>
      <c r="Z18" s="234" t="s">
        <v>12</v>
      </c>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7"/>
      <c r="BC18" s="97"/>
      <c r="BD18" s="97"/>
      <c r="BE18" s="97"/>
      <c r="BF18" s="97"/>
      <c r="BG18" s="97"/>
      <c r="BH18" s="97"/>
    </row>
    <row r="19" spans="1:60" ht="21.75" customHeight="1">
      <c r="A19" s="1518"/>
      <c r="B19" s="312" t="s">
        <v>127</v>
      </c>
      <c r="C19" s="384">
        <v>3</v>
      </c>
      <c r="D19" s="385">
        <v>197</v>
      </c>
      <c r="E19" s="384">
        <v>6</v>
      </c>
      <c r="F19" s="385">
        <v>331</v>
      </c>
      <c r="G19" s="384"/>
      <c r="H19" s="385"/>
      <c r="I19" s="384">
        <v>5</v>
      </c>
      <c r="J19" s="385">
        <v>1783</v>
      </c>
      <c r="K19" s="384"/>
      <c r="L19" s="385"/>
      <c r="M19" s="384"/>
      <c r="N19" s="385"/>
      <c r="O19" s="374">
        <v>14</v>
      </c>
      <c r="P19" s="375">
        <v>2311</v>
      </c>
      <c r="Q19" s="423" t="s">
        <v>51</v>
      </c>
      <c r="R19" s="424"/>
      <c r="S19" s="425"/>
      <c r="T19" s="425"/>
      <c r="U19" s="426"/>
      <c r="V19" s="427"/>
      <c r="W19" s="428" t="s">
        <v>650</v>
      </c>
      <c r="X19" s="381"/>
      <c r="Y19" s="382"/>
      <c r="Z19" s="383"/>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7"/>
      <c r="BC19" s="97"/>
      <c r="BD19" s="97"/>
      <c r="BE19" s="97"/>
      <c r="BF19" s="97"/>
      <c r="BG19" s="97"/>
      <c r="BH19" s="97"/>
    </row>
    <row r="20" spans="1:60" ht="21.75" customHeight="1">
      <c r="A20" s="1518"/>
      <c r="B20" s="312" t="s">
        <v>128</v>
      </c>
      <c r="C20" s="384"/>
      <c r="D20" s="385"/>
      <c r="E20" s="384"/>
      <c r="F20" s="385"/>
      <c r="G20" s="384"/>
      <c r="H20" s="385"/>
      <c r="I20" s="384"/>
      <c r="J20" s="385"/>
      <c r="K20" s="384"/>
      <c r="L20" s="385"/>
      <c r="M20" s="384"/>
      <c r="N20" s="385"/>
      <c r="O20" s="374">
        <v>0</v>
      </c>
      <c r="P20" s="375">
        <v>0</v>
      </c>
      <c r="Q20" s="423"/>
      <c r="R20" s="424"/>
      <c r="S20" s="425"/>
      <c r="T20" s="425"/>
      <c r="U20" s="426"/>
      <c r="V20" s="427"/>
      <c r="W20" s="428"/>
      <c r="X20" s="381"/>
      <c r="Y20" s="382"/>
      <c r="Z20" s="383"/>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7"/>
      <c r="BC20" s="97"/>
      <c r="BD20" s="97"/>
      <c r="BE20" s="97"/>
      <c r="BF20" s="97"/>
      <c r="BG20" s="97"/>
      <c r="BH20" s="97"/>
    </row>
    <row r="21" spans="1:60" ht="21.75" customHeight="1">
      <c r="A21" s="1521"/>
      <c r="B21" s="314" t="s">
        <v>129</v>
      </c>
      <c r="C21" s="387">
        <v>5</v>
      </c>
      <c r="D21" s="388">
        <v>119</v>
      </c>
      <c r="E21" s="431">
        <v>5</v>
      </c>
      <c r="F21" s="388">
        <v>207</v>
      </c>
      <c r="G21" s="387">
        <v>1</v>
      </c>
      <c r="H21" s="388">
        <v>44</v>
      </c>
      <c r="I21" s="387"/>
      <c r="J21" s="388"/>
      <c r="K21" s="387"/>
      <c r="L21" s="388"/>
      <c r="M21" s="387"/>
      <c r="N21" s="388"/>
      <c r="O21" s="389">
        <v>11</v>
      </c>
      <c r="P21" s="390">
        <v>370</v>
      </c>
      <c r="Q21" s="432" t="s">
        <v>51</v>
      </c>
      <c r="R21" s="433" t="s">
        <v>51</v>
      </c>
      <c r="S21" s="434"/>
      <c r="T21" s="434"/>
      <c r="U21" s="435"/>
      <c r="V21" s="436"/>
      <c r="W21" s="396" t="s">
        <v>651</v>
      </c>
      <c r="X21" s="397"/>
      <c r="Y21" s="398"/>
      <c r="Z21" s="399"/>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7"/>
      <c r="BC21" s="97"/>
      <c r="BD21" s="97"/>
      <c r="BE21" s="97"/>
      <c r="BF21" s="97"/>
      <c r="BG21" s="97"/>
      <c r="BH21" s="97"/>
    </row>
    <row r="22" spans="1:60" ht="21.75" customHeight="1">
      <c r="A22" s="1550" t="s">
        <v>147</v>
      </c>
      <c r="B22" s="311" t="s">
        <v>54</v>
      </c>
      <c r="C22" s="437"/>
      <c r="D22" s="438"/>
      <c r="E22" s="439"/>
      <c r="F22" s="438"/>
      <c r="G22" s="437"/>
      <c r="H22" s="438"/>
      <c r="I22" s="437"/>
      <c r="J22" s="438"/>
      <c r="K22" s="437"/>
      <c r="L22" s="438"/>
      <c r="M22" s="437"/>
      <c r="N22" s="438"/>
      <c r="O22" s="215">
        <v>0</v>
      </c>
      <c r="P22" s="440">
        <v>0</v>
      </c>
      <c r="Q22" s="441"/>
      <c r="R22" s="442"/>
      <c r="S22" s="443"/>
      <c r="T22" s="443"/>
      <c r="U22" s="444"/>
      <c r="V22" s="445"/>
      <c r="W22" s="216"/>
      <c r="X22" s="217"/>
      <c r="Y22" s="218"/>
      <c r="Z22" s="219"/>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7"/>
      <c r="BC22" s="97"/>
      <c r="BD22" s="97"/>
      <c r="BE22" s="97"/>
      <c r="BF22" s="97"/>
      <c r="BG22" s="97"/>
      <c r="BH22" s="97"/>
    </row>
    <row r="23" spans="1:60" ht="21.75" customHeight="1">
      <c r="A23" s="1551"/>
      <c r="B23" s="314" t="s">
        <v>169</v>
      </c>
      <c r="C23" s="446"/>
      <c r="D23" s="447"/>
      <c r="E23" s="448"/>
      <c r="F23" s="447"/>
      <c r="G23" s="446"/>
      <c r="H23" s="447"/>
      <c r="I23" s="446"/>
      <c r="J23" s="447"/>
      <c r="K23" s="446"/>
      <c r="L23" s="447"/>
      <c r="M23" s="446"/>
      <c r="N23" s="447"/>
      <c r="O23" s="449">
        <v>0</v>
      </c>
      <c r="P23" s="450">
        <v>0</v>
      </c>
      <c r="Q23" s="451"/>
      <c r="R23" s="452"/>
      <c r="S23" s="453"/>
      <c r="T23" s="453"/>
      <c r="U23" s="454"/>
      <c r="V23" s="455"/>
      <c r="W23" s="456"/>
      <c r="X23" s="457"/>
      <c r="Y23" s="458"/>
      <c r="Z23" s="459"/>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7"/>
      <c r="BC23" s="97"/>
      <c r="BD23" s="97"/>
      <c r="BE23" s="97"/>
      <c r="BF23" s="97"/>
      <c r="BG23" s="97"/>
      <c r="BH23" s="97"/>
    </row>
    <row r="24" spans="1:60" ht="21.75" customHeight="1">
      <c r="A24" s="1566" t="s">
        <v>148</v>
      </c>
      <c r="B24" s="311" t="s">
        <v>186</v>
      </c>
      <c r="C24" s="402">
        <v>6</v>
      </c>
      <c r="D24" s="401">
        <v>133</v>
      </c>
      <c r="E24" s="402">
        <v>18</v>
      </c>
      <c r="F24" s="401">
        <v>757</v>
      </c>
      <c r="G24" s="402">
        <v>5</v>
      </c>
      <c r="H24" s="401">
        <v>322</v>
      </c>
      <c r="I24" s="402"/>
      <c r="J24" s="401"/>
      <c r="K24" s="402"/>
      <c r="L24" s="401"/>
      <c r="M24" s="402"/>
      <c r="N24" s="401"/>
      <c r="O24" s="403">
        <v>29</v>
      </c>
      <c r="P24" s="404">
        <v>1212</v>
      </c>
      <c r="Q24" s="418" t="s">
        <v>666</v>
      </c>
      <c r="R24" s="419" t="s">
        <v>51</v>
      </c>
      <c r="S24" s="420" t="s">
        <v>666</v>
      </c>
      <c r="T24" s="420" t="s">
        <v>666</v>
      </c>
      <c r="U24" s="421"/>
      <c r="V24" s="422"/>
      <c r="W24" s="410" t="s">
        <v>652</v>
      </c>
      <c r="X24" s="411" t="s">
        <v>65</v>
      </c>
      <c r="Y24" s="412" t="s">
        <v>61</v>
      </c>
      <c r="Z24" s="413" t="s">
        <v>13</v>
      </c>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7"/>
      <c r="BC24" s="97"/>
      <c r="BD24" s="97"/>
      <c r="BE24" s="97"/>
      <c r="BF24" s="97"/>
      <c r="BG24" s="97"/>
      <c r="BH24" s="97"/>
    </row>
    <row r="25" spans="1:60" ht="21.75" customHeight="1">
      <c r="A25" s="1567"/>
      <c r="B25" s="316" t="s">
        <v>362</v>
      </c>
      <c r="C25" s="446">
        <v>17</v>
      </c>
      <c r="D25" s="447">
        <v>693</v>
      </c>
      <c r="E25" s="446">
        <v>9</v>
      </c>
      <c r="F25" s="447">
        <v>941</v>
      </c>
      <c r="G25" s="446">
        <v>5</v>
      </c>
      <c r="H25" s="447">
        <v>524</v>
      </c>
      <c r="I25" s="446"/>
      <c r="J25" s="447"/>
      <c r="K25" s="446"/>
      <c r="L25" s="447"/>
      <c r="M25" s="446"/>
      <c r="N25" s="447"/>
      <c r="O25" s="449">
        <f>SUM(C25,E25,G25,I25,K25,M25)</f>
        <v>31</v>
      </c>
      <c r="P25" s="450">
        <v>2158</v>
      </c>
      <c r="Q25" s="451" t="s">
        <v>51</v>
      </c>
      <c r="R25" s="452" t="s">
        <v>51</v>
      </c>
      <c r="S25" s="453"/>
      <c r="T25" s="453" t="s">
        <v>51</v>
      </c>
      <c r="U25" s="454"/>
      <c r="V25" s="455" t="s">
        <v>51</v>
      </c>
      <c r="W25" s="456" t="s">
        <v>653</v>
      </c>
      <c r="X25" s="457" t="s">
        <v>66</v>
      </c>
      <c r="Y25" s="458" t="s">
        <v>363</v>
      </c>
      <c r="Z25" s="459" t="s">
        <v>364</v>
      </c>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7"/>
      <c r="BC25" s="97"/>
      <c r="BD25" s="97"/>
      <c r="BE25" s="97"/>
      <c r="BF25" s="97"/>
      <c r="BG25" s="97"/>
      <c r="BH25" s="97"/>
    </row>
    <row r="26" spans="1:60" ht="33.75" customHeight="1">
      <c r="A26" s="1528" t="s">
        <v>182</v>
      </c>
      <c r="B26" s="311" t="s">
        <v>135</v>
      </c>
      <c r="C26" s="214">
        <v>15</v>
      </c>
      <c r="D26" s="213">
        <v>745</v>
      </c>
      <c r="E26" s="214">
        <v>4</v>
      </c>
      <c r="F26" s="949">
        <v>319</v>
      </c>
      <c r="G26" s="214">
        <v>5</v>
      </c>
      <c r="H26" s="949">
        <v>546</v>
      </c>
      <c r="I26" s="214">
        <v>5</v>
      </c>
      <c r="J26" s="949">
        <v>353</v>
      </c>
      <c r="K26" s="214">
        <v>1</v>
      </c>
      <c r="L26" s="949">
        <v>85</v>
      </c>
      <c r="M26" s="214">
        <v>2</v>
      </c>
      <c r="N26" s="949">
        <v>122</v>
      </c>
      <c r="O26" s="215">
        <v>32</v>
      </c>
      <c r="P26" s="440">
        <v>2170</v>
      </c>
      <c r="Q26" s="441" t="s">
        <v>51</v>
      </c>
      <c r="R26" s="980"/>
      <c r="S26" s="420" t="s">
        <v>666</v>
      </c>
      <c r="T26" s="981"/>
      <c r="U26" s="982"/>
      <c r="V26" s="460"/>
      <c r="W26" s="216" t="s">
        <v>654</v>
      </c>
      <c r="X26" s="217" t="s">
        <v>67</v>
      </c>
      <c r="Y26" s="218" t="s">
        <v>62</v>
      </c>
      <c r="Z26" s="219" t="s">
        <v>20</v>
      </c>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7"/>
      <c r="BC26" s="97"/>
      <c r="BD26" s="97"/>
      <c r="BE26" s="97"/>
      <c r="BF26" s="97"/>
      <c r="BG26" s="97"/>
      <c r="BH26" s="97"/>
    </row>
    <row r="27" spans="1:60" ht="21.75" customHeight="1">
      <c r="A27" s="1528"/>
      <c r="B27" s="312" t="s">
        <v>133</v>
      </c>
      <c r="C27" s="489">
        <v>2</v>
      </c>
      <c r="D27" s="221">
        <v>96</v>
      </c>
      <c r="E27" s="489">
        <v>4</v>
      </c>
      <c r="F27" s="950">
        <v>179</v>
      </c>
      <c r="G27" s="489"/>
      <c r="H27" s="950"/>
      <c r="I27" s="489"/>
      <c r="J27" s="950"/>
      <c r="K27" s="489"/>
      <c r="L27" s="950"/>
      <c r="M27" s="489"/>
      <c r="N27" s="950"/>
      <c r="O27" s="225">
        <v>6</v>
      </c>
      <c r="P27" s="222">
        <v>275</v>
      </c>
      <c r="Q27" s="491"/>
      <c r="R27" s="983"/>
      <c r="S27" s="984"/>
      <c r="T27" s="984"/>
      <c r="U27" s="429"/>
      <c r="V27" s="430"/>
      <c r="W27" s="231" t="s">
        <v>655</v>
      </c>
      <c r="X27" s="232" t="s">
        <v>65</v>
      </c>
      <c r="Y27" s="233" t="s">
        <v>61</v>
      </c>
      <c r="Z27" s="234" t="s">
        <v>21</v>
      </c>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7"/>
      <c r="BC27" s="97"/>
      <c r="BD27" s="97"/>
      <c r="BE27" s="97"/>
      <c r="BF27" s="97"/>
      <c r="BG27" s="97"/>
      <c r="BH27" s="97"/>
    </row>
    <row r="28" spans="1:60" ht="21.75" customHeight="1">
      <c r="A28" s="1528"/>
      <c r="B28" s="312" t="s">
        <v>134</v>
      </c>
      <c r="C28" s="489"/>
      <c r="D28" s="221"/>
      <c r="E28" s="489"/>
      <c r="F28" s="950"/>
      <c r="G28" s="489"/>
      <c r="H28" s="950"/>
      <c r="I28" s="489"/>
      <c r="J28" s="950"/>
      <c r="K28" s="489"/>
      <c r="L28" s="950"/>
      <c r="M28" s="489"/>
      <c r="N28" s="950"/>
      <c r="O28" s="225">
        <v>0</v>
      </c>
      <c r="P28" s="222">
        <v>0</v>
      </c>
      <c r="Q28" s="491"/>
      <c r="R28" s="983"/>
      <c r="S28" s="984"/>
      <c r="T28" s="984"/>
      <c r="U28" s="429"/>
      <c r="V28" s="430"/>
      <c r="W28" s="231"/>
      <c r="X28" s="232" t="s">
        <v>68</v>
      </c>
      <c r="Y28" s="233" t="s">
        <v>61</v>
      </c>
      <c r="Z28" s="234" t="s">
        <v>413</v>
      </c>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7"/>
      <c r="BC28" s="97"/>
      <c r="BD28" s="97"/>
      <c r="BE28" s="97"/>
      <c r="BF28" s="97"/>
      <c r="BG28" s="97"/>
      <c r="BH28" s="97"/>
    </row>
    <row r="29" spans="1:60" ht="21.75" customHeight="1">
      <c r="A29" s="1528"/>
      <c r="B29" s="312" t="s">
        <v>191</v>
      </c>
      <c r="C29" s="373">
        <v>10</v>
      </c>
      <c r="D29" s="386">
        <v>438</v>
      </c>
      <c r="E29" s="373">
        <v>3</v>
      </c>
      <c r="F29" s="372">
        <v>137</v>
      </c>
      <c r="G29" s="373">
        <v>3</v>
      </c>
      <c r="H29" s="372">
        <v>232</v>
      </c>
      <c r="I29" s="373">
        <v>9</v>
      </c>
      <c r="J29" s="372">
        <v>2314</v>
      </c>
      <c r="K29" s="373">
        <v>3</v>
      </c>
      <c r="L29" s="372">
        <v>1017</v>
      </c>
      <c r="M29" s="373"/>
      <c r="N29" s="372"/>
      <c r="O29" s="374">
        <f>SUM(C29,E29,G29,I29,K29)</f>
        <v>28</v>
      </c>
      <c r="P29" s="375">
        <f>SUM(D29,F29,H29,J29,L29)</f>
        <v>4138</v>
      </c>
      <c r="Q29" s="423" t="s">
        <v>51</v>
      </c>
      <c r="R29" s="424" t="s">
        <v>51</v>
      </c>
      <c r="S29" s="425" t="s">
        <v>51</v>
      </c>
      <c r="T29" s="425"/>
      <c r="U29" s="426"/>
      <c r="V29" s="427"/>
      <c r="W29" s="428" t="s">
        <v>656</v>
      </c>
      <c r="X29" s="381" t="s">
        <v>643</v>
      </c>
      <c r="Y29" s="382" t="s">
        <v>60</v>
      </c>
      <c r="Z29" s="383" t="s">
        <v>22</v>
      </c>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7"/>
      <c r="BC29" s="97"/>
      <c r="BD29" s="97"/>
      <c r="BE29" s="97"/>
      <c r="BF29" s="97"/>
      <c r="BG29" s="97"/>
      <c r="BH29" s="97"/>
    </row>
    <row r="30" spans="1:60" ht="21.75" customHeight="1">
      <c r="A30" s="1528"/>
      <c r="B30" s="312" t="s">
        <v>176</v>
      </c>
      <c r="C30" s="373">
        <v>4</v>
      </c>
      <c r="D30" s="386">
        <v>208</v>
      </c>
      <c r="E30" s="373">
        <v>2</v>
      </c>
      <c r="F30" s="372">
        <v>157</v>
      </c>
      <c r="G30" s="373"/>
      <c r="H30" s="372"/>
      <c r="I30" s="373">
        <v>3</v>
      </c>
      <c r="J30" s="372">
        <v>1693</v>
      </c>
      <c r="K30" s="373">
        <v>1</v>
      </c>
      <c r="L30" s="372">
        <v>755</v>
      </c>
      <c r="M30" s="373"/>
      <c r="N30" s="372"/>
      <c r="O30" s="374">
        <v>10</v>
      </c>
      <c r="P30" s="375">
        <f>SUM(D30,F30,H30,J30,L30)</f>
        <v>2813</v>
      </c>
      <c r="Q30" s="423" t="s">
        <v>51</v>
      </c>
      <c r="R30" s="424" t="s">
        <v>51</v>
      </c>
      <c r="S30" s="425"/>
      <c r="T30" s="425"/>
      <c r="U30" s="426"/>
      <c r="V30" s="427"/>
      <c r="W30" s="428" t="s">
        <v>657</v>
      </c>
      <c r="X30" s="381"/>
      <c r="Y30" s="382"/>
      <c r="Z30" s="383"/>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7"/>
      <c r="BC30" s="97"/>
      <c r="BD30" s="97"/>
      <c r="BE30" s="97"/>
      <c r="BF30" s="97"/>
      <c r="BG30" s="97"/>
      <c r="BH30" s="97"/>
    </row>
    <row r="31" spans="1:60" ht="21.75" customHeight="1">
      <c r="A31" s="1528"/>
      <c r="B31" s="314" t="s">
        <v>111</v>
      </c>
      <c r="C31" s="951">
        <v>3</v>
      </c>
      <c r="D31" s="952">
        <v>49</v>
      </c>
      <c r="E31" s="953">
        <v>1</v>
      </c>
      <c r="F31" s="954">
        <v>9</v>
      </c>
      <c r="G31" s="953"/>
      <c r="H31" s="955"/>
      <c r="I31" s="953">
        <v>4</v>
      </c>
      <c r="J31" s="954">
        <v>192</v>
      </c>
      <c r="K31" s="953">
        <v>2</v>
      </c>
      <c r="L31" s="954">
        <v>96</v>
      </c>
      <c r="M31" s="953"/>
      <c r="N31" s="955"/>
      <c r="O31" s="449">
        <v>10</v>
      </c>
      <c r="P31" s="390">
        <v>346</v>
      </c>
      <c r="Q31" s="451" t="s">
        <v>51</v>
      </c>
      <c r="R31" s="452" t="s">
        <v>51</v>
      </c>
      <c r="S31" s="453"/>
      <c r="T31" s="453"/>
      <c r="U31" s="454"/>
      <c r="V31" s="461"/>
      <c r="W31" s="456" t="s">
        <v>597</v>
      </c>
      <c r="X31" s="457" t="s">
        <v>601</v>
      </c>
      <c r="Y31" s="458" t="s">
        <v>60</v>
      </c>
      <c r="Z31" s="459" t="s">
        <v>23</v>
      </c>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7"/>
      <c r="BC31" s="97"/>
      <c r="BD31" s="97"/>
      <c r="BE31" s="97"/>
      <c r="BF31" s="97"/>
      <c r="BG31" s="97"/>
      <c r="BH31" s="97"/>
    </row>
    <row r="32" spans="1:54" ht="21.75" customHeight="1">
      <c r="A32" s="1532" t="s">
        <v>149</v>
      </c>
      <c r="B32" s="96" t="s">
        <v>138</v>
      </c>
      <c r="C32" s="462">
        <v>14</v>
      </c>
      <c r="D32" s="463">
        <v>600</v>
      </c>
      <c r="E32" s="464">
        <v>1</v>
      </c>
      <c r="F32" s="463">
        <v>100</v>
      </c>
      <c r="G32" s="464">
        <v>3</v>
      </c>
      <c r="H32" s="463">
        <v>100</v>
      </c>
      <c r="I32" s="464"/>
      <c r="J32" s="463"/>
      <c r="K32" s="464"/>
      <c r="L32" s="463"/>
      <c r="M32" s="464"/>
      <c r="N32" s="463"/>
      <c r="O32" s="465">
        <v>18</v>
      </c>
      <c r="P32" s="466">
        <v>800</v>
      </c>
      <c r="Q32" s="467" t="s">
        <v>51</v>
      </c>
      <c r="R32" s="468" t="s">
        <v>51</v>
      </c>
      <c r="S32" s="469"/>
      <c r="T32" s="469"/>
      <c r="U32" s="470"/>
      <c r="V32" s="471"/>
      <c r="W32" s="216" t="s">
        <v>649</v>
      </c>
      <c r="X32" s="217" t="s">
        <v>580</v>
      </c>
      <c r="Y32" s="218" t="s">
        <v>60</v>
      </c>
      <c r="Z32" s="219" t="s">
        <v>24</v>
      </c>
      <c r="BB32" s="4"/>
    </row>
    <row r="33" spans="1:54" ht="21.75" customHeight="1">
      <c r="A33" s="1532"/>
      <c r="B33" s="313" t="s">
        <v>137</v>
      </c>
      <c r="C33" s="373">
        <v>9</v>
      </c>
      <c r="D33" s="385">
        <v>456</v>
      </c>
      <c r="E33" s="384">
        <v>12</v>
      </c>
      <c r="F33" s="385">
        <v>670</v>
      </c>
      <c r="G33" s="371">
        <v>5</v>
      </c>
      <c r="H33" s="385">
        <v>557</v>
      </c>
      <c r="I33" s="472"/>
      <c r="J33" s="236"/>
      <c r="K33" s="235"/>
      <c r="L33" s="236"/>
      <c r="M33" s="472"/>
      <c r="N33" s="236"/>
      <c r="O33" s="374">
        <v>26</v>
      </c>
      <c r="P33" s="375">
        <v>1683</v>
      </c>
      <c r="Q33" s="423" t="s">
        <v>51</v>
      </c>
      <c r="R33" s="424" t="s">
        <v>51</v>
      </c>
      <c r="S33" s="425" t="s">
        <v>51</v>
      </c>
      <c r="T33" s="425" t="s">
        <v>51</v>
      </c>
      <c r="U33" s="429"/>
      <c r="V33" s="430"/>
      <c r="W33" s="231" t="s">
        <v>617</v>
      </c>
      <c r="X33" s="232" t="s">
        <v>601</v>
      </c>
      <c r="Y33" s="233" t="s">
        <v>60</v>
      </c>
      <c r="Z33" s="234" t="s">
        <v>14</v>
      </c>
      <c r="BB33" s="4"/>
    </row>
    <row r="34" spans="1:54" ht="21.75" customHeight="1">
      <c r="A34" s="1532"/>
      <c r="B34" s="313" t="s">
        <v>139</v>
      </c>
      <c r="C34" s="371">
        <v>12</v>
      </c>
      <c r="D34" s="385">
        <v>452</v>
      </c>
      <c r="E34" s="371">
        <v>15</v>
      </c>
      <c r="F34" s="385">
        <v>1192</v>
      </c>
      <c r="G34" s="371">
        <v>2</v>
      </c>
      <c r="H34" s="385">
        <v>158</v>
      </c>
      <c r="I34" s="472"/>
      <c r="J34" s="236"/>
      <c r="K34" s="235"/>
      <c r="L34" s="236"/>
      <c r="M34" s="472"/>
      <c r="N34" s="236"/>
      <c r="O34" s="374">
        <v>29</v>
      </c>
      <c r="P34" s="375">
        <v>1802</v>
      </c>
      <c r="Q34" s="423" t="s">
        <v>51</v>
      </c>
      <c r="R34" s="424" t="s">
        <v>51</v>
      </c>
      <c r="S34" s="425"/>
      <c r="T34" s="425" t="s">
        <v>666</v>
      </c>
      <c r="U34" s="426"/>
      <c r="V34" s="427"/>
      <c r="W34" s="428" t="s">
        <v>658</v>
      </c>
      <c r="X34" s="381" t="s">
        <v>659</v>
      </c>
      <c r="Y34" s="382" t="s">
        <v>60</v>
      </c>
      <c r="Z34" s="383" t="s">
        <v>16</v>
      </c>
      <c r="AD34" s="10"/>
      <c r="BB34" s="4"/>
    </row>
    <row r="35" spans="1:54" ht="21.75" customHeight="1">
      <c r="A35" s="1532"/>
      <c r="B35" s="317" t="s">
        <v>332</v>
      </c>
      <c r="C35" s="473">
        <v>5</v>
      </c>
      <c r="D35" s="474">
        <v>215</v>
      </c>
      <c r="E35" s="473">
        <v>6</v>
      </c>
      <c r="F35" s="474">
        <v>418</v>
      </c>
      <c r="G35" s="475">
        <v>3</v>
      </c>
      <c r="H35" s="474">
        <v>223</v>
      </c>
      <c r="I35" s="476"/>
      <c r="J35" s="477"/>
      <c r="K35" s="476"/>
      <c r="L35" s="477"/>
      <c r="M35" s="476"/>
      <c r="N35" s="477"/>
      <c r="O35" s="478">
        <v>14</v>
      </c>
      <c r="P35" s="479">
        <v>856</v>
      </c>
      <c r="Q35" s="480" t="s">
        <v>51</v>
      </c>
      <c r="R35" s="481" t="s">
        <v>51</v>
      </c>
      <c r="S35" s="482"/>
      <c r="T35" s="482"/>
      <c r="U35" s="483"/>
      <c r="V35" s="484"/>
      <c r="W35" s="485" t="s">
        <v>64</v>
      </c>
      <c r="X35" s="486" t="s">
        <v>66</v>
      </c>
      <c r="Y35" s="487" t="s">
        <v>334</v>
      </c>
      <c r="Z35" s="488" t="s">
        <v>338</v>
      </c>
      <c r="AD35" s="10"/>
      <c r="BB35" s="4"/>
    </row>
    <row r="36" spans="1:54" ht="21.75" customHeight="1">
      <c r="A36" s="1532"/>
      <c r="B36" s="313" t="s">
        <v>177</v>
      </c>
      <c r="C36" s="384">
        <v>3</v>
      </c>
      <c r="D36" s="385">
        <v>122</v>
      </c>
      <c r="E36" s="384">
        <v>3</v>
      </c>
      <c r="F36" s="385">
        <v>154</v>
      </c>
      <c r="G36" s="373">
        <v>3</v>
      </c>
      <c r="H36" s="385">
        <v>220</v>
      </c>
      <c r="I36" s="489"/>
      <c r="J36" s="236"/>
      <c r="K36" s="235"/>
      <c r="L36" s="236"/>
      <c r="M36" s="235"/>
      <c r="N36" s="236"/>
      <c r="O36" s="374">
        <v>9</v>
      </c>
      <c r="P36" s="375">
        <v>496</v>
      </c>
      <c r="Q36" s="423" t="s">
        <v>51</v>
      </c>
      <c r="R36" s="424" t="s">
        <v>51</v>
      </c>
      <c r="S36" s="425" t="s">
        <v>51</v>
      </c>
      <c r="T36" s="425" t="s">
        <v>51</v>
      </c>
      <c r="U36" s="429"/>
      <c r="V36" s="430"/>
      <c r="W36" s="231" t="s">
        <v>660</v>
      </c>
      <c r="X36" s="232" t="s">
        <v>661</v>
      </c>
      <c r="Y36" s="233" t="s">
        <v>60</v>
      </c>
      <c r="Z36" s="234" t="s">
        <v>15</v>
      </c>
      <c r="BB36" s="4"/>
    </row>
    <row r="37" spans="1:54" ht="21.75" customHeight="1">
      <c r="A37" s="1532"/>
      <c r="B37" s="313" t="s">
        <v>193</v>
      </c>
      <c r="C37" s="490">
        <v>6</v>
      </c>
      <c r="D37" s="385">
        <v>228</v>
      </c>
      <c r="E37" s="384">
        <v>3</v>
      </c>
      <c r="F37" s="385">
        <v>91</v>
      </c>
      <c r="G37" s="384">
        <v>2</v>
      </c>
      <c r="H37" s="385">
        <v>224</v>
      </c>
      <c r="I37" s="384"/>
      <c r="J37" s="385"/>
      <c r="K37" s="384"/>
      <c r="L37" s="385"/>
      <c r="M37" s="384"/>
      <c r="N37" s="385"/>
      <c r="O37" s="374">
        <v>11</v>
      </c>
      <c r="P37" s="375">
        <v>543</v>
      </c>
      <c r="Q37" s="491" t="s">
        <v>666</v>
      </c>
      <c r="R37" s="424" t="s">
        <v>666</v>
      </c>
      <c r="S37" s="425"/>
      <c r="T37" s="425"/>
      <c r="U37" s="426"/>
      <c r="V37" s="427"/>
      <c r="W37" s="231" t="s">
        <v>587</v>
      </c>
      <c r="X37" s="232" t="s">
        <v>662</v>
      </c>
      <c r="Y37" s="233" t="s">
        <v>60</v>
      </c>
      <c r="Z37" s="234" t="s">
        <v>17</v>
      </c>
      <c r="AD37" s="10"/>
      <c r="BB37" s="4"/>
    </row>
    <row r="38" spans="1:54" ht="21.75" customHeight="1" thickBot="1">
      <c r="A38" s="1556"/>
      <c r="B38" s="318" t="s">
        <v>472</v>
      </c>
      <c r="C38" s="492">
        <v>1</v>
      </c>
      <c r="D38" s="493">
        <v>46</v>
      </c>
      <c r="E38" s="494">
        <v>5</v>
      </c>
      <c r="F38" s="493">
        <v>227</v>
      </c>
      <c r="G38" s="494"/>
      <c r="H38" s="493"/>
      <c r="I38" s="494"/>
      <c r="J38" s="493"/>
      <c r="K38" s="494"/>
      <c r="L38" s="493"/>
      <c r="M38" s="494"/>
      <c r="N38" s="493"/>
      <c r="O38" s="495">
        <v>6</v>
      </c>
      <c r="P38" s="496">
        <v>273</v>
      </c>
      <c r="Q38" s="497" t="s">
        <v>51</v>
      </c>
      <c r="R38" s="498" t="s">
        <v>51</v>
      </c>
      <c r="S38" s="499"/>
      <c r="T38" s="499"/>
      <c r="U38" s="500"/>
      <c r="V38" s="501"/>
      <c r="W38" s="502" t="s">
        <v>663</v>
      </c>
      <c r="X38" s="503"/>
      <c r="Y38" s="504"/>
      <c r="Z38" s="505"/>
      <c r="BB38" s="4"/>
    </row>
    <row r="39" spans="1:54" ht="51" customHeight="1" thickTop="1">
      <c r="A39" s="1553" t="s">
        <v>140</v>
      </c>
      <c r="B39" s="1554"/>
      <c r="C39" s="506">
        <v>41</v>
      </c>
      <c r="D39" s="507">
        <v>1483</v>
      </c>
      <c r="E39" s="508">
        <v>8</v>
      </c>
      <c r="F39" s="507">
        <v>596</v>
      </c>
      <c r="G39" s="508">
        <v>80</v>
      </c>
      <c r="H39" s="507">
        <v>3646</v>
      </c>
      <c r="I39" s="508">
        <v>4</v>
      </c>
      <c r="J39" s="507">
        <v>511</v>
      </c>
      <c r="K39" s="508"/>
      <c r="L39" s="507"/>
      <c r="M39" s="508"/>
      <c r="N39" s="507"/>
      <c r="O39" s="509">
        <v>133</v>
      </c>
      <c r="P39" s="510">
        <v>6236</v>
      </c>
      <c r="Q39" s="511" t="s">
        <v>51</v>
      </c>
      <c r="R39" s="512" t="s">
        <v>51</v>
      </c>
      <c r="S39" s="513" t="s">
        <v>666</v>
      </c>
      <c r="T39" s="513" t="s">
        <v>666</v>
      </c>
      <c r="U39" s="514" t="s">
        <v>51</v>
      </c>
      <c r="V39" s="976" t="s">
        <v>51</v>
      </c>
      <c r="W39" s="174" t="s">
        <v>664</v>
      </c>
      <c r="X39" s="178" t="s">
        <v>636</v>
      </c>
      <c r="Y39" s="515" t="s">
        <v>63</v>
      </c>
      <c r="Z39" s="516" t="s">
        <v>18</v>
      </c>
      <c r="BB39" s="4"/>
    </row>
    <row r="40" spans="1:54" ht="36" customHeight="1" thickBot="1">
      <c r="A40" s="1557" t="s">
        <v>141</v>
      </c>
      <c r="B40" s="1558"/>
      <c r="C40" s="517">
        <v>38</v>
      </c>
      <c r="D40" s="518">
        <v>1302</v>
      </c>
      <c r="E40" s="517">
        <v>26</v>
      </c>
      <c r="F40" s="518">
        <v>1496</v>
      </c>
      <c r="G40" s="517">
        <v>37</v>
      </c>
      <c r="H40" s="518">
        <v>1534</v>
      </c>
      <c r="I40" s="517">
        <v>1</v>
      </c>
      <c r="J40" s="518">
        <v>535</v>
      </c>
      <c r="K40" s="517"/>
      <c r="L40" s="518"/>
      <c r="M40" s="517"/>
      <c r="N40" s="518"/>
      <c r="O40" s="519">
        <f>C40+E40+G40+I40</f>
        <v>102</v>
      </c>
      <c r="P40" s="520">
        <f>D40+F40+H40+J40</f>
        <v>4867</v>
      </c>
      <c r="Q40" s="521" t="s">
        <v>51</v>
      </c>
      <c r="R40" s="522"/>
      <c r="S40" s="523" t="s">
        <v>51</v>
      </c>
      <c r="T40" s="523" t="s">
        <v>51</v>
      </c>
      <c r="U40" s="524"/>
      <c r="V40" s="525"/>
      <c r="W40" s="526" t="s">
        <v>667</v>
      </c>
      <c r="X40" s="527" t="s">
        <v>64</v>
      </c>
      <c r="Y40" s="528" t="s">
        <v>61</v>
      </c>
      <c r="Z40" s="529" t="s">
        <v>19</v>
      </c>
      <c r="AK40" s="10" t="s">
        <v>101</v>
      </c>
      <c r="BB40" s="4"/>
    </row>
    <row r="41" spans="1:54" ht="28.5" customHeight="1" thickTop="1">
      <c r="A41" s="1573" t="s">
        <v>27</v>
      </c>
      <c r="B41" s="1574"/>
      <c r="C41" s="125">
        <f aca="true" t="shared" si="0" ref="C41:P41">SUM(C6:C40)</f>
        <v>261</v>
      </c>
      <c r="D41" s="126">
        <f t="shared" si="0"/>
        <v>9848</v>
      </c>
      <c r="E41" s="125">
        <f t="shared" si="0"/>
        <v>174</v>
      </c>
      <c r="F41" s="126">
        <f t="shared" si="0"/>
        <v>10081</v>
      </c>
      <c r="G41" s="125">
        <f t="shared" si="0"/>
        <v>170</v>
      </c>
      <c r="H41" s="126">
        <f t="shared" si="0"/>
        <v>9315</v>
      </c>
      <c r="I41" s="125">
        <f t="shared" si="0"/>
        <v>46</v>
      </c>
      <c r="J41" s="126">
        <f t="shared" si="0"/>
        <v>10858</v>
      </c>
      <c r="K41" s="125">
        <f t="shared" si="0"/>
        <v>10</v>
      </c>
      <c r="L41" s="126">
        <f t="shared" si="0"/>
        <v>3203</v>
      </c>
      <c r="M41" s="125">
        <f t="shared" si="0"/>
        <v>2</v>
      </c>
      <c r="N41" s="126">
        <f t="shared" si="0"/>
        <v>122</v>
      </c>
      <c r="O41" s="125">
        <f t="shared" si="0"/>
        <v>663</v>
      </c>
      <c r="P41" s="126">
        <f t="shared" si="0"/>
        <v>43427</v>
      </c>
      <c r="Q41" s="127">
        <f aca="true" t="shared" si="1" ref="Q41:V41">COUNTA(Q6:Q40)</f>
        <v>29</v>
      </c>
      <c r="R41" s="128">
        <f t="shared" si="1"/>
        <v>26</v>
      </c>
      <c r="S41" s="129">
        <f t="shared" si="1"/>
        <v>8</v>
      </c>
      <c r="T41" s="129">
        <f t="shared" si="1"/>
        <v>17</v>
      </c>
      <c r="U41" s="130">
        <f t="shared" si="1"/>
        <v>1</v>
      </c>
      <c r="V41" s="130">
        <f t="shared" si="1"/>
        <v>4</v>
      </c>
      <c r="W41" s="131" t="s">
        <v>591</v>
      </c>
      <c r="X41" s="132" t="s">
        <v>31</v>
      </c>
      <c r="Y41" s="133" t="s">
        <v>31</v>
      </c>
      <c r="Z41" s="134"/>
      <c r="BB41" s="4"/>
    </row>
    <row r="42" spans="3:26" ht="18" customHeight="1">
      <c r="C42" s="84" t="s">
        <v>299</v>
      </c>
      <c r="D42" s="46"/>
      <c r="E42" s="46"/>
      <c r="F42" s="46"/>
      <c r="G42" s="46"/>
      <c r="H42" s="46"/>
      <c r="I42" s="46"/>
      <c r="J42" s="46"/>
      <c r="K42" s="46"/>
      <c r="L42" s="46"/>
      <c r="M42" s="46"/>
      <c r="N42" s="46"/>
      <c r="O42" s="46"/>
      <c r="P42" s="46"/>
      <c r="Q42" s="48"/>
      <c r="R42" s="48"/>
      <c r="S42" s="48"/>
      <c r="T42" s="48"/>
      <c r="U42" s="48"/>
      <c r="V42" s="49"/>
      <c r="W42" s="7"/>
      <c r="X42" s="42"/>
      <c r="Y42" s="42"/>
      <c r="Z42" s="10" t="s">
        <v>300</v>
      </c>
    </row>
    <row r="43" spans="24:26" ht="18" customHeight="1">
      <c r="X43" s="15"/>
      <c r="Y43" s="15"/>
      <c r="Z43" s="10"/>
    </row>
    <row r="44" spans="24:26" ht="18.75" customHeight="1">
      <c r="X44" s="15"/>
      <c r="Y44" s="15"/>
      <c r="Z44" s="10"/>
    </row>
    <row r="45" spans="2:54" s="18" customFormat="1" ht="13.5">
      <c r="B45" s="1"/>
      <c r="C45" s="1"/>
      <c r="D45" s="1"/>
      <c r="E45" s="1"/>
      <c r="F45" s="1"/>
      <c r="G45" s="1"/>
      <c r="H45" s="1"/>
      <c r="I45" s="1"/>
      <c r="J45" s="1"/>
      <c r="K45" s="1"/>
      <c r="L45" s="1"/>
      <c r="M45" s="1"/>
      <c r="N45" s="1"/>
      <c r="O45" s="1"/>
      <c r="P45" s="1"/>
      <c r="Q45" s="1"/>
      <c r="R45" s="1"/>
      <c r="S45" s="1"/>
      <c r="T45" s="1"/>
      <c r="U45" s="1"/>
      <c r="V45" s="1"/>
      <c r="X45" s="15"/>
      <c r="Y45" s="15"/>
      <c r="Z45" s="10"/>
      <c r="AA45" s="1"/>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row>
    <row r="46" spans="24:54" s="18" customFormat="1" ht="13.5">
      <c r="X46" s="15"/>
      <c r="Y46" s="15"/>
      <c r="Z46" s="10"/>
      <c r="AA46" s="1"/>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row>
    <row r="47" spans="2:54" s="18" customFormat="1" ht="13.5">
      <c r="B47" s="4"/>
      <c r="C47" s="4"/>
      <c r="D47" s="4"/>
      <c r="E47" s="4"/>
      <c r="F47" s="4"/>
      <c r="G47" s="4"/>
      <c r="H47" s="4"/>
      <c r="I47" s="4"/>
      <c r="J47" s="4"/>
      <c r="K47" s="4"/>
      <c r="L47" s="4"/>
      <c r="M47" s="4"/>
      <c r="N47" s="4"/>
      <c r="O47" s="4"/>
      <c r="P47" s="4"/>
      <c r="Q47" s="4"/>
      <c r="R47" s="4"/>
      <c r="S47" s="4"/>
      <c r="T47" s="4"/>
      <c r="U47" s="4"/>
      <c r="V47" s="4"/>
      <c r="W47" s="4"/>
      <c r="X47" s="17"/>
      <c r="Y47" s="17"/>
      <c r="Z47" s="12"/>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row>
    <row r="48" spans="26:27" ht="13.5">
      <c r="Z48" s="12"/>
      <c r="AA48" s="24"/>
    </row>
    <row r="49" spans="24:27" ht="13.5">
      <c r="X49" s="32"/>
      <c r="Y49" s="32"/>
      <c r="Z49" s="33"/>
      <c r="AA49" s="24"/>
    </row>
    <row r="50" spans="24:26" ht="13.5">
      <c r="X50" s="1568"/>
      <c r="Y50" s="1568"/>
      <c r="Z50" s="1568"/>
    </row>
    <row r="51" spans="24:26" ht="13.5">
      <c r="X51" s="29"/>
      <c r="Y51" s="29"/>
      <c r="Z51" s="15"/>
    </row>
    <row r="52" spans="24:26" ht="13.5">
      <c r="X52" s="29"/>
      <c r="Y52" s="29"/>
      <c r="Z52" s="25"/>
    </row>
    <row r="53" spans="24:26" ht="13.5">
      <c r="X53" s="15"/>
      <c r="Y53" s="15"/>
      <c r="Z53" s="10"/>
    </row>
    <row r="54" spans="24:26" ht="13.5">
      <c r="X54" s="15"/>
      <c r="Y54" s="15"/>
      <c r="Z54" s="10"/>
    </row>
    <row r="55" spans="24:26" ht="13.5">
      <c r="X55" s="15"/>
      <c r="Y55" s="15"/>
      <c r="Z55" s="10"/>
    </row>
    <row r="56" spans="24:26" ht="13.5">
      <c r="X56" s="15"/>
      <c r="Y56" s="15"/>
      <c r="Z56" s="10"/>
    </row>
    <row r="57" ht="13.5">
      <c r="Z57" s="12"/>
    </row>
  </sheetData>
  <sheetProtection/>
  <mergeCells count="33">
    <mergeCell ref="A24:A25"/>
    <mergeCell ref="G4:H4"/>
    <mergeCell ref="X50:Z50"/>
    <mergeCell ref="X4:X5"/>
    <mergeCell ref="Y4:Y5"/>
    <mergeCell ref="Z4:Z5"/>
    <mergeCell ref="A41:B41"/>
    <mergeCell ref="A14:A21"/>
    <mergeCell ref="A6:A11"/>
    <mergeCell ref="S4:S5"/>
    <mergeCell ref="AB4:AC4"/>
    <mergeCell ref="W3:W5"/>
    <mergeCell ref="X3:Z3"/>
    <mergeCell ref="V3:V5"/>
    <mergeCell ref="A39:B39"/>
    <mergeCell ref="A32:A38"/>
    <mergeCell ref="A40:B40"/>
    <mergeCell ref="A26:A31"/>
    <mergeCell ref="A12:A13"/>
    <mergeCell ref="A22:A23"/>
    <mergeCell ref="C4:D4"/>
    <mergeCell ref="E4:F4"/>
    <mergeCell ref="A3:B5"/>
    <mergeCell ref="R4:R5"/>
    <mergeCell ref="R3:U3"/>
    <mergeCell ref="U4:U5"/>
    <mergeCell ref="O4:P4"/>
    <mergeCell ref="Q3:Q5"/>
    <mergeCell ref="T4:T5"/>
    <mergeCell ref="C3:P3"/>
    <mergeCell ref="M4:N4"/>
    <mergeCell ref="I4:J4"/>
    <mergeCell ref="K4:L4"/>
  </mergeCells>
  <printOptions verticalCentered="1"/>
  <pageMargins left="0.5905511811023623" right="0.3937007874015748" top="0.5905511811023623" bottom="0.5905511811023623" header="0.5118110236220472" footer="0.3937007874015748"/>
  <pageSetup fitToWidth="2" horizontalDpi="600" verticalDpi="600" orientation="portrait" paperSize="9" scale="78" r:id="rId1"/>
  <headerFooter alignWithMargins="0">
    <oddFooter>&amp;C&amp;12－&amp;P+7－</oddFooter>
  </headerFooter>
</worksheet>
</file>

<file path=xl/worksheets/sheet5.xml><?xml version="1.0" encoding="utf-8"?>
<worksheet xmlns="http://schemas.openxmlformats.org/spreadsheetml/2006/main" xmlns:r="http://schemas.openxmlformats.org/officeDocument/2006/relationships">
  <sheetPr>
    <tabColor indexed="45"/>
  </sheetPr>
  <dimension ref="A1:AP101"/>
  <sheetViews>
    <sheetView view="pageBreakPreview" zoomScale="75" zoomScaleNormal="75" zoomScaleSheetLayoutView="75" zoomScalePageLayoutView="0" workbookViewId="0" topLeftCell="A1">
      <pane xSplit="2" ySplit="4" topLeftCell="C5" activePane="bottomRight" state="frozen"/>
      <selection pane="topLeft" activeCell="M26" sqref="M26"/>
      <selection pane="topRight" activeCell="M26" sqref="M26"/>
      <selection pane="bottomLeft" activeCell="M26" sqref="M26"/>
      <selection pane="bottomRight" activeCell="Q9" sqref="Q9"/>
    </sheetView>
  </sheetViews>
  <sheetFormatPr defaultColWidth="9.00390625" defaultRowHeight="13.5"/>
  <cols>
    <col min="1" max="1" width="4.125" style="11" customWidth="1"/>
    <col min="2" max="2" width="11.625" style="9" customWidth="1"/>
    <col min="3" max="3" width="30.625" style="9" customWidth="1"/>
    <col min="4" max="4" width="24.75390625" style="9" customWidth="1"/>
    <col min="5" max="5" width="10.50390625" style="35" customWidth="1"/>
    <col min="6" max="9" width="3.25390625" style="38" customWidth="1"/>
    <col min="10" max="11" width="7.125" style="9" customWidth="1"/>
    <col min="12" max="16384" width="9.00390625" style="9" customWidth="1"/>
  </cols>
  <sheetData>
    <row r="1" spans="1:42" s="104" customFormat="1" ht="35.25" customHeight="1">
      <c r="A1" s="1575" t="s">
        <v>414</v>
      </c>
      <c r="B1" s="1575"/>
      <c r="C1" s="1575"/>
      <c r="D1" s="1575"/>
      <c r="E1" s="1575"/>
      <c r="F1" s="1575"/>
      <c r="G1" s="1575"/>
      <c r="H1" s="1575"/>
      <c r="I1" s="1575"/>
      <c r="J1" s="1575"/>
      <c r="K1" s="1575"/>
      <c r="L1" s="1575"/>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row>
    <row r="2" spans="1:42" s="104" customFormat="1" ht="30" customHeight="1">
      <c r="A2" s="44" t="s">
        <v>399</v>
      </c>
      <c r="B2" s="43"/>
      <c r="C2" s="101"/>
      <c r="D2" s="101"/>
      <c r="E2" s="101"/>
      <c r="F2" s="101"/>
      <c r="G2" s="101"/>
      <c r="H2" s="101"/>
      <c r="I2" s="101"/>
      <c r="J2" s="102"/>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row>
    <row r="3" spans="1:42" ht="24.75" customHeight="1">
      <c r="A3" s="1579"/>
      <c r="B3" s="1581" t="s">
        <v>212</v>
      </c>
      <c r="C3" s="1586" t="s">
        <v>441</v>
      </c>
      <c r="D3" s="1588" t="s">
        <v>497</v>
      </c>
      <c r="E3" s="1590" t="s">
        <v>211</v>
      </c>
      <c r="F3" s="1583" t="s">
        <v>374</v>
      </c>
      <c r="G3" s="1584"/>
      <c r="H3" s="1584"/>
      <c r="I3" s="1585"/>
      <c r="J3" s="37"/>
      <c r="K3" s="364"/>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row>
    <row r="4" spans="1:42" ht="72.75" customHeight="1">
      <c r="A4" s="1580"/>
      <c r="B4" s="1582"/>
      <c r="C4" s="1587"/>
      <c r="D4" s="1589"/>
      <c r="E4" s="1591"/>
      <c r="F4" s="105" t="s">
        <v>1</v>
      </c>
      <c r="G4" s="106" t="s">
        <v>2</v>
      </c>
      <c r="H4" s="106" t="s">
        <v>7</v>
      </c>
      <c r="I4" s="363" t="s">
        <v>152</v>
      </c>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row>
    <row r="5" spans="1:42" s="12" customFormat="1" ht="30" customHeight="1">
      <c r="A5" s="1577" t="s">
        <v>96</v>
      </c>
      <c r="B5" s="957" t="s">
        <v>116</v>
      </c>
      <c r="C5" s="902" t="s">
        <v>301</v>
      </c>
      <c r="D5" s="903" t="s">
        <v>302</v>
      </c>
      <c r="E5" s="894">
        <v>115</v>
      </c>
      <c r="F5" s="886"/>
      <c r="G5" s="887" t="s">
        <v>498</v>
      </c>
      <c r="H5" s="887"/>
      <c r="I5" s="833"/>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spans="1:42" s="12" customFormat="1" ht="30" customHeight="1">
      <c r="A6" s="1577"/>
      <c r="B6" s="958"/>
      <c r="C6" s="904" t="s">
        <v>442</v>
      </c>
      <c r="D6" s="905" t="s">
        <v>357</v>
      </c>
      <c r="E6" s="890"/>
      <c r="F6" s="891"/>
      <c r="G6" s="892" t="s">
        <v>499</v>
      </c>
      <c r="H6" s="892"/>
      <c r="I6" s="882"/>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42" s="12" customFormat="1" ht="30" customHeight="1">
      <c r="A7" s="1577"/>
      <c r="B7" s="959" t="s">
        <v>113</v>
      </c>
      <c r="C7" s="906" t="s">
        <v>247</v>
      </c>
      <c r="D7" s="907" t="s">
        <v>222</v>
      </c>
      <c r="E7" s="908"/>
      <c r="F7" s="909" t="s">
        <v>51</v>
      </c>
      <c r="G7" s="910"/>
      <c r="H7" s="910"/>
      <c r="I7" s="833"/>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row>
    <row r="8" spans="1:10" s="12" customFormat="1" ht="30" customHeight="1">
      <c r="A8" s="1577"/>
      <c r="B8" s="960" t="s">
        <v>173</v>
      </c>
      <c r="C8" s="893" t="s">
        <v>242</v>
      </c>
      <c r="D8" s="884" t="s">
        <v>443</v>
      </c>
      <c r="E8" s="911"/>
      <c r="F8" s="886"/>
      <c r="G8" s="887" t="s">
        <v>500</v>
      </c>
      <c r="H8" s="910"/>
      <c r="I8" s="912"/>
      <c r="J8" s="10"/>
    </row>
    <row r="9" spans="1:12" s="256" customFormat="1" ht="30" customHeight="1">
      <c r="A9" s="1577"/>
      <c r="B9" s="961" t="s">
        <v>170</v>
      </c>
      <c r="C9" s="913" t="s">
        <v>415</v>
      </c>
      <c r="D9" s="914" t="s">
        <v>416</v>
      </c>
      <c r="E9" s="915" t="s">
        <v>228</v>
      </c>
      <c r="F9" s="916"/>
      <c r="G9" s="917" t="s">
        <v>501</v>
      </c>
      <c r="H9" s="917"/>
      <c r="I9" s="918"/>
      <c r="J9" s="12"/>
      <c r="K9" s="12"/>
      <c r="L9" s="12"/>
    </row>
    <row r="10" spans="1:12" s="259" customFormat="1" ht="30" customHeight="1">
      <c r="A10" s="1577"/>
      <c r="B10" s="960" t="s">
        <v>120</v>
      </c>
      <c r="C10" s="896" t="s">
        <v>417</v>
      </c>
      <c r="D10" s="855" t="s">
        <v>418</v>
      </c>
      <c r="E10" s="856"/>
      <c r="F10" s="919" t="s">
        <v>505</v>
      </c>
      <c r="G10" s="832"/>
      <c r="H10" s="832"/>
      <c r="I10" s="898"/>
      <c r="J10" s="258"/>
      <c r="K10" s="258"/>
      <c r="L10" s="258"/>
    </row>
    <row r="11" spans="1:12" s="259" customFormat="1" ht="30" customHeight="1">
      <c r="A11" s="1577"/>
      <c r="B11" s="959"/>
      <c r="C11" s="920" t="s">
        <v>502</v>
      </c>
      <c r="D11" s="847" t="s">
        <v>444</v>
      </c>
      <c r="E11" s="848"/>
      <c r="F11" s="836"/>
      <c r="G11" s="838" t="s">
        <v>505</v>
      </c>
      <c r="H11" s="838"/>
      <c r="I11" s="849"/>
      <c r="J11" s="258"/>
      <c r="K11" s="258"/>
      <c r="L11" s="258"/>
    </row>
    <row r="12" spans="1:12" s="259" customFormat="1" ht="30" customHeight="1">
      <c r="A12" s="1577"/>
      <c r="B12" s="962"/>
      <c r="C12" s="899" t="s">
        <v>223</v>
      </c>
      <c r="D12" s="851" t="s">
        <v>224</v>
      </c>
      <c r="E12" s="900"/>
      <c r="F12" s="842"/>
      <c r="G12" s="838" t="s">
        <v>505</v>
      </c>
      <c r="H12" s="844"/>
      <c r="I12" s="853"/>
      <c r="J12" s="258"/>
      <c r="K12" s="258"/>
      <c r="L12" s="258"/>
    </row>
    <row r="13" spans="1:9" s="12" customFormat="1" ht="30" customHeight="1">
      <c r="A13" s="1577"/>
      <c r="B13" s="960" t="s">
        <v>121</v>
      </c>
      <c r="C13" s="893" t="s">
        <v>225</v>
      </c>
      <c r="D13" s="884" t="s">
        <v>226</v>
      </c>
      <c r="E13" s="848">
        <v>65</v>
      </c>
      <c r="F13" s="886" t="s">
        <v>503</v>
      </c>
      <c r="G13" s="857"/>
      <c r="H13" s="887"/>
      <c r="I13" s="833"/>
    </row>
    <row r="14" spans="1:9" s="12" customFormat="1" ht="30" customHeight="1">
      <c r="A14" s="1578"/>
      <c r="B14" s="962"/>
      <c r="C14" s="888" t="s">
        <v>227</v>
      </c>
      <c r="D14" s="889" t="s">
        <v>222</v>
      </c>
      <c r="E14" s="890"/>
      <c r="F14" s="891"/>
      <c r="G14" s="892"/>
      <c r="H14" s="892"/>
      <c r="I14" s="882" t="s">
        <v>447</v>
      </c>
    </row>
    <row r="15" spans="1:9" s="12" customFormat="1" ht="30" customHeight="1">
      <c r="A15" s="1576" t="s">
        <v>145</v>
      </c>
      <c r="B15" s="960" t="s">
        <v>122</v>
      </c>
      <c r="C15" s="896" t="s">
        <v>305</v>
      </c>
      <c r="D15" s="855" t="s">
        <v>304</v>
      </c>
      <c r="E15" s="897" t="s">
        <v>228</v>
      </c>
      <c r="F15" s="830"/>
      <c r="G15" s="832" t="s">
        <v>501</v>
      </c>
      <c r="H15" s="832"/>
      <c r="I15" s="898" t="s">
        <v>504</v>
      </c>
    </row>
    <row r="16" spans="1:9" s="12" customFormat="1" ht="30" customHeight="1">
      <c r="A16" s="1577"/>
      <c r="B16" s="959"/>
      <c r="C16" s="920" t="s">
        <v>445</v>
      </c>
      <c r="D16" s="847" t="s">
        <v>446</v>
      </c>
      <c r="E16" s="850">
        <v>221</v>
      </c>
      <c r="F16" s="836"/>
      <c r="G16" s="838" t="s">
        <v>505</v>
      </c>
      <c r="H16" s="838"/>
      <c r="I16" s="849" t="s">
        <v>506</v>
      </c>
    </row>
    <row r="17" spans="1:9" s="12" customFormat="1" ht="30" customHeight="1">
      <c r="A17" s="1577"/>
      <c r="B17" s="959"/>
      <c r="C17" s="920" t="s">
        <v>306</v>
      </c>
      <c r="D17" s="847" t="s">
        <v>307</v>
      </c>
      <c r="E17" s="885" t="s">
        <v>228</v>
      </c>
      <c r="F17" s="836"/>
      <c r="G17" s="838" t="s">
        <v>501</v>
      </c>
      <c r="H17" s="838"/>
      <c r="I17" s="849" t="s">
        <v>504</v>
      </c>
    </row>
    <row r="18" spans="1:9" s="12" customFormat="1" ht="30" customHeight="1">
      <c r="A18" s="1577"/>
      <c r="B18" s="958"/>
      <c r="C18" s="899" t="s">
        <v>448</v>
      </c>
      <c r="D18" s="851" t="s">
        <v>449</v>
      </c>
      <c r="E18" s="921">
        <v>1438</v>
      </c>
      <c r="F18" s="842"/>
      <c r="G18" s="844"/>
      <c r="H18" s="844" t="s">
        <v>499</v>
      </c>
      <c r="I18" s="853"/>
    </row>
    <row r="19" spans="1:9" s="12" customFormat="1" ht="30" customHeight="1">
      <c r="A19" s="1577"/>
      <c r="B19" s="959" t="s">
        <v>172</v>
      </c>
      <c r="C19" s="920" t="s">
        <v>308</v>
      </c>
      <c r="D19" s="847" t="s">
        <v>309</v>
      </c>
      <c r="E19" s="848">
        <v>2889</v>
      </c>
      <c r="F19" s="836"/>
      <c r="G19" s="838"/>
      <c r="H19" s="838" t="s">
        <v>51</v>
      </c>
      <c r="I19" s="849"/>
    </row>
    <row r="20" spans="1:9" s="12" customFormat="1" ht="30" customHeight="1">
      <c r="A20" s="1577"/>
      <c r="B20" s="959"/>
      <c r="C20" s="920" t="s">
        <v>310</v>
      </c>
      <c r="D20" s="847" t="s">
        <v>311</v>
      </c>
      <c r="E20" s="848" t="s">
        <v>450</v>
      </c>
      <c r="F20" s="922" t="s">
        <v>455</v>
      </c>
      <c r="G20" s="838"/>
      <c r="H20" s="838"/>
      <c r="I20" s="849"/>
    </row>
    <row r="21" spans="1:9" s="12" customFormat="1" ht="30" customHeight="1">
      <c r="A21" s="1576" t="s">
        <v>95</v>
      </c>
      <c r="B21" s="960" t="s">
        <v>124</v>
      </c>
      <c r="C21" s="896" t="s">
        <v>196</v>
      </c>
      <c r="D21" s="855" t="s">
        <v>451</v>
      </c>
      <c r="E21" s="897">
        <v>156762</v>
      </c>
      <c r="F21" s="830" t="s">
        <v>51</v>
      </c>
      <c r="G21" s="923" t="s">
        <v>51</v>
      </c>
      <c r="H21" s="924"/>
      <c r="I21" s="925"/>
    </row>
    <row r="22" spans="1:9" s="12" customFormat="1" ht="30" customHeight="1">
      <c r="A22" s="1577"/>
      <c r="B22" s="963" t="s">
        <v>491</v>
      </c>
      <c r="C22" s="896" t="s">
        <v>508</v>
      </c>
      <c r="D22" s="855" t="s">
        <v>452</v>
      </c>
      <c r="E22" s="926">
        <v>9329</v>
      </c>
      <c r="F22" s="927"/>
      <c r="G22" s="928"/>
      <c r="H22" s="923" t="s">
        <v>51</v>
      </c>
      <c r="I22" s="925"/>
    </row>
    <row r="23" spans="1:9" s="10" customFormat="1" ht="30" customHeight="1">
      <c r="A23" s="1577"/>
      <c r="B23" s="959" t="s">
        <v>126</v>
      </c>
      <c r="C23" s="896" t="s">
        <v>197</v>
      </c>
      <c r="D23" s="855" t="s">
        <v>419</v>
      </c>
      <c r="E23" s="897">
        <v>5771</v>
      </c>
      <c r="F23" s="929"/>
      <c r="G23" s="923"/>
      <c r="H23" s="923" t="s">
        <v>51</v>
      </c>
      <c r="I23" s="930"/>
    </row>
    <row r="24" spans="1:9" s="10" customFormat="1" ht="30" customHeight="1">
      <c r="A24" s="1577"/>
      <c r="B24" s="959"/>
      <c r="C24" s="920" t="s">
        <v>198</v>
      </c>
      <c r="D24" s="847" t="s">
        <v>199</v>
      </c>
      <c r="E24" s="848"/>
      <c r="F24" s="931"/>
      <c r="G24" s="932"/>
      <c r="H24" s="932"/>
      <c r="I24" s="933" t="s">
        <v>499</v>
      </c>
    </row>
    <row r="25" spans="1:9" s="10" customFormat="1" ht="30" customHeight="1">
      <c r="A25" s="1577"/>
      <c r="B25" s="959"/>
      <c r="C25" s="920" t="s">
        <v>420</v>
      </c>
      <c r="D25" s="847" t="s">
        <v>421</v>
      </c>
      <c r="E25" s="848"/>
      <c r="F25" s="931"/>
      <c r="G25" s="934" t="s">
        <v>455</v>
      </c>
      <c r="H25" s="934"/>
      <c r="I25" s="935"/>
    </row>
    <row r="26" spans="1:9" s="10" customFormat="1" ht="30" customHeight="1">
      <c r="A26" s="1577"/>
      <c r="B26" s="959"/>
      <c r="C26" s="899" t="s">
        <v>200</v>
      </c>
      <c r="D26" s="851" t="s">
        <v>509</v>
      </c>
      <c r="E26" s="900">
        <v>425</v>
      </c>
      <c r="F26" s="922" t="s">
        <v>455</v>
      </c>
      <c r="G26" s="936"/>
      <c r="H26" s="936"/>
      <c r="I26" s="937"/>
    </row>
    <row r="27" spans="1:9" s="10" customFormat="1" ht="30" customHeight="1">
      <c r="A27" s="1577"/>
      <c r="B27" s="960" t="s">
        <v>178</v>
      </c>
      <c r="C27" s="920" t="s">
        <v>0</v>
      </c>
      <c r="D27" s="847" t="s">
        <v>510</v>
      </c>
      <c r="E27" s="848">
        <v>27357</v>
      </c>
      <c r="F27" s="836"/>
      <c r="G27" s="838"/>
      <c r="H27" s="838" t="s">
        <v>455</v>
      </c>
      <c r="I27" s="849"/>
    </row>
    <row r="28" spans="1:9" s="10" customFormat="1" ht="30" customHeight="1">
      <c r="A28" s="1577"/>
      <c r="B28" s="959"/>
      <c r="C28" s="920" t="s">
        <v>229</v>
      </c>
      <c r="D28" s="847" t="s">
        <v>230</v>
      </c>
      <c r="E28" s="848">
        <v>153</v>
      </c>
      <c r="F28" s="836"/>
      <c r="G28" s="838" t="s">
        <v>51</v>
      </c>
      <c r="H28" s="838"/>
      <c r="I28" s="849"/>
    </row>
    <row r="29" spans="1:9" s="10" customFormat="1" ht="30" customHeight="1">
      <c r="A29" s="1577"/>
      <c r="B29" s="962"/>
      <c r="C29" s="899" t="s">
        <v>0</v>
      </c>
      <c r="D29" s="851" t="s">
        <v>231</v>
      </c>
      <c r="E29" s="900">
        <v>210</v>
      </c>
      <c r="F29" s="842"/>
      <c r="G29" s="844"/>
      <c r="H29" s="844" t="s">
        <v>500</v>
      </c>
      <c r="I29" s="853"/>
    </row>
    <row r="30" spans="1:9" s="10" customFormat="1" ht="30" customHeight="1">
      <c r="A30" s="1577"/>
      <c r="B30" s="960" t="s">
        <v>194</v>
      </c>
      <c r="C30" s="938" t="s">
        <v>232</v>
      </c>
      <c r="D30" s="939" t="s">
        <v>230</v>
      </c>
      <c r="E30" s="940">
        <v>309</v>
      </c>
      <c r="F30" s="941"/>
      <c r="G30" s="857" t="s">
        <v>51</v>
      </c>
      <c r="H30" s="857"/>
      <c r="I30" s="858"/>
    </row>
    <row r="31" spans="1:9" s="10" customFormat="1" ht="30" customHeight="1">
      <c r="A31" s="1577"/>
      <c r="B31" s="964"/>
      <c r="C31" s="893" t="s">
        <v>0</v>
      </c>
      <c r="D31" s="884" t="s">
        <v>233</v>
      </c>
      <c r="E31" s="894">
        <v>41062</v>
      </c>
      <c r="F31" s="886"/>
      <c r="G31" s="887" t="s">
        <v>455</v>
      </c>
      <c r="H31" s="887" t="s">
        <v>455</v>
      </c>
      <c r="I31" s="833"/>
    </row>
    <row r="32" spans="1:9" s="10" customFormat="1" ht="30" customHeight="1">
      <c r="A32" s="1577"/>
      <c r="B32" s="965"/>
      <c r="C32" s="888" t="s">
        <v>234</v>
      </c>
      <c r="D32" s="889"/>
      <c r="E32" s="890" t="s">
        <v>228</v>
      </c>
      <c r="F32" s="891"/>
      <c r="G32" s="892" t="s">
        <v>51</v>
      </c>
      <c r="H32" s="892"/>
      <c r="I32" s="882"/>
    </row>
    <row r="33" spans="1:9" s="10" customFormat="1" ht="30" customHeight="1">
      <c r="A33" s="1577"/>
      <c r="B33" s="960" t="s">
        <v>167</v>
      </c>
      <c r="C33" s="896" t="s">
        <v>511</v>
      </c>
      <c r="D33" s="855" t="s">
        <v>512</v>
      </c>
      <c r="E33" s="897" t="s">
        <v>228</v>
      </c>
      <c r="F33" s="830"/>
      <c r="G33" s="832" t="s">
        <v>507</v>
      </c>
      <c r="H33" s="832"/>
      <c r="I33" s="898"/>
    </row>
    <row r="34" spans="1:9" s="10" customFormat="1" ht="30" customHeight="1">
      <c r="A34" s="1577"/>
      <c r="B34" s="962"/>
      <c r="C34" s="899" t="s">
        <v>0</v>
      </c>
      <c r="D34" s="851" t="s">
        <v>318</v>
      </c>
      <c r="E34" s="900">
        <v>1100</v>
      </c>
      <c r="F34" s="842"/>
      <c r="G34" s="844"/>
      <c r="H34" s="844" t="s">
        <v>499</v>
      </c>
      <c r="I34" s="853"/>
    </row>
    <row r="35" spans="1:9" s="10" customFormat="1" ht="30" customHeight="1">
      <c r="A35" s="1577"/>
      <c r="B35" s="960" t="s">
        <v>128</v>
      </c>
      <c r="C35" s="896" t="s">
        <v>201</v>
      </c>
      <c r="D35" s="855" t="s">
        <v>202</v>
      </c>
      <c r="E35" s="897">
        <v>17600</v>
      </c>
      <c r="F35" s="830"/>
      <c r="G35" s="832"/>
      <c r="H35" s="832" t="s">
        <v>51</v>
      </c>
      <c r="I35" s="898"/>
    </row>
    <row r="36" spans="1:9" s="10" customFormat="1" ht="30" customHeight="1">
      <c r="A36" s="1577"/>
      <c r="B36" s="959"/>
      <c r="C36" s="920" t="s">
        <v>235</v>
      </c>
      <c r="D36" s="847" t="s">
        <v>236</v>
      </c>
      <c r="E36" s="848"/>
      <c r="F36" s="836"/>
      <c r="G36" s="838"/>
      <c r="H36" s="838" t="s">
        <v>455</v>
      </c>
      <c r="I36" s="849"/>
    </row>
    <row r="37" spans="1:9" s="10" customFormat="1" ht="30" customHeight="1">
      <c r="A37" s="1577"/>
      <c r="B37" s="959"/>
      <c r="C37" s="920"/>
      <c r="D37" s="847" t="s">
        <v>422</v>
      </c>
      <c r="E37" s="848"/>
      <c r="F37" s="836"/>
      <c r="G37" s="838" t="s">
        <v>455</v>
      </c>
      <c r="H37" s="919"/>
      <c r="I37" s="849"/>
    </row>
    <row r="38" spans="1:9" s="10" customFormat="1" ht="30" customHeight="1">
      <c r="A38" s="1577"/>
      <c r="B38" s="962"/>
      <c r="C38" s="899" t="s">
        <v>238</v>
      </c>
      <c r="D38" s="851" t="s">
        <v>154</v>
      </c>
      <c r="E38" s="900">
        <v>260</v>
      </c>
      <c r="F38" s="842"/>
      <c r="G38" s="844"/>
      <c r="H38" s="844" t="s">
        <v>500</v>
      </c>
      <c r="I38" s="853"/>
    </row>
    <row r="39" spans="1:9" s="12" customFormat="1" ht="30" customHeight="1">
      <c r="A39" s="1577"/>
      <c r="B39" s="959" t="s">
        <v>168</v>
      </c>
      <c r="C39" s="920" t="s">
        <v>237</v>
      </c>
      <c r="D39" s="855" t="s">
        <v>513</v>
      </c>
      <c r="E39" s="897">
        <v>23608</v>
      </c>
      <c r="F39" s="830"/>
      <c r="G39" s="832"/>
      <c r="H39" s="832" t="s">
        <v>51</v>
      </c>
      <c r="I39" s="898"/>
    </row>
    <row r="40" spans="1:9" s="12" customFormat="1" ht="30" customHeight="1">
      <c r="A40" s="1577"/>
      <c r="B40" s="959"/>
      <c r="C40" s="920" t="s">
        <v>239</v>
      </c>
      <c r="D40" s="847" t="s">
        <v>422</v>
      </c>
      <c r="E40" s="848">
        <v>328</v>
      </c>
      <c r="F40" s="836"/>
      <c r="G40" s="838" t="s">
        <v>455</v>
      </c>
      <c r="H40" s="838"/>
      <c r="I40" s="849"/>
    </row>
    <row r="41" spans="1:9" s="12" customFormat="1" ht="30" customHeight="1">
      <c r="A41" s="1577"/>
      <c r="B41" s="958"/>
      <c r="C41" s="920" t="s">
        <v>240</v>
      </c>
      <c r="D41" s="847" t="s">
        <v>440</v>
      </c>
      <c r="E41" s="848"/>
      <c r="F41" s="836"/>
      <c r="G41" s="838"/>
      <c r="H41" s="919"/>
      <c r="I41" s="849" t="s">
        <v>471</v>
      </c>
    </row>
    <row r="42" spans="1:9" s="12" customFormat="1" ht="30" customHeight="1">
      <c r="A42" s="1576" t="s">
        <v>55</v>
      </c>
      <c r="B42" s="959" t="s">
        <v>130</v>
      </c>
      <c r="C42" s="938" t="s">
        <v>204</v>
      </c>
      <c r="D42" s="939" t="s">
        <v>205</v>
      </c>
      <c r="E42" s="940">
        <v>3525</v>
      </c>
      <c r="F42" s="941"/>
      <c r="G42" s="857"/>
      <c r="H42" s="857" t="s">
        <v>51</v>
      </c>
      <c r="I42" s="858"/>
    </row>
    <row r="43" spans="1:9" s="12" customFormat="1" ht="30" customHeight="1">
      <c r="A43" s="1577"/>
      <c r="B43" s="960" t="s">
        <v>169</v>
      </c>
      <c r="C43" s="938" t="s">
        <v>314</v>
      </c>
      <c r="D43" s="939" t="s">
        <v>205</v>
      </c>
      <c r="E43" s="940">
        <v>693</v>
      </c>
      <c r="F43" s="941"/>
      <c r="G43" s="857"/>
      <c r="H43" s="857" t="s">
        <v>51</v>
      </c>
      <c r="I43" s="858"/>
    </row>
    <row r="44" spans="1:9" s="10" customFormat="1" ht="30" customHeight="1">
      <c r="A44" s="1577"/>
      <c r="B44" s="959"/>
      <c r="C44" s="893" t="s">
        <v>313</v>
      </c>
      <c r="D44" s="884" t="s">
        <v>312</v>
      </c>
      <c r="E44" s="894">
        <v>320</v>
      </c>
      <c r="F44" s="886" t="s">
        <v>51</v>
      </c>
      <c r="G44" s="887"/>
      <c r="H44" s="887"/>
      <c r="I44" s="833"/>
    </row>
    <row r="45" spans="1:9" s="10" customFormat="1" ht="30" customHeight="1">
      <c r="A45" s="1577"/>
      <c r="B45" s="959"/>
      <c r="C45" s="893" t="s">
        <v>423</v>
      </c>
      <c r="D45" s="884" t="s">
        <v>154</v>
      </c>
      <c r="E45" s="894">
        <v>43</v>
      </c>
      <c r="F45" s="886" t="s">
        <v>51</v>
      </c>
      <c r="G45" s="887"/>
      <c r="H45" s="887"/>
      <c r="I45" s="833"/>
    </row>
    <row r="46" spans="1:9" s="10" customFormat="1" ht="30" customHeight="1">
      <c r="A46" s="1577"/>
      <c r="B46" s="959"/>
      <c r="C46" s="893" t="s">
        <v>424</v>
      </c>
      <c r="D46" s="884" t="s">
        <v>425</v>
      </c>
      <c r="E46" s="894">
        <v>123</v>
      </c>
      <c r="F46" s="886"/>
      <c r="G46" s="887" t="s">
        <v>51</v>
      </c>
      <c r="H46" s="887"/>
      <c r="I46" s="833"/>
    </row>
    <row r="47" spans="1:9" s="10" customFormat="1" ht="30" customHeight="1">
      <c r="A47" s="1577"/>
      <c r="B47" s="959"/>
      <c r="C47" s="893" t="s">
        <v>229</v>
      </c>
      <c r="D47" s="884" t="s">
        <v>426</v>
      </c>
      <c r="E47" s="894">
        <v>154</v>
      </c>
      <c r="F47" s="886"/>
      <c r="G47" s="887" t="s">
        <v>51</v>
      </c>
      <c r="H47" s="887"/>
      <c r="I47" s="833"/>
    </row>
    <row r="48" spans="1:9" s="12" customFormat="1" ht="30" customHeight="1">
      <c r="A48" s="1578"/>
      <c r="B48" s="962"/>
      <c r="C48" s="888" t="s">
        <v>427</v>
      </c>
      <c r="D48" s="889" t="s">
        <v>428</v>
      </c>
      <c r="E48" s="890">
        <v>452</v>
      </c>
      <c r="F48" s="891"/>
      <c r="G48" s="892" t="s">
        <v>51</v>
      </c>
      <c r="H48" s="892"/>
      <c r="I48" s="882"/>
    </row>
    <row r="49" spans="1:9" s="12" customFormat="1" ht="30" customHeight="1">
      <c r="A49" s="1576" t="s">
        <v>148</v>
      </c>
      <c r="B49" s="966" t="s">
        <v>132</v>
      </c>
      <c r="C49" s="896" t="s">
        <v>461</v>
      </c>
      <c r="D49" s="855" t="s">
        <v>462</v>
      </c>
      <c r="E49" s="856"/>
      <c r="F49" s="830"/>
      <c r="G49" s="832" t="s">
        <v>514</v>
      </c>
      <c r="H49" s="832"/>
      <c r="I49" s="898"/>
    </row>
    <row r="50" spans="1:9" s="12" customFormat="1" ht="30" customHeight="1">
      <c r="A50" s="1577"/>
      <c r="B50" s="959"/>
      <c r="C50" s="920" t="s">
        <v>463</v>
      </c>
      <c r="D50" s="847" t="s">
        <v>515</v>
      </c>
      <c r="E50" s="850"/>
      <c r="F50" s="836" t="s">
        <v>454</v>
      </c>
      <c r="G50" s="838"/>
      <c r="H50" s="838"/>
      <c r="I50" s="849"/>
    </row>
    <row r="51" spans="1:9" s="12" customFormat="1" ht="30" customHeight="1">
      <c r="A51" s="1577"/>
      <c r="B51" s="967"/>
      <c r="C51" s="920" t="s">
        <v>210</v>
      </c>
      <c r="D51" s="847" t="s">
        <v>453</v>
      </c>
      <c r="E51" s="848">
        <v>80</v>
      </c>
      <c r="F51" s="836"/>
      <c r="G51" s="838" t="s">
        <v>454</v>
      </c>
      <c r="H51" s="838"/>
      <c r="I51" s="849"/>
    </row>
    <row r="52" spans="1:9" s="12" customFormat="1" ht="30" customHeight="1">
      <c r="A52" s="1577"/>
      <c r="B52" s="968"/>
      <c r="C52" s="899" t="s">
        <v>465</v>
      </c>
      <c r="D52" s="851" t="s">
        <v>516</v>
      </c>
      <c r="E52" s="900"/>
      <c r="F52" s="842" t="s">
        <v>51</v>
      </c>
      <c r="G52" s="844"/>
      <c r="H52" s="844"/>
      <c r="I52" s="853"/>
    </row>
    <row r="53" spans="1:9" s="12" customFormat="1" ht="30" customHeight="1">
      <c r="A53" s="1578"/>
      <c r="B53" s="965" t="s">
        <v>360</v>
      </c>
      <c r="C53" s="888" t="s">
        <v>365</v>
      </c>
      <c r="D53" s="889" t="s">
        <v>517</v>
      </c>
      <c r="E53" s="890">
        <v>8564</v>
      </c>
      <c r="F53" s="891"/>
      <c r="G53" s="892" t="s">
        <v>51</v>
      </c>
      <c r="H53" s="892" t="s">
        <v>51</v>
      </c>
      <c r="I53" s="882"/>
    </row>
    <row r="54" spans="1:9" s="12" customFormat="1" ht="30" customHeight="1">
      <c r="A54" s="1576" t="s">
        <v>94</v>
      </c>
      <c r="B54" s="966" t="s">
        <v>135</v>
      </c>
      <c r="C54" s="942" t="s">
        <v>466</v>
      </c>
      <c r="D54" s="939" t="s">
        <v>328</v>
      </c>
      <c r="E54" s="940">
        <v>700</v>
      </c>
      <c r="F54" s="941"/>
      <c r="G54" s="857" t="s">
        <v>518</v>
      </c>
      <c r="H54" s="857"/>
      <c r="I54" s="858"/>
    </row>
    <row r="55" spans="1:9" s="12" customFormat="1" ht="30" customHeight="1">
      <c r="A55" s="1577"/>
      <c r="B55" s="957"/>
      <c r="C55" s="883" t="s">
        <v>467</v>
      </c>
      <c r="D55" s="884" t="s">
        <v>468</v>
      </c>
      <c r="E55" s="943"/>
      <c r="F55" s="886" t="s">
        <v>51</v>
      </c>
      <c r="G55" s="887"/>
      <c r="H55" s="887"/>
      <c r="I55" s="833"/>
    </row>
    <row r="56" spans="1:9" s="12" customFormat="1" ht="30" customHeight="1">
      <c r="A56" s="1577"/>
      <c r="B56" s="958"/>
      <c r="C56" s="944" t="s">
        <v>327</v>
      </c>
      <c r="D56" s="889" t="s">
        <v>326</v>
      </c>
      <c r="E56" s="945">
        <v>300</v>
      </c>
      <c r="F56" s="891"/>
      <c r="G56" s="892" t="s">
        <v>51</v>
      </c>
      <c r="H56" s="892"/>
      <c r="I56" s="882"/>
    </row>
    <row r="57" spans="1:9" s="12" customFormat="1" ht="30" customHeight="1">
      <c r="A57" s="1577"/>
      <c r="B57" s="966" t="s">
        <v>133</v>
      </c>
      <c r="C57" s="942" t="s">
        <v>206</v>
      </c>
      <c r="D57" s="939" t="s">
        <v>519</v>
      </c>
      <c r="E57" s="940">
        <v>8621</v>
      </c>
      <c r="F57" s="941"/>
      <c r="G57" s="857"/>
      <c r="H57" s="857" t="s">
        <v>51</v>
      </c>
      <c r="I57" s="858"/>
    </row>
    <row r="58" spans="1:9" s="12" customFormat="1" ht="30" customHeight="1">
      <c r="A58" s="1577"/>
      <c r="B58" s="969"/>
      <c r="C58" s="944" t="s">
        <v>207</v>
      </c>
      <c r="D58" s="889" t="s">
        <v>208</v>
      </c>
      <c r="E58" s="890"/>
      <c r="F58" s="891"/>
      <c r="G58" s="892"/>
      <c r="H58" s="892" t="s">
        <v>51</v>
      </c>
      <c r="I58" s="882"/>
    </row>
    <row r="59" spans="1:9" s="12" customFormat="1" ht="30" customHeight="1">
      <c r="A59" s="1577"/>
      <c r="B59" s="966" t="s">
        <v>134</v>
      </c>
      <c r="C59" s="942" t="s">
        <v>241</v>
      </c>
      <c r="D59" s="939" t="s">
        <v>46</v>
      </c>
      <c r="E59" s="940"/>
      <c r="F59" s="941" t="s">
        <v>51</v>
      </c>
      <c r="G59" s="857"/>
      <c r="H59" s="857"/>
      <c r="I59" s="858"/>
    </row>
    <row r="60" spans="1:9" s="12" customFormat="1" ht="30" customHeight="1">
      <c r="A60" s="1577"/>
      <c r="B60" s="970"/>
      <c r="C60" s="883" t="s">
        <v>520</v>
      </c>
      <c r="D60" s="884" t="s">
        <v>521</v>
      </c>
      <c r="E60" s="894"/>
      <c r="F60" s="886"/>
      <c r="G60" s="887"/>
      <c r="H60" s="887"/>
      <c r="I60" s="833" t="s">
        <v>51</v>
      </c>
    </row>
    <row r="61" spans="1:9" s="12" customFormat="1" ht="30" customHeight="1">
      <c r="A61" s="1577"/>
      <c r="B61" s="970"/>
      <c r="C61" s="883" t="s">
        <v>242</v>
      </c>
      <c r="D61" s="884" t="s">
        <v>231</v>
      </c>
      <c r="E61" s="911"/>
      <c r="F61" s="886"/>
      <c r="G61" s="887" t="s">
        <v>51</v>
      </c>
      <c r="H61" s="887"/>
      <c r="I61" s="833"/>
    </row>
    <row r="62" spans="1:9" s="12" customFormat="1" ht="30" customHeight="1">
      <c r="A62" s="1577"/>
      <c r="B62" s="970"/>
      <c r="C62" s="883" t="s">
        <v>429</v>
      </c>
      <c r="D62" s="884" t="s">
        <v>522</v>
      </c>
      <c r="E62" s="848">
        <v>1020</v>
      </c>
      <c r="F62" s="886"/>
      <c r="G62" s="887"/>
      <c r="H62" s="838" t="s">
        <v>51</v>
      </c>
      <c r="I62" s="833"/>
    </row>
    <row r="63" spans="1:9" s="12" customFormat="1" ht="30" customHeight="1">
      <c r="A63" s="1577"/>
      <c r="B63" s="970"/>
      <c r="C63" s="944" t="s">
        <v>430</v>
      </c>
      <c r="D63" s="889" t="s">
        <v>303</v>
      </c>
      <c r="E63" s="900">
        <v>5989</v>
      </c>
      <c r="F63" s="842" t="s">
        <v>51</v>
      </c>
      <c r="G63" s="844" t="s">
        <v>51</v>
      </c>
      <c r="H63" s="844" t="s">
        <v>51</v>
      </c>
      <c r="I63" s="882"/>
    </row>
    <row r="64" spans="1:9" s="12" customFormat="1" ht="30" customHeight="1">
      <c r="A64" s="1577"/>
      <c r="B64" s="966" t="s">
        <v>325</v>
      </c>
      <c r="C64" s="854" t="s">
        <v>324</v>
      </c>
      <c r="D64" s="855" t="s">
        <v>228</v>
      </c>
      <c r="E64" s="897">
        <v>4</v>
      </c>
      <c r="F64" s="830"/>
      <c r="G64" s="832"/>
      <c r="H64" s="832"/>
      <c r="I64" s="898" t="s">
        <v>51</v>
      </c>
    </row>
    <row r="65" spans="1:9" s="12" customFormat="1" ht="30" customHeight="1">
      <c r="A65" s="1577"/>
      <c r="B65" s="957"/>
      <c r="C65" s="846" t="s">
        <v>323</v>
      </c>
      <c r="D65" s="847" t="s">
        <v>228</v>
      </c>
      <c r="E65" s="848">
        <v>233</v>
      </c>
      <c r="F65" s="836" t="s">
        <v>51</v>
      </c>
      <c r="G65" s="838"/>
      <c r="H65" s="838"/>
      <c r="I65" s="849"/>
    </row>
    <row r="66" spans="1:9" s="12" customFormat="1" ht="30" customHeight="1">
      <c r="A66" s="1577"/>
      <c r="B66" s="957"/>
      <c r="C66" s="846" t="s">
        <v>322</v>
      </c>
      <c r="D66" s="847" t="s">
        <v>321</v>
      </c>
      <c r="E66" s="848" t="s">
        <v>469</v>
      </c>
      <c r="F66" s="836" t="s">
        <v>51</v>
      </c>
      <c r="G66" s="838"/>
      <c r="H66" s="838"/>
      <c r="I66" s="849"/>
    </row>
    <row r="67" spans="1:9" s="12" customFormat="1" ht="30" customHeight="1">
      <c r="A67" s="1577"/>
      <c r="B67" s="958"/>
      <c r="C67" s="946" t="s">
        <v>320</v>
      </c>
      <c r="D67" s="851" t="s">
        <v>523</v>
      </c>
      <c r="E67" s="900" t="s">
        <v>470</v>
      </c>
      <c r="F67" s="842" t="s">
        <v>51</v>
      </c>
      <c r="G67" s="844"/>
      <c r="H67" s="844"/>
      <c r="I67" s="853"/>
    </row>
    <row r="68" spans="1:9" s="12" customFormat="1" ht="30" customHeight="1">
      <c r="A68" s="1577"/>
      <c r="B68" s="966" t="s">
        <v>136</v>
      </c>
      <c r="C68" s="854" t="s">
        <v>524</v>
      </c>
      <c r="D68" s="855" t="s">
        <v>525</v>
      </c>
      <c r="E68" s="897">
        <v>714</v>
      </c>
      <c r="F68" s="830"/>
      <c r="G68" s="832"/>
      <c r="H68" s="832" t="s">
        <v>51</v>
      </c>
      <c r="I68" s="898"/>
    </row>
    <row r="69" spans="1:9" s="12" customFormat="1" ht="30" customHeight="1">
      <c r="A69" s="1577"/>
      <c r="B69" s="957"/>
      <c r="C69" s="946" t="s">
        <v>431</v>
      </c>
      <c r="D69" s="851" t="s">
        <v>432</v>
      </c>
      <c r="E69" s="848"/>
      <c r="F69" s="836"/>
      <c r="G69" s="838"/>
      <c r="H69" s="838"/>
      <c r="I69" s="853" t="s">
        <v>526</v>
      </c>
    </row>
    <row r="70" spans="1:9" s="12" customFormat="1" ht="30" customHeight="1">
      <c r="A70" s="1577"/>
      <c r="B70" s="966" t="s">
        <v>192</v>
      </c>
      <c r="C70" s="942" t="s">
        <v>243</v>
      </c>
      <c r="D70" s="884" t="s">
        <v>244</v>
      </c>
      <c r="E70" s="947">
        <v>2666</v>
      </c>
      <c r="F70" s="941"/>
      <c r="G70" s="857"/>
      <c r="H70" s="857"/>
      <c r="I70" s="833" t="s">
        <v>499</v>
      </c>
    </row>
    <row r="71" spans="1:9" s="12" customFormat="1" ht="30" customHeight="1">
      <c r="A71" s="1577"/>
      <c r="B71" s="957"/>
      <c r="C71" s="883" t="s">
        <v>433</v>
      </c>
      <c r="D71" s="884" t="s">
        <v>236</v>
      </c>
      <c r="E71" s="894">
        <v>40</v>
      </c>
      <c r="F71" s="886"/>
      <c r="G71" s="887" t="s">
        <v>455</v>
      </c>
      <c r="H71" s="887"/>
      <c r="I71" s="833"/>
    </row>
    <row r="72" spans="1:9" s="12" customFormat="1" ht="30" customHeight="1">
      <c r="A72" s="1577"/>
      <c r="B72" s="957"/>
      <c r="C72" s="883" t="s">
        <v>227</v>
      </c>
      <c r="D72" s="884" t="s">
        <v>434</v>
      </c>
      <c r="E72" s="894"/>
      <c r="F72" s="886"/>
      <c r="G72" s="887"/>
      <c r="H72" s="887"/>
      <c r="I72" s="833" t="s">
        <v>447</v>
      </c>
    </row>
    <row r="73" spans="1:9" s="12" customFormat="1" ht="30" customHeight="1">
      <c r="A73" s="956"/>
      <c r="B73" s="957"/>
      <c r="C73" s="883" t="s">
        <v>435</v>
      </c>
      <c r="D73" s="884" t="s">
        <v>436</v>
      </c>
      <c r="E73" s="894">
        <v>50</v>
      </c>
      <c r="F73" s="886"/>
      <c r="G73" s="887"/>
      <c r="H73" s="887"/>
      <c r="I73" s="948" t="s">
        <v>527</v>
      </c>
    </row>
    <row r="74" spans="1:9" s="12" customFormat="1" ht="30" customHeight="1">
      <c r="A74" s="1600" t="s">
        <v>93</v>
      </c>
      <c r="B74" s="971" t="s">
        <v>138</v>
      </c>
      <c r="C74" s="828" t="s">
        <v>488</v>
      </c>
      <c r="D74" s="828" t="s">
        <v>222</v>
      </c>
      <c r="E74" s="829">
        <v>250</v>
      </c>
      <c r="F74" s="830"/>
      <c r="G74" s="831"/>
      <c r="H74" s="832"/>
      <c r="I74" s="833" t="s">
        <v>499</v>
      </c>
    </row>
    <row r="75" spans="1:9" s="12" customFormat="1" ht="30" customHeight="1">
      <c r="A75" s="1601"/>
      <c r="B75" s="970"/>
      <c r="C75" s="834" t="s">
        <v>484</v>
      </c>
      <c r="D75" s="834" t="s">
        <v>485</v>
      </c>
      <c r="E75" s="835">
        <v>169931</v>
      </c>
      <c r="F75" s="836"/>
      <c r="G75" s="837"/>
      <c r="H75" s="838"/>
      <c r="I75" s="839" t="s">
        <v>51</v>
      </c>
    </row>
    <row r="76" spans="1:9" s="12" customFormat="1" ht="30" customHeight="1">
      <c r="A76" s="1601"/>
      <c r="B76" s="970"/>
      <c r="C76" s="834" t="s">
        <v>483</v>
      </c>
      <c r="D76" s="834" t="s">
        <v>485</v>
      </c>
      <c r="E76" s="835">
        <v>1200</v>
      </c>
      <c r="F76" s="836" t="s">
        <v>51</v>
      </c>
      <c r="G76" s="837"/>
      <c r="H76" s="838"/>
      <c r="I76" s="839"/>
    </row>
    <row r="77" spans="1:9" s="12" customFormat="1" ht="30" customHeight="1">
      <c r="A77" s="1601"/>
      <c r="B77" s="970"/>
      <c r="C77" s="834" t="s">
        <v>482</v>
      </c>
      <c r="D77" s="834" t="s">
        <v>486</v>
      </c>
      <c r="E77" s="835">
        <v>500</v>
      </c>
      <c r="F77" s="836"/>
      <c r="G77" s="837" t="s">
        <v>51</v>
      </c>
      <c r="H77" s="838"/>
      <c r="I77" s="839"/>
    </row>
    <row r="78" spans="1:9" s="12" customFormat="1" ht="30" customHeight="1">
      <c r="A78" s="1601"/>
      <c r="B78" s="969"/>
      <c r="C78" s="840" t="s">
        <v>481</v>
      </c>
      <c r="D78" s="840" t="s">
        <v>487</v>
      </c>
      <c r="E78" s="841">
        <v>200</v>
      </c>
      <c r="F78" s="842"/>
      <c r="G78" s="843" t="s">
        <v>51</v>
      </c>
      <c r="H78" s="844"/>
      <c r="I78" s="845"/>
    </row>
    <row r="79" spans="1:9" s="12" customFormat="1" ht="30" customHeight="1">
      <c r="A79" s="1577"/>
      <c r="B79" s="1602" t="s">
        <v>137</v>
      </c>
      <c r="C79" s="846" t="s">
        <v>245</v>
      </c>
      <c r="D79" s="847" t="s">
        <v>246</v>
      </c>
      <c r="E79" s="848">
        <v>3060</v>
      </c>
      <c r="F79" s="836"/>
      <c r="G79" s="838" t="s">
        <v>501</v>
      </c>
      <c r="H79" s="838"/>
      <c r="I79" s="849"/>
    </row>
    <row r="80" spans="1:9" s="12" customFormat="1" ht="30" customHeight="1">
      <c r="A80" s="1577"/>
      <c r="B80" s="1603"/>
      <c r="C80" s="846" t="s">
        <v>474</v>
      </c>
      <c r="D80" s="847" t="s">
        <v>231</v>
      </c>
      <c r="E80" s="848">
        <v>57</v>
      </c>
      <c r="F80" s="836"/>
      <c r="G80" s="838" t="s">
        <v>500</v>
      </c>
      <c r="H80" s="838"/>
      <c r="I80" s="849"/>
    </row>
    <row r="81" spans="1:9" s="12" customFormat="1" ht="30" customHeight="1">
      <c r="A81" s="1577"/>
      <c r="B81" s="1603"/>
      <c r="C81" s="834" t="s">
        <v>475</v>
      </c>
      <c r="D81" s="847" t="s">
        <v>476</v>
      </c>
      <c r="E81" s="848">
        <v>44</v>
      </c>
      <c r="F81" s="836" t="s">
        <v>455</v>
      </c>
      <c r="G81" s="838"/>
      <c r="H81" s="838"/>
      <c r="I81" s="849"/>
    </row>
    <row r="82" spans="1:9" s="12" customFormat="1" ht="30" customHeight="1">
      <c r="A82" s="1577"/>
      <c r="B82" s="1603"/>
      <c r="C82" s="846" t="s">
        <v>477</v>
      </c>
      <c r="D82" s="847" t="s">
        <v>311</v>
      </c>
      <c r="E82" s="850">
        <v>1200</v>
      </c>
      <c r="F82" s="836"/>
      <c r="G82" s="838" t="s">
        <v>455</v>
      </c>
      <c r="H82" s="838"/>
      <c r="I82" s="849"/>
    </row>
    <row r="83" spans="1:9" s="12" customFormat="1" ht="30" customHeight="1">
      <c r="A83" s="1577"/>
      <c r="B83" s="1604"/>
      <c r="C83" s="840" t="s">
        <v>340</v>
      </c>
      <c r="D83" s="851" t="s">
        <v>339</v>
      </c>
      <c r="E83" s="852">
        <v>36</v>
      </c>
      <c r="F83" s="842"/>
      <c r="G83" s="844" t="s">
        <v>51</v>
      </c>
      <c r="H83" s="844"/>
      <c r="I83" s="853"/>
    </row>
    <row r="84" spans="1:9" s="12" customFormat="1" ht="30" customHeight="1">
      <c r="A84" s="1577"/>
      <c r="B84" s="966" t="s">
        <v>139</v>
      </c>
      <c r="C84" s="854" t="s">
        <v>478</v>
      </c>
      <c r="D84" s="855" t="s">
        <v>346</v>
      </c>
      <c r="E84" s="856"/>
      <c r="F84" s="830" t="s">
        <v>455</v>
      </c>
      <c r="G84" s="857"/>
      <c r="H84" s="857"/>
      <c r="I84" s="858"/>
    </row>
    <row r="85" spans="1:9" s="12" customFormat="1" ht="30" customHeight="1">
      <c r="A85" s="1577"/>
      <c r="B85" s="972"/>
      <c r="C85" s="859" t="s">
        <v>347</v>
      </c>
      <c r="D85" s="860" t="s">
        <v>348</v>
      </c>
      <c r="E85" s="861">
        <v>854</v>
      </c>
      <c r="F85" s="842" t="s">
        <v>499</v>
      </c>
      <c r="G85" s="862"/>
      <c r="H85" s="862"/>
      <c r="I85" s="863"/>
    </row>
    <row r="86" spans="1:9" s="12" customFormat="1" ht="30" customHeight="1">
      <c r="A86" s="1577"/>
      <c r="B86" s="973" t="s">
        <v>332</v>
      </c>
      <c r="C86" s="864" t="s">
        <v>209</v>
      </c>
      <c r="D86" s="865" t="s">
        <v>344</v>
      </c>
      <c r="E86" s="866">
        <v>436</v>
      </c>
      <c r="F86" s="867"/>
      <c r="G86" s="868" t="s">
        <v>51</v>
      </c>
      <c r="H86" s="868"/>
      <c r="I86" s="869"/>
    </row>
    <row r="87" spans="1:9" s="12" customFormat="1" ht="30" customHeight="1">
      <c r="A87" s="1601"/>
      <c r="B87" s="971" t="s">
        <v>177</v>
      </c>
      <c r="C87" s="870" t="s">
        <v>345</v>
      </c>
      <c r="D87" s="871" t="s">
        <v>528</v>
      </c>
      <c r="E87" s="872">
        <v>919</v>
      </c>
      <c r="F87" s="873"/>
      <c r="G87" s="874"/>
      <c r="H87" s="831" t="s">
        <v>529</v>
      </c>
      <c r="I87" s="875"/>
    </row>
    <row r="88" spans="1:9" s="12" customFormat="1" ht="30" customHeight="1">
      <c r="A88" s="1601"/>
      <c r="B88" s="969"/>
      <c r="C88" s="876" t="s">
        <v>489</v>
      </c>
      <c r="D88" s="877" t="s">
        <v>490</v>
      </c>
      <c r="E88" s="878">
        <v>33</v>
      </c>
      <c r="F88" s="879" t="s">
        <v>529</v>
      </c>
      <c r="G88" s="880"/>
      <c r="H88" s="881"/>
      <c r="I88" s="882"/>
    </row>
    <row r="89" spans="1:9" s="12" customFormat="1" ht="30" customHeight="1">
      <c r="A89" s="1577"/>
      <c r="B89" s="970" t="s">
        <v>181</v>
      </c>
      <c r="C89" s="883" t="s">
        <v>247</v>
      </c>
      <c r="D89" s="884" t="s">
        <v>343</v>
      </c>
      <c r="E89" s="885" t="s">
        <v>479</v>
      </c>
      <c r="F89" s="886" t="s">
        <v>503</v>
      </c>
      <c r="G89" s="887"/>
      <c r="H89" s="887"/>
      <c r="I89" s="833"/>
    </row>
    <row r="90" spans="1:9" s="12" customFormat="1" ht="30" customHeight="1">
      <c r="A90" s="1577"/>
      <c r="B90" s="964"/>
      <c r="C90" s="888" t="s">
        <v>342</v>
      </c>
      <c r="D90" s="889" t="s">
        <v>341</v>
      </c>
      <c r="E90" s="890">
        <v>0</v>
      </c>
      <c r="F90" s="891"/>
      <c r="G90" s="892"/>
      <c r="H90" s="892"/>
      <c r="I90" s="882"/>
    </row>
    <row r="91" spans="1:9" s="12" customFormat="1" ht="30" customHeight="1">
      <c r="A91" s="1578"/>
      <c r="B91" s="974" t="s">
        <v>480</v>
      </c>
      <c r="C91" s="888" t="s">
        <v>195</v>
      </c>
      <c r="D91" s="889" t="s">
        <v>530</v>
      </c>
      <c r="E91" s="890">
        <v>6929</v>
      </c>
      <c r="F91" s="891" t="s">
        <v>51</v>
      </c>
      <c r="G91" s="892"/>
      <c r="H91" s="892"/>
      <c r="I91" s="882"/>
    </row>
    <row r="92" spans="1:9" s="12" customFormat="1" ht="30" customHeight="1">
      <c r="A92" s="1592" t="s">
        <v>140</v>
      </c>
      <c r="B92" s="1593"/>
      <c r="C92" s="893" t="s">
        <v>351</v>
      </c>
      <c r="D92" s="884" t="s">
        <v>352</v>
      </c>
      <c r="E92" s="894" t="s">
        <v>492</v>
      </c>
      <c r="F92" s="886" t="s">
        <v>51</v>
      </c>
      <c r="G92" s="887"/>
      <c r="H92" s="887"/>
      <c r="I92" s="833"/>
    </row>
    <row r="93" spans="1:9" s="12" customFormat="1" ht="30" customHeight="1">
      <c r="A93" s="1594"/>
      <c r="B93" s="1595"/>
      <c r="C93" s="893" t="s">
        <v>353</v>
      </c>
      <c r="D93" s="884" t="s">
        <v>354</v>
      </c>
      <c r="E93" s="895" t="s">
        <v>531</v>
      </c>
      <c r="F93" s="886" t="s">
        <v>51</v>
      </c>
      <c r="G93" s="887"/>
      <c r="H93" s="887"/>
      <c r="I93" s="833"/>
    </row>
    <row r="94" spans="1:9" s="12" customFormat="1" ht="30" customHeight="1">
      <c r="A94" s="1594"/>
      <c r="B94" s="1595"/>
      <c r="C94" s="893" t="s">
        <v>355</v>
      </c>
      <c r="D94" s="884" t="s">
        <v>493</v>
      </c>
      <c r="E94" s="895" t="s">
        <v>532</v>
      </c>
      <c r="F94" s="886" t="s">
        <v>51</v>
      </c>
      <c r="G94" s="887"/>
      <c r="H94" s="887"/>
      <c r="I94" s="833"/>
    </row>
    <row r="95" spans="1:9" s="12" customFormat="1" ht="30" customHeight="1">
      <c r="A95" s="1594"/>
      <c r="B95" s="1595"/>
      <c r="C95" s="893" t="s">
        <v>356</v>
      </c>
      <c r="D95" s="884" t="s">
        <v>357</v>
      </c>
      <c r="E95" s="894">
        <v>208258</v>
      </c>
      <c r="F95" s="886" t="s">
        <v>51</v>
      </c>
      <c r="G95" s="887"/>
      <c r="H95" s="887"/>
      <c r="I95" s="833"/>
    </row>
    <row r="96" spans="1:9" s="12" customFormat="1" ht="30" customHeight="1">
      <c r="A96" s="1594"/>
      <c r="B96" s="1595"/>
      <c r="C96" s="893" t="s">
        <v>358</v>
      </c>
      <c r="D96" s="884" t="s">
        <v>359</v>
      </c>
      <c r="E96" s="894">
        <v>696129</v>
      </c>
      <c r="F96" s="886" t="s">
        <v>51</v>
      </c>
      <c r="G96" s="887"/>
      <c r="H96" s="887"/>
      <c r="I96" s="833"/>
    </row>
    <row r="97" spans="1:9" s="12" customFormat="1" ht="30" customHeight="1">
      <c r="A97" s="1596"/>
      <c r="B97" s="1597"/>
      <c r="C97" s="888" t="s">
        <v>308</v>
      </c>
      <c r="D97" s="884" t="s">
        <v>203</v>
      </c>
      <c r="E97" s="894">
        <v>444064</v>
      </c>
      <c r="F97" s="886" t="s">
        <v>51</v>
      </c>
      <c r="G97" s="887"/>
      <c r="H97" s="887" t="s">
        <v>51</v>
      </c>
      <c r="I97" s="833"/>
    </row>
    <row r="98" spans="1:9" s="12" customFormat="1" ht="30" customHeight="1">
      <c r="A98" s="1598" t="s">
        <v>141</v>
      </c>
      <c r="B98" s="1599"/>
      <c r="C98" s="896" t="s">
        <v>533</v>
      </c>
      <c r="D98" s="855" t="s">
        <v>437</v>
      </c>
      <c r="E98" s="897">
        <v>581587</v>
      </c>
      <c r="F98" s="830"/>
      <c r="G98" s="832"/>
      <c r="H98" s="832" t="s">
        <v>499</v>
      </c>
      <c r="I98" s="898"/>
    </row>
    <row r="99" spans="1:9" s="12" customFormat="1" ht="30" customHeight="1">
      <c r="A99" s="962"/>
      <c r="B99" s="975"/>
      <c r="C99" s="899" t="s">
        <v>238</v>
      </c>
      <c r="D99" s="851" t="s">
        <v>248</v>
      </c>
      <c r="E99" s="900" t="s">
        <v>494</v>
      </c>
      <c r="F99" s="842"/>
      <c r="G99" s="844"/>
      <c r="H99" s="844" t="s">
        <v>456</v>
      </c>
      <c r="I99" s="853"/>
    </row>
    <row r="100" ht="12.75" customHeight="1"/>
    <row r="101" ht="14.25">
      <c r="A101" s="36"/>
    </row>
  </sheetData>
  <sheetProtection/>
  <mergeCells count="17">
    <mergeCell ref="E3:E4"/>
    <mergeCell ref="A92:B97"/>
    <mergeCell ref="A98:B98"/>
    <mergeCell ref="A49:A53"/>
    <mergeCell ref="A54:A72"/>
    <mergeCell ref="A74:A91"/>
    <mergeCell ref="B79:B83"/>
    <mergeCell ref="A1:L1"/>
    <mergeCell ref="A21:A41"/>
    <mergeCell ref="A42:A48"/>
    <mergeCell ref="A3:A4"/>
    <mergeCell ref="B3:B4"/>
    <mergeCell ref="A5:A14"/>
    <mergeCell ref="A15:A20"/>
    <mergeCell ref="F3:I3"/>
    <mergeCell ref="C3:C4"/>
    <mergeCell ref="D3:D4"/>
  </mergeCells>
  <printOptions horizontalCentered="1"/>
  <pageMargins left="0.5905511811023623" right="0.5905511811023623" top="0.5905511811023623" bottom="0.5905511811023623" header="0.5118110236220472" footer="0.3937007874015748"/>
  <pageSetup fitToHeight="2" horizontalDpi="600" verticalDpi="600" orientation="portrait" paperSize="9" scale="50" r:id="rId1"/>
  <headerFooter alignWithMargins="0">
    <oddFooter>&amp;C&amp;14－&amp;P+9－</oddFooter>
  </headerFooter>
  <rowBreaks count="1" manualBreakCount="1">
    <brk id="48" max="11" man="1"/>
  </rowBreaks>
</worksheet>
</file>

<file path=xl/worksheets/sheet6.xml><?xml version="1.0" encoding="utf-8"?>
<worksheet xmlns="http://schemas.openxmlformats.org/spreadsheetml/2006/main" xmlns:r="http://schemas.openxmlformats.org/officeDocument/2006/relationships">
  <dimension ref="A1:BH92"/>
  <sheetViews>
    <sheetView tabSelected="1" view="pageBreakPreview" zoomScaleSheetLayoutView="100" workbookViewId="0" topLeftCell="A1">
      <selection activeCell="C3" sqref="C3:G4"/>
    </sheetView>
  </sheetViews>
  <sheetFormatPr defaultColWidth="9.00390625" defaultRowHeight="13.5"/>
  <cols>
    <col min="1" max="1" width="21.125" style="1164" customWidth="1"/>
    <col min="2" max="2" width="3.75390625" style="1164" customWidth="1"/>
    <col min="3" max="7" width="7.375" style="1164" customWidth="1"/>
    <col min="8" max="9" width="1.4921875" style="1164" hidden="1" customWidth="1"/>
    <col min="10" max="14" width="7.375" style="1164" customWidth="1"/>
    <col min="15" max="16" width="2.00390625" style="1164" hidden="1" customWidth="1"/>
    <col min="17" max="21" width="7.375" style="1164" customWidth="1"/>
    <col min="22" max="23" width="9.00390625" style="1164" customWidth="1"/>
    <col min="24" max="38" width="8.125" style="1164" customWidth="1"/>
    <col min="39" max="40" width="9.00390625" style="1164" customWidth="1"/>
    <col min="41" max="69" width="5.625" style="1164" customWidth="1"/>
    <col min="70" max="16384" width="9.00390625" style="1164" customWidth="1"/>
  </cols>
  <sheetData>
    <row r="1" spans="1:21" s="1097" customFormat="1" ht="24.75" customHeight="1">
      <c r="A1" s="1609" t="s">
        <v>807</v>
      </c>
      <c r="B1" s="1609"/>
      <c r="C1" s="1609"/>
      <c r="D1" s="1609"/>
      <c r="E1" s="1609"/>
      <c r="F1" s="1609"/>
      <c r="G1" s="1609"/>
      <c r="H1" s="1609"/>
      <c r="I1" s="1609"/>
      <c r="J1" s="1609"/>
      <c r="K1" s="1609"/>
      <c r="L1" s="1609"/>
      <c r="M1" s="1609"/>
      <c r="N1" s="1096"/>
      <c r="O1" s="1096"/>
      <c r="P1" s="1096"/>
      <c r="Q1" s="1096"/>
      <c r="R1" s="1096"/>
      <c r="S1" s="1096"/>
      <c r="T1" s="1096"/>
      <c r="U1" s="1096"/>
    </row>
    <row r="2" spans="1:21" s="1101" customFormat="1" ht="8.25" customHeight="1" thickBot="1">
      <c r="A2" s="1098"/>
      <c r="B2" s="1098"/>
      <c r="C2" s="1098"/>
      <c r="D2" s="1098"/>
      <c r="E2" s="1098"/>
      <c r="F2" s="1098"/>
      <c r="G2" s="1099"/>
      <c r="H2" s="1099"/>
      <c r="I2" s="1099"/>
      <c r="J2" s="1098"/>
      <c r="K2" s="1098"/>
      <c r="L2" s="1098"/>
      <c r="M2" s="1100"/>
      <c r="N2" s="1098"/>
      <c r="O2" s="1098"/>
      <c r="P2" s="1098"/>
      <c r="Q2" s="1098"/>
      <c r="R2" s="1098"/>
      <c r="S2" s="1098"/>
      <c r="T2" s="1098"/>
      <c r="U2" s="1098"/>
    </row>
    <row r="3" spans="1:21" s="1101" customFormat="1" ht="21.75" customHeight="1">
      <c r="A3" s="1102"/>
      <c r="B3" s="1103"/>
      <c r="C3" s="1610" t="s">
        <v>691</v>
      </c>
      <c r="D3" s="1611"/>
      <c r="E3" s="1611"/>
      <c r="F3" s="1611"/>
      <c r="G3" s="1612"/>
      <c r="H3" s="1104"/>
      <c r="I3" s="1104"/>
      <c r="J3" s="1610" t="s">
        <v>692</v>
      </c>
      <c r="K3" s="1611"/>
      <c r="L3" s="1611"/>
      <c r="M3" s="1611"/>
      <c r="N3" s="1612"/>
      <c r="O3" s="1104"/>
      <c r="P3" s="1104"/>
      <c r="Q3" s="1610" t="s">
        <v>693</v>
      </c>
      <c r="R3" s="1611"/>
      <c r="S3" s="1611"/>
      <c r="T3" s="1611"/>
      <c r="U3" s="1613"/>
    </row>
    <row r="4" spans="1:34" s="1101" customFormat="1" ht="21" customHeight="1" thickBot="1">
      <c r="A4" s="1105" t="s">
        <v>694</v>
      </c>
      <c r="B4" s="1106"/>
      <c r="C4" s="1107" t="s">
        <v>695</v>
      </c>
      <c r="D4" s="1108" t="s">
        <v>696</v>
      </c>
      <c r="E4" s="1108" t="s">
        <v>697</v>
      </c>
      <c r="F4" s="1108" t="s">
        <v>698</v>
      </c>
      <c r="G4" s="1109" t="s">
        <v>699</v>
      </c>
      <c r="H4" s="1110"/>
      <c r="I4" s="1110"/>
      <c r="J4" s="1107" t="s">
        <v>695</v>
      </c>
      <c r="K4" s="1108" t="s">
        <v>696</v>
      </c>
      <c r="L4" s="1108" t="s">
        <v>697</v>
      </c>
      <c r="M4" s="1108" t="s">
        <v>698</v>
      </c>
      <c r="N4" s="1109" t="s">
        <v>699</v>
      </c>
      <c r="O4" s="1110"/>
      <c r="P4" s="1110"/>
      <c r="Q4" s="1107" t="s">
        <v>695</v>
      </c>
      <c r="R4" s="1108" t="s">
        <v>696</v>
      </c>
      <c r="S4" s="1108" t="s">
        <v>697</v>
      </c>
      <c r="T4" s="1108" t="s">
        <v>698</v>
      </c>
      <c r="U4" s="1111" t="s">
        <v>699</v>
      </c>
      <c r="X4" s="1101" t="s">
        <v>700</v>
      </c>
      <c r="AC4" s="1101" t="s">
        <v>692</v>
      </c>
      <c r="AH4" s="1101" t="s">
        <v>693</v>
      </c>
    </row>
    <row r="5" spans="1:38" s="1101" customFormat="1" ht="18.75" customHeight="1" thickTop="1">
      <c r="A5" s="1112" t="s">
        <v>701</v>
      </c>
      <c r="B5" s="1113" t="s">
        <v>702</v>
      </c>
      <c r="C5" s="1114">
        <f>'対象者数'!D40</f>
        <v>47897</v>
      </c>
      <c r="D5" s="1115">
        <f>'対象者数'!E40</f>
        <v>47454</v>
      </c>
      <c r="E5" s="1115">
        <f>'対象者数'!F40</f>
        <v>43846</v>
      </c>
      <c r="F5" s="1115">
        <f>'対象者数'!G40</f>
        <v>59494</v>
      </c>
      <c r="G5" s="1116">
        <f>'対象者数'!H40</f>
        <v>198691</v>
      </c>
      <c r="H5" s="1117"/>
      <c r="I5" s="1117"/>
      <c r="J5" s="1114">
        <f>'対象者数'!K40</f>
        <v>24535</v>
      </c>
      <c r="K5" s="1115">
        <f>'対象者数'!L40</f>
        <v>24365</v>
      </c>
      <c r="L5" s="1115">
        <f>'対象者数'!M40</f>
        <v>22069</v>
      </c>
      <c r="M5" s="1115">
        <f>'対象者数'!N40</f>
        <v>28647</v>
      </c>
      <c r="N5" s="1116">
        <f>'対象者数'!O40</f>
        <v>99616</v>
      </c>
      <c r="O5" s="1117"/>
      <c r="P5" s="1117"/>
      <c r="Q5" s="1114">
        <f>'対象者数'!R40</f>
        <v>23362</v>
      </c>
      <c r="R5" s="1115">
        <f>'対象者数'!S40</f>
        <v>23089</v>
      </c>
      <c r="S5" s="1115">
        <f>'対象者数'!T40</f>
        <v>21777</v>
      </c>
      <c r="T5" s="1115">
        <f>'対象者数'!U40</f>
        <v>30847</v>
      </c>
      <c r="U5" s="1118">
        <f>'対象者数'!V40</f>
        <v>99075</v>
      </c>
      <c r="X5" s="1119" t="s">
        <v>695</v>
      </c>
      <c r="Y5" s="1119" t="s">
        <v>696</v>
      </c>
      <c r="Z5" s="1119" t="s">
        <v>697</v>
      </c>
      <c r="AA5" s="1119" t="s">
        <v>698</v>
      </c>
      <c r="AB5" s="1119" t="s">
        <v>699</v>
      </c>
      <c r="AC5" s="1119" t="s">
        <v>695</v>
      </c>
      <c r="AD5" s="1119" t="s">
        <v>696</v>
      </c>
      <c r="AE5" s="1119" t="s">
        <v>697</v>
      </c>
      <c r="AF5" s="1119" t="s">
        <v>698</v>
      </c>
      <c r="AG5" s="1119" t="s">
        <v>699</v>
      </c>
      <c r="AH5" s="1119" t="s">
        <v>695</v>
      </c>
      <c r="AI5" s="1119" t="s">
        <v>696</v>
      </c>
      <c r="AJ5" s="1119" t="s">
        <v>697</v>
      </c>
      <c r="AK5" s="1119" t="s">
        <v>698</v>
      </c>
      <c r="AL5" s="1119" t="s">
        <v>699</v>
      </c>
    </row>
    <row r="6" spans="1:38" s="1101" customFormat="1" ht="18.75" customHeight="1">
      <c r="A6" s="1120" t="s">
        <v>703</v>
      </c>
      <c r="B6" s="1121" t="s">
        <v>702</v>
      </c>
      <c r="C6" s="1122">
        <f>'受診者数'!D40</f>
        <v>2633</v>
      </c>
      <c r="D6" s="1123">
        <f>'受診者数'!E40</f>
        <v>1658</v>
      </c>
      <c r="E6" s="1123">
        <f>'受診者数'!F40</f>
        <v>1857</v>
      </c>
      <c r="F6" s="1123">
        <f>'受診者数'!G40</f>
        <v>3448</v>
      </c>
      <c r="G6" s="1123">
        <f>'受診者数'!H40</f>
        <v>9596</v>
      </c>
      <c r="H6" s="1122"/>
      <c r="I6" s="1122"/>
      <c r="J6" s="1122">
        <f>'受診者数'!K40</f>
        <v>811</v>
      </c>
      <c r="K6" s="1123">
        <f>'受診者数'!L40</f>
        <v>459</v>
      </c>
      <c r="L6" s="1123">
        <f>'受診者数'!M40</f>
        <v>586</v>
      </c>
      <c r="M6" s="1123">
        <f>'受診者数'!N40</f>
        <v>1374</v>
      </c>
      <c r="N6" s="1123">
        <f>'受診者数'!O40</f>
        <v>3230</v>
      </c>
      <c r="O6" s="1122"/>
      <c r="P6" s="1122"/>
      <c r="Q6" s="1122">
        <f>'受診者数'!R40</f>
        <v>1822</v>
      </c>
      <c r="R6" s="1123">
        <f>'受診者数'!S40</f>
        <v>1199</v>
      </c>
      <c r="S6" s="1123">
        <f>'受診者数'!T40</f>
        <v>1271</v>
      </c>
      <c r="T6" s="1123">
        <f>'受診者数'!U40</f>
        <v>2074</v>
      </c>
      <c r="U6" s="1124">
        <f>'受診者数'!V40</f>
        <v>6366</v>
      </c>
      <c r="V6" s="1125"/>
      <c r="W6" s="1101" t="s">
        <v>704</v>
      </c>
      <c r="X6" s="1126">
        <v>47897</v>
      </c>
      <c r="Y6" s="1126">
        <v>47454</v>
      </c>
      <c r="Z6" s="1126">
        <v>43846</v>
      </c>
      <c r="AA6" s="1126">
        <v>59494</v>
      </c>
      <c r="AB6" s="1126">
        <v>198691</v>
      </c>
      <c r="AC6" s="1126">
        <v>24535</v>
      </c>
      <c r="AD6" s="1126">
        <v>24365</v>
      </c>
      <c r="AE6" s="1126">
        <v>22069</v>
      </c>
      <c r="AF6" s="1126">
        <v>28647</v>
      </c>
      <c r="AG6" s="1126">
        <v>99616</v>
      </c>
      <c r="AH6" s="1126">
        <v>23362</v>
      </c>
      <c r="AI6" s="1101">
        <v>23089</v>
      </c>
      <c r="AJ6" s="1101">
        <v>21777</v>
      </c>
      <c r="AK6" s="1101">
        <v>30847</v>
      </c>
      <c r="AL6" s="1101">
        <v>99075</v>
      </c>
    </row>
    <row r="7" spans="1:38" s="1101" customFormat="1" ht="18.75" customHeight="1" thickBot="1">
      <c r="A7" s="1127" t="s">
        <v>705</v>
      </c>
      <c r="B7" s="1128" t="s">
        <v>766</v>
      </c>
      <c r="C7" s="1129">
        <f>'受診率'!D40</f>
        <v>5.497212769066956</v>
      </c>
      <c r="D7" s="1130">
        <f>'受診率'!E40</f>
        <v>3.493909891684579</v>
      </c>
      <c r="E7" s="1130">
        <f>'受診率'!F40</f>
        <v>4.235278018519363</v>
      </c>
      <c r="F7" s="1130">
        <f>'受診率'!G40</f>
        <v>5.795542407637745</v>
      </c>
      <c r="G7" s="1131">
        <f>'受診率'!H40</f>
        <v>4.829609796115577</v>
      </c>
      <c r="H7" s="1132"/>
      <c r="I7" s="1132"/>
      <c r="J7" s="1133">
        <f>'受診率'!K40</f>
        <v>3.3054819645404527</v>
      </c>
      <c r="K7" s="1130">
        <f>'受診率'!L40</f>
        <v>1.8838497845269853</v>
      </c>
      <c r="L7" s="1130">
        <f>'受診率'!M40</f>
        <v>2.655308351080701</v>
      </c>
      <c r="M7" s="1130">
        <f>'受診率'!N40</f>
        <v>4.796313750130904</v>
      </c>
      <c r="N7" s="1131">
        <f>'受診率'!O40</f>
        <v>3.242451011885641</v>
      </c>
      <c r="O7" s="1132"/>
      <c r="P7" s="1132"/>
      <c r="Q7" s="1133">
        <f>'受診率'!R40</f>
        <v>7.798989812516052</v>
      </c>
      <c r="R7" s="1130">
        <f>'受診率'!S40</f>
        <v>5.1929490233444495</v>
      </c>
      <c r="S7" s="1130">
        <f>'受診率'!T40</f>
        <v>5.836432933829269</v>
      </c>
      <c r="T7" s="1130">
        <f>'受診率'!U40</f>
        <v>6.723506337731385</v>
      </c>
      <c r="U7" s="1134">
        <f>'受診率'!V40</f>
        <v>6.425435276305828</v>
      </c>
      <c r="W7" s="1101" t="s">
        <v>706</v>
      </c>
      <c r="X7" s="1135">
        <v>2633</v>
      </c>
      <c r="Y7" s="1135">
        <v>1658</v>
      </c>
      <c r="Z7" s="1135">
        <v>1857</v>
      </c>
      <c r="AA7" s="1135">
        <v>3448</v>
      </c>
      <c r="AB7" s="1135">
        <v>9596</v>
      </c>
      <c r="AC7" s="1135">
        <v>811</v>
      </c>
      <c r="AD7" s="1135">
        <v>459</v>
      </c>
      <c r="AE7" s="1135">
        <v>586</v>
      </c>
      <c r="AF7" s="1135">
        <v>1374</v>
      </c>
      <c r="AG7" s="1135">
        <v>3230</v>
      </c>
      <c r="AH7" s="1136">
        <v>1822</v>
      </c>
      <c r="AI7" s="1137">
        <v>1199</v>
      </c>
      <c r="AJ7" s="1137">
        <v>1271</v>
      </c>
      <c r="AK7" s="1137">
        <v>2074</v>
      </c>
      <c r="AL7" s="1137">
        <v>6366</v>
      </c>
    </row>
    <row r="8" spans="1:38" s="1101" customFormat="1" ht="18.75" customHeight="1" thickBot="1" thickTop="1">
      <c r="A8" s="1138" t="s">
        <v>707</v>
      </c>
      <c r="B8" s="1139" t="s">
        <v>702</v>
      </c>
      <c r="C8" s="1140">
        <f>'未処置歯ありの者の数'!D40</f>
        <v>1018</v>
      </c>
      <c r="D8" s="1141">
        <f>'未処置歯ありの者の数'!E40</f>
        <v>569</v>
      </c>
      <c r="E8" s="1141">
        <f>'未処置歯ありの者の数'!F40</f>
        <v>636</v>
      </c>
      <c r="F8" s="1141">
        <f>'未処置歯ありの者の数'!G40</f>
        <v>1125</v>
      </c>
      <c r="G8" s="1142">
        <f>'未処置歯ありの者の数'!H40</f>
        <v>3348</v>
      </c>
      <c r="H8" s="1143"/>
      <c r="I8" s="1143"/>
      <c r="J8" s="1140">
        <f>'未処置歯ありの者の数'!K40</f>
        <v>369</v>
      </c>
      <c r="K8" s="1141">
        <f>'未処置歯ありの者の数'!L40</f>
        <v>173</v>
      </c>
      <c r="L8" s="1141">
        <f>'未処置歯ありの者の数'!M40</f>
        <v>215</v>
      </c>
      <c r="M8" s="1141">
        <f>'未処置歯ありの者の数'!N40</f>
        <v>503</v>
      </c>
      <c r="N8" s="1142">
        <f>'未処置歯ありの者の数'!O40</f>
        <v>1260</v>
      </c>
      <c r="O8" s="1143"/>
      <c r="P8" s="1143"/>
      <c r="Q8" s="1140">
        <f>'未処置歯ありの者の数'!R40</f>
        <v>649</v>
      </c>
      <c r="R8" s="1141">
        <f>'未処置歯ありの者の数'!S40</f>
        <v>396</v>
      </c>
      <c r="S8" s="1141">
        <f>'未処置歯ありの者の数'!T40</f>
        <v>421</v>
      </c>
      <c r="T8" s="1141">
        <f>'未処置歯ありの者の数'!U40</f>
        <v>622</v>
      </c>
      <c r="U8" s="1144">
        <f>'未処置歯ありの者の数'!V40</f>
        <v>2088</v>
      </c>
      <c r="W8" s="1101" t="s">
        <v>708</v>
      </c>
      <c r="X8" s="1145">
        <f>X7/X6*100</f>
        <v>5.497212769066956</v>
      </c>
      <c r="Y8" s="1145">
        <f aca="true" t="shared" si="0" ref="Y8:AL8">Y7/Y6*100</f>
        <v>3.493909891684579</v>
      </c>
      <c r="Z8" s="1145">
        <f t="shared" si="0"/>
        <v>4.235278018519363</v>
      </c>
      <c r="AA8" s="1145">
        <f t="shared" si="0"/>
        <v>5.795542407637745</v>
      </c>
      <c r="AB8" s="1145">
        <f t="shared" si="0"/>
        <v>4.829609796115577</v>
      </c>
      <c r="AC8" s="1145">
        <f t="shared" si="0"/>
        <v>3.3054819645404527</v>
      </c>
      <c r="AD8" s="1145">
        <f t="shared" si="0"/>
        <v>1.8838497845269853</v>
      </c>
      <c r="AE8" s="1145">
        <f t="shared" si="0"/>
        <v>2.655308351080701</v>
      </c>
      <c r="AF8" s="1145">
        <f t="shared" si="0"/>
        <v>4.796313750130904</v>
      </c>
      <c r="AG8" s="1145">
        <f t="shared" si="0"/>
        <v>3.242451011885641</v>
      </c>
      <c r="AH8" s="1145">
        <f t="shared" si="0"/>
        <v>7.798989812516052</v>
      </c>
      <c r="AI8" s="1145">
        <f t="shared" si="0"/>
        <v>5.1929490233444495</v>
      </c>
      <c r="AJ8" s="1145">
        <f t="shared" si="0"/>
        <v>5.836432933829269</v>
      </c>
      <c r="AK8" s="1145">
        <f t="shared" si="0"/>
        <v>6.723506337731385</v>
      </c>
      <c r="AL8" s="1145">
        <f t="shared" si="0"/>
        <v>6.425435276305828</v>
      </c>
    </row>
    <row r="9" spans="1:38" s="1101" customFormat="1" ht="18.75" customHeight="1">
      <c r="A9" s="1127" t="s">
        <v>709</v>
      </c>
      <c r="B9" s="1128" t="s">
        <v>767</v>
      </c>
      <c r="C9" s="1146">
        <f>'未処置歯ありの者の割合'!D40</f>
        <v>39.58009331259721</v>
      </c>
      <c r="D9" s="1147">
        <f>'未処置歯ありの者の割合'!E40</f>
        <v>35.385572139303484</v>
      </c>
      <c r="E9" s="1147">
        <f>'未処置歯ありの者の割合'!F40</f>
        <v>35.37263626251391</v>
      </c>
      <c r="F9" s="1147">
        <f>'未処置歯ありの者の割合'!G40</f>
        <v>33.68263473053892</v>
      </c>
      <c r="G9" s="1148">
        <f>'未処置歯ありの者の割合'!H40</f>
        <v>35.93045717965229</v>
      </c>
      <c r="H9" s="1149"/>
      <c r="I9" s="1149"/>
      <c r="J9" s="1146">
        <f>'未処置歯ありの者の割合'!K40</f>
        <v>46.29861982434128</v>
      </c>
      <c r="K9" s="1147">
        <f>'未処置歯ありの者の割合'!L40</f>
        <v>39.14027149321267</v>
      </c>
      <c r="L9" s="1147">
        <f>'未処置歯ありの者の割合'!M40</f>
        <v>37.78558875219684</v>
      </c>
      <c r="M9" s="1147">
        <f>'未処置歯ありの者の割合'!N40</f>
        <v>37.70614692653673</v>
      </c>
      <c r="N9" s="1148">
        <f>'未処置歯ありの者の割合'!O40</f>
        <v>40.101845957988544</v>
      </c>
      <c r="O9" s="1149"/>
      <c r="P9" s="1149"/>
      <c r="Q9" s="1146">
        <f>'未処置歯ありの者の割合'!R40</f>
        <v>36.56338028169014</v>
      </c>
      <c r="R9" s="1147">
        <f>'未処置歯ありの者の割合'!S40</f>
        <v>33.9622641509434</v>
      </c>
      <c r="S9" s="1147">
        <f>'未処置歯ありの者の割合'!T40</f>
        <v>34.25549227013832</v>
      </c>
      <c r="T9" s="1147">
        <f>'未処置歯ありの者の割合'!U40</f>
        <v>31.006979062811563</v>
      </c>
      <c r="U9" s="1150">
        <f>'未処置歯ありの者の割合'!V40</f>
        <v>33.80829015544041</v>
      </c>
      <c r="W9" s="1151" t="s">
        <v>710</v>
      </c>
      <c r="X9" s="1135">
        <v>1018</v>
      </c>
      <c r="Y9" s="1135">
        <v>569</v>
      </c>
      <c r="Z9" s="1135">
        <v>636</v>
      </c>
      <c r="AA9" s="1135">
        <v>1125</v>
      </c>
      <c r="AB9" s="1135">
        <v>3348</v>
      </c>
      <c r="AC9" s="1135">
        <v>369</v>
      </c>
      <c r="AD9" s="1135">
        <v>173</v>
      </c>
      <c r="AE9" s="1135">
        <v>215</v>
      </c>
      <c r="AF9" s="1135">
        <v>503</v>
      </c>
      <c r="AG9" s="1135">
        <v>1260</v>
      </c>
      <c r="AH9" s="1135">
        <v>649</v>
      </c>
      <c r="AI9" s="1126">
        <v>396</v>
      </c>
      <c r="AJ9" s="1126">
        <v>421</v>
      </c>
      <c r="AK9" s="1126">
        <v>622</v>
      </c>
      <c r="AL9" s="1126">
        <v>2088</v>
      </c>
    </row>
    <row r="10" spans="1:38" s="1101" customFormat="1" ht="18.75" customHeight="1">
      <c r="A10" s="1138" t="s">
        <v>711</v>
      </c>
      <c r="B10" s="1139" t="s">
        <v>702</v>
      </c>
      <c r="C10" s="1140">
        <f>PDｺｰﾄﾞ１!D40</f>
        <v>862</v>
      </c>
      <c r="D10" s="1141">
        <f>PDｺｰﾄﾞ１!E40</f>
        <v>661</v>
      </c>
      <c r="E10" s="1141">
        <f>PDｺｰﾄﾞ１!F40</f>
        <v>743</v>
      </c>
      <c r="F10" s="1141">
        <f>PDｺｰﾄﾞ１!G40</f>
        <v>1374</v>
      </c>
      <c r="G10" s="1142">
        <f>PDｺｰﾄﾞ１!H40</f>
        <v>3640</v>
      </c>
      <c r="H10" s="1143"/>
      <c r="I10" s="1143"/>
      <c r="J10" s="1140">
        <f>PDｺｰﾄﾞ１!K40</f>
        <v>313</v>
      </c>
      <c r="K10" s="1141">
        <f>PDｺｰﾄﾞ１!L40</f>
        <v>176</v>
      </c>
      <c r="L10" s="1141">
        <f>PDｺｰﾄﾞ１!M40</f>
        <v>231</v>
      </c>
      <c r="M10" s="1141">
        <f>PDｺｰﾄﾞ１!N40</f>
        <v>552</v>
      </c>
      <c r="N10" s="1142">
        <f>PDｺｰﾄﾞ１!O40</f>
        <v>1272</v>
      </c>
      <c r="O10" s="1143"/>
      <c r="P10" s="1143"/>
      <c r="Q10" s="1140">
        <f>PDｺｰﾄﾞ１!R40</f>
        <v>549</v>
      </c>
      <c r="R10" s="1141">
        <f>PDｺｰﾄﾞ１!S40</f>
        <v>485</v>
      </c>
      <c r="S10" s="1141">
        <f>PDｺｰﾄﾞ１!T40</f>
        <v>512</v>
      </c>
      <c r="T10" s="1141">
        <f>PDｺｰﾄﾞ１!U40</f>
        <v>822</v>
      </c>
      <c r="U10" s="1144">
        <f>PDｺｰﾄﾞ１!V40</f>
        <v>2368</v>
      </c>
      <c r="W10" s="1151" t="s">
        <v>712</v>
      </c>
      <c r="X10" s="1152">
        <f>X7-SUM(AO13:AO14)</f>
        <v>2572</v>
      </c>
      <c r="Y10" s="1152">
        <f aca="true" t="shared" si="1" ref="Y10:AL10">Y7-SUM(AP13:AP14)</f>
        <v>1608</v>
      </c>
      <c r="Z10" s="1152">
        <f t="shared" si="1"/>
        <v>1798</v>
      </c>
      <c r="AA10" s="1152">
        <f t="shared" si="1"/>
        <v>3340</v>
      </c>
      <c r="AB10" s="1152">
        <f t="shared" si="1"/>
        <v>9318</v>
      </c>
      <c r="AC10" s="1152">
        <f t="shared" si="1"/>
        <v>797</v>
      </c>
      <c r="AD10" s="1152">
        <f t="shared" si="1"/>
        <v>442</v>
      </c>
      <c r="AE10" s="1152">
        <f t="shared" si="1"/>
        <v>569</v>
      </c>
      <c r="AF10" s="1152">
        <f t="shared" si="1"/>
        <v>1334</v>
      </c>
      <c r="AG10" s="1152">
        <f t="shared" si="1"/>
        <v>3142</v>
      </c>
      <c r="AH10" s="1152">
        <f t="shared" si="1"/>
        <v>1775</v>
      </c>
      <c r="AI10" s="1152">
        <f t="shared" si="1"/>
        <v>1166</v>
      </c>
      <c r="AJ10" s="1152">
        <f t="shared" si="1"/>
        <v>1229</v>
      </c>
      <c r="AK10" s="1152">
        <f t="shared" si="1"/>
        <v>2006</v>
      </c>
      <c r="AL10" s="1152">
        <f t="shared" si="1"/>
        <v>6176</v>
      </c>
    </row>
    <row r="11" spans="1:38" s="1101" customFormat="1" ht="18.75" customHeight="1">
      <c r="A11" s="1120" t="s">
        <v>713</v>
      </c>
      <c r="B11" s="1121" t="s">
        <v>702</v>
      </c>
      <c r="C11" s="1122">
        <f>PDｺｰﾄﾞ２!D40</f>
        <v>145</v>
      </c>
      <c r="D11" s="1123">
        <f>PDｺｰﾄﾞ２!E40</f>
        <v>167</v>
      </c>
      <c r="E11" s="1123">
        <f>PDｺｰﾄﾞ２!F40</f>
        <v>313</v>
      </c>
      <c r="F11" s="1123">
        <f>PDｺｰﾄﾞ２!G40</f>
        <v>664</v>
      </c>
      <c r="G11" s="1153">
        <f>PDｺｰﾄﾞ２!H40</f>
        <v>1289</v>
      </c>
      <c r="H11" s="1154"/>
      <c r="I11" s="1154"/>
      <c r="J11" s="1122">
        <f>PDｺｰﾄﾞ２!K40</f>
        <v>78</v>
      </c>
      <c r="K11" s="1123">
        <f>PDｺｰﾄﾞ２!L40</f>
        <v>69</v>
      </c>
      <c r="L11" s="1123">
        <f>PDｺｰﾄﾞ２!M40</f>
        <v>131</v>
      </c>
      <c r="M11" s="1123">
        <f>PDｺｰﾄﾞ２!N40</f>
        <v>303</v>
      </c>
      <c r="N11" s="1153">
        <f>PDｺｰﾄﾞ２!O40</f>
        <v>581</v>
      </c>
      <c r="O11" s="1154"/>
      <c r="P11" s="1154"/>
      <c r="Q11" s="1122">
        <f>PDｺｰﾄﾞ２!R40</f>
        <v>67</v>
      </c>
      <c r="R11" s="1123">
        <f>PDｺｰﾄﾞ２!S40</f>
        <v>98</v>
      </c>
      <c r="S11" s="1123">
        <f>PDｺｰﾄﾞ２!T40</f>
        <v>182</v>
      </c>
      <c r="T11" s="1123">
        <f>PDｺｰﾄﾞ２!U40</f>
        <v>361</v>
      </c>
      <c r="U11" s="1124">
        <f>PDｺｰﾄﾞ２!V40</f>
        <v>708</v>
      </c>
      <c r="W11" s="1151" t="s">
        <v>714</v>
      </c>
      <c r="X11" s="1155">
        <f>X9/X10*100</f>
        <v>39.58009331259721</v>
      </c>
      <c r="Y11" s="1155">
        <f>Y9/Y10*100</f>
        <v>35.385572139303484</v>
      </c>
      <c r="Z11" s="1155">
        <f aca="true" t="shared" si="2" ref="Z11:AL11">Z9/Z10*100</f>
        <v>35.37263626251391</v>
      </c>
      <c r="AA11" s="1155">
        <f t="shared" si="2"/>
        <v>33.68263473053892</v>
      </c>
      <c r="AB11" s="1155">
        <f t="shared" si="2"/>
        <v>35.93045717965229</v>
      </c>
      <c r="AC11" s="1155">
        <f t="shared" si="2"/>
        <v>46.29861982434128</v>
      </c>
      <c r="AD11" s="1155">
        <f t="shared" si="2"/>
        <v>39.14027149321267</v>
      </c>
      <c r="AE11" s="1155">
        <f t="shared" si="2"/>
        <v>37.78558875219684</v>
      </c>
      <c r="AF11" s="1155">
        <f t="shared" si="2"/>
        <v>37.70614692653673</v>
      </c>
      <c r="AG11" s="1155">
        <f t="shared" si="2"/>
        <v>40.101845957988544</v>
      </c>
      <c r="AH11" s="1155">
        <f t="shared" si="2"/>
        <v>36.56338028169014</v>
      </c>
      <c r="AI11" s="1155">
        <f t="shared" si="2"/>
        <v>33.9622641509434</v>
      </c>
      <c r="AJ11" s="1155">
        <f t="shared" si="2"/>
        <v>34.25549227013832</v>
      </c>
      <c r="AK11" s="1155">
        <f t="shared" si="2"/>
        <v>31.006979062811563</v>
      </c>
      <c r="AL11" s="1155">
        <f t="shared" si="2"/>
        <v>33.80829015544041</v>
      </c>
    </row>
    <row r="12" spans="1:38" s="1101" customFormat="1" ht="18.75" customHeight="1">
      <c r="A12" s="1156" t="s">
        <v>715</v>
      </c>
      <c r="B12" s="1157" t="s">
        <v>766</v>
      </c>
      <c r="C12" s="1158">
        <v>41.008563273073264</v>
      </c>
      <c r="D12" s="1159">
        <v>41.081417029210684</v>
      </c>
      <c r="E12" s="1159">
        <v>41.41583054626533</v>
      </c>
      <c r="F12" s="1159">
        <v>41.26126126126126</v>
      </c>
      <c r="G12" s="1160">
        <v>41.19977362761743</v>
      </c>
      <c r="H12" s="1161"/>
      <c r="I12" s="1161"/>
      <c r="J12" s="1158">
        <v>46.577380952380956</v>
      </c>
      <c r="K12" s="1159">
        <v>39.550561797752806</v>
      </c>
      <c r="L12" s="1159">
        <v>40.597539543058</v>
      </c>
      <c r="M12" s="1159">
        <v>41.50375939849624</v>
      </c>
      <c r="N12" s="1160">
        <v>42.17506631299735</v>
      </c>
      <c r="O12" s="1161"/>
      <c r="P12" s="1161"/>
      <c r="Q12" s="1158">
        <v>38.391608391608386</v>
      </c>
      <c r="R12" s="1159">
        <v>41.66666666666667</v>
      </c>
      <c r="S12" s="1159">
        <v>41.79591836734694</v>
      </c>
      <c r="T12" s="1159">
        <v>41.1</v>
      </c>
      <c r="U12" s="1162">
        <v>40.69427736724523</v>
      </c>
      <c r="W12" s="1163" t="s">
        <v>716</v>
      </c>
      <c r="X12" s="1135">
        <v>862</v>
      </c>
      <c r="Y12" s="1135">
        <v>661</v>
      </c>
      <c r="Z12" s="1135">
        <v>743</v>
      </c>
      <c r="AA12" s="1135">
        <v>1374</v>
      </c>
      <c r="AB12" s="1135">
        <v>3640</v>
      </c>
      <c r="AC12" s="1135">
        <v>313</v>
      </c>
      <c r="AD12" s="1135">
        <v>176</v>
      </c>
      <c r="AE12" s="1135">
        <v>231</v>
      </c>
      <c r="AF12" s="1135">
        <v>552</v>
      </c>
      <c r="AG12" s="1135">
        <v>1272</v>
      </c>
      <c r="AH12" s="1135">
        <v>549</v>
      </c>
      <c r="AI12" s="1101">
        <v>485</v>
      </c>
      <c r="AJ12" s="1101">
        <v>512</v>
      </c>
      <c r="AK12" s="1101">
        <v>822</v>
      </c>
      <c r="AL12" s="1101">
        <v>2368</v>
      </c>
    </row>
    <row r="13" spans="1:60" s="1101" customFormat="1" ht="18.75" customHeight="1">
      <c r="A13" s="1156" t="s">
        <v>717</v>
      </c>
      <c r="B13" s="1157" t="s">
        <v>766</v>
      </c>
      <c r="C13" s="1158">
        <v>6.898192197906755</v>
      </c>
      <c r="D13" s="1159">
        <v>10.379117464263517</v>
      </c>
      <c r="E13" s="1159">
        <v>17.447045707915272</v>
      </c>
      <c r="F13" s="1159">
        <v>19.93993993993994</v>
      </c>
      <c r="G13" s="1160">
        <v>14.589700056593097</v>
      </c>
      <c r="H13" s="1161"/>
      <c r="I13" s="1161"/>
      <c r="J13" s="1158">
        <v>11.607142857142858</v>
      </c>
      <c r="K13" s="1159">
        <v>15.505617977528091</v>
      </c>
      <c r="L13" s="1159">
        <v>23.022847100175746</v>
      </c>
      <c r="M13" s="1159">
        <v>22.781954887218046</v>
      </c>
      <c r="N13" s="1160">
        <v>19.26392572944297</v>
      </c>
      <c r="O13" s="1161"/>
      <c r="P13" s="1161"/>
      <c r="Q13" s="1158">
        <v>4.685314685314685</v>
      </c>
      <c r="R13" s="1159">
        <v>8.419243986254296</v>
      </c>
      <c r="S13" s="1159">
        <v>14.857142857142858</v>
      </c>
      <c r="T13" s="1159">
        <v>18.05</v>
      </c>
      <c r="U13" s="1162">
        <v>12.167039010139199</v>
      </c>
      <c r="W13" s="1163" t="s">
        <v>718</v>
      </c>
      <c r="X13" s="1135">
        <v>145</v>
      </c>
      <c r="Y13" s="1135">
        <v>167</v>
      </c>
      <c r="Z13" s="1135">
        <v>313</v>
      </c>
      <c r="AA13" s="1135">
        <v>664</v>
      </c>
      <c r="AB13" s="1135">
        <v>1289</v>
      </c>
      <c r="AC13" s="1135">
        <v>78</v>
      </c>
      <c r="AD13" s="1135">
        <v>69</v>
      </c>
      <c r="AE13" s="1135">
        <v>131</v>
      </c>
      <c r="AF13" s="1135">
        <v>303</v>
      </c>
      <c r="AG13" s="1135">
        <v>581</v>
      </c>
      <c r="AH13" s="1135">
        <v>67</v>
      </c>
      <c r="AI13" s="1164">
        <v>98</v>
      </c>
      <c r="AJ13" s="1164">
        <v>182</v>
      </c>
      <c r="AK13" s="1164">
        <v>361</v>
      </c>
      <c r="AL13" s="1101">
        <v>708</v>
      </c>
      <c r="AM13" s="1164"/>
      <c r="AN13" s="1101" t="s">
        <v>113</v>
      </c>
      <c r="AO13" s="1165">
        <v>6</v>
      </c>
      <c r="AP13" s="1165">
        <v>12</v>
      </c>
      <c r="AQ13" s="1165">
        <v>16</v>
      </c>
      <c r="AR13" s="1165">
        <v>29</v>
      </c>
      <c r="AS13" s="1165">
        <v>63</v>
      </c>
      <c r="AT13" s="1165">
        <v>2</v>
      </c>
      <c r="AU13" s="1165">
        <v>6</v>
      </c>
      <c r="AV13" s="1165">
        <v>5</v>
      </c>
      <c r="AW13" s="1165">
        <v>8</v>
      </c>
      <c r="AX13" s="1165">
        <v>21</v>
      </c>
      <c r="AY13" s="1165">
        <v>4</v>
      </c>
      <c r="AZ13" s="1165">
        <v>6</v>
      </c>
      <c r="BA13" s="1165">
        <v>11</v>
      </c>
      <c r="BB13" s="1165">
        <v>21</v>
      </c>
      <c r="BC13" s="1165">
        <v>42</v>
      </c>
      <c r="BH13" s="1166"/>
    </row>
    <row r="14" spans="1:55" s="1101" customFormat="1" ht="28.5" customHeight="1" thickBot="1">
      <c r="A14" s="1167" t="s">
        <v>719</v>
      </c>
      <c r="B14" s="1168" t="s">
        <v>768</v>
      </c>
      <c r="C14" s="1169">
        <f>'PD 1+2 (割合)'!D40</f>
        <v>47.906755470980016</v>
      </c>
      <c r="D14" s="1170">
        <f>'PD 1+2 (割合)'!E40</f>
        <v>51.460534493474206</v>
      </c>
      <c r="E14" s="1170">
        <f>'PD 1+2 (割合)'!F40</f>
        <v>58.862876254180605</v>
      </c>
      <c r="F14" s="1170">
        <f>'PD 1+2 (割合)'!G40</f>
        <v>61.20120120120121</v>
      </c>
      <c r="G14" s="1171">
        <f>'PD 1+2 (割合)'!H40</f>
        <v>55.78947368421052</v>
      </c>
      <c r="H14" s="1172"/>
      <c r="I14" s="1172"/>
      <c r="J14" s="1169">
        <f>'PD 1+2 (割合)'!K40</f>
        <v>58.18452380952381</v>
      </c>
      <c r="K14" s="1170">
        <f>'PD 1+2 (割合)'!L40</f>
        <v>55.0561797752809</v>
      </c>
      <c r="L14" s="1171">
        <f>'PD 1+2 (割合)'!M40</f>
        <v>63.620386643233736</v>
      </c>
      <c r="M14" s="1172">
        <f>'PD 1+2 (割合)'!N40</f>
        <v>64.28571428571429</v>
      </c>
      <c r="N14" s="1171">
        <f>'PD 1+2 (割合)'!O40</f>
        <v>61.43899204244032</v>
      </c>
      <c r="O14" s="1172"/>
      <c r="P14" s="1172"/>
      <c r="Q14" s="1169">
        <f>'PD 1+2 (割合)'!R40</f>
        <v>43.07692307692308</v>
      </c>
      <c r="R14" s="1170">
        <f>'PD 1+2 (割合)'!S40</f>
        <v>50.08591065292096</v>
      </c>
      <c r="S14" s="1170">
        <f>'PD 1+2 (割合)'!T40</f>
        <v>56.6530612244898</v>
      </c>
      <c r="T14" s="1170">
        <f>'PD 1+2 (割合)'!U40</f>
        <v>59.150000000000006</v>
      </c>
      <c r="U14" s="1173">
        <f>'PD 1+2 (割合)'!V40</f>
        <v>52.861316377384426</v>
      </c>
      <c r="V14" s="1125"/>
      <c r="W14" s="1163" t="s">
        <v>720</v>
      </c>
      <c r="X14" s="1135">
        <f>SUM(X12:X13)</f>
        <v>1007</v>
      </c>
      <c r="Y14" s="1135">
        <f aca="true" t="shared" si="3" ref="Y14:AL14">SUM(Y12:Y13)</f>
        <v>828</v>
      </c>
      <c r="Z14" s="1135">
        <f t="shared" si="3"/>
        <v>1056</v>
      </c>
      <c r="AA14" s="1135">
        <f t="shared" si="3"/>
        <v>2038</v>
      </c>
      <c r="AB14" s="1135">
        <f t="shared" si="3"/>
        <v>4929</v>
      </c>
      <c r="AC14" s="1135">
        <f t="shared" si="3"/>
        <v>391</v>
      </c>
      <c r="AD14" s="1135">
        <f t="shared" si="3"/>
        <v>245</v>
      </c>
      <c r="AE14" s="1135">
        <f t="shared" si="3"/>
        <v>362</v>
      </c>
      <c r="AF14" s="1135">
        <f t="shared" si="3"/>
        <v>855</v>
      </c>
      <c r="AG14" s="1135">
        <f t="shared" si="3"/>
        <v>1853</v>
      </c>
      <c r="AH14" s="1135">
        <f t="shared" si="3"/>
        <v>616</v>
      </c>
      <c r="AI14" s="1135">
        <f t="shared" si="3"/>
        <v>583</v>
      </c>
      <c r="AJ14" s="1135">
        <f t="shared" si="3"/>
        <v>694</v>
      </c>
      <c r="AK14" s="1135">
        <f t="shared" si="3"/>
        <v>1183</v>
      </c>
      <c r="AL14" s="1135">
        <f t="shared" si="3"/>
        <v>3076</v>
      </c>
      <c r="AM14" s="1164"/>
      <c r="AN14" s="1126" t="s">
        <v>130</v>
      </c>
      <c r="AO14" s="1135">
        <v>55</v>
      </c>
      <c r="AP14" s="1135">
        <v>38</v>
      </c>
      <c r="AQ14" s="1135">
        <v>43</v>
      </c>
      <c r="AR14" s="1135">
        <v>79</v>
      </c>
      <c r="AS14" s="1135">
        <v>215</v>
      </c>
      <c r="AT14" s="1135">
        <v>12</v>
      </c>
      <c r="AU14" s="1135">
        <v>11</v>
      </c>
      <c r="AV14" s="1135">
        <v>12</v>
      </c>
      <c r="AW14" s="1135">
        <v>32</v>
      </c>
      <c r="AX14" s="1135">
        <v>67</v>
      </c>
      <c r="AY14" s="1164">
        <v>43</v>
      </c>
      <c r="AZ14" s="1164">
        <v>27</v>
      </c>
      <c r="BA14" s="1164">
        <v>31</v>
      </c>
      <c r="BB14" s="1164">
        <v>47</v>
      </c>
      <c r="BC14" s="1164">
        <v>148</v>
      </c>
    </row>
    <row r="15" spans="2:55" ht="17.25" customHeight="1">
      <c r="B15" s="1174"/>
      <c r="W15" s="1175" t="s">
        <v>721</v>
      </c>
      <c r="X15" s="1152">
        <f aca="true" t="shared" si="4" ref="X15:AL15">X7-SUM(AO14:AO15)</f>
        <v>2102</v>
      </c>
      <c r="Y15" s="1152">
        <f t="shared" si="4"/>
        <v>1609</v>
      </c>
      <c r="Z15" s="1152">
        <f t="shared" si="4"/>
        <v>1794</v>
      </c>
      <c r="AA15" s="1152">
        <f t="shared" si="4"/>
        <v>3330</v>
      </c>
      <c r="AB15" s="1152">
        <f t="shared" si="4"/>
        <v>8835</v>
      </c>
      <c r="AC15" s="1152">
        <f t="shared" si="4"/>
        <v>672</v>
      </c>
      <c r="AD15" s="1152">
        <f t="shared" si="4"/>
        <v>445</v>
      </c>
      <c r="AE15" s="1152">
        <f t="shared" si="4"/>
        <v>569</v>
      </c>
      <c r="AF15" s="1152">
        <f t="shared" si="4"/>
        <v>1330</v>
      </c>
      <c r="AG15" s="1152">
        <f t="shared" si="4"/>
        <v>3016</v>
      </c>
      <c r="AH15" s="1152">
        <f t="shared" si="4"/>
        <v>1430</v>
      </c>
      <c r="AI15" s="1152">
        <f t="shared" si="4"/>
        <v>1164</v>
      </c>
      <c r="AJ15" s="1152">
        <f t="shared" si="4"/>
        <v>1225</v>
      </c>
      <c r="AK15" s="1152">
        <f t="shared" si="4"/>
        <v>2000</v>
      </c>
      <c r="AL15" s="1152">
        <f t="shared" si="4"/>
        <v>5819</v>
      </c>
      <c r="AN15" s="1101" t="s">
        <v>140</v>
      </c>
      <c r="AO15" s="1135">
        <v>476</v>
      </c>
      <c r="AP15" s="1135">
        <v>11</v>
      </c>
      <c r="AQ15" s="1135">
        <v>20</v>
      </c>
      <c r="AR15" s="1135">
        <v>39</v>
      </c>
      <c r="AS15" s="1135">
        <v>546</v>
      </c>
      <c r="AT15" s="1135">
        <v>127</v>
      </c>
      <c r="AU15" s="1135">
        <v>3</v>
      </c>
      <c r="AV15" s="1135">
        <v>5</v>
      </c>
      <c r="AW15" s="1135">
        <v>12</v>
      </c>
      <c r="AX15" s="1135">
        <v>147</v>
      </c>
      <c r="AY15" s="1135">
        <v>349</v>
      </c>
      <c r="AZ15" s="1164">
        <v>8</v>
      </c>
      <c r="BA15" s="1164">
        <v>15</v>
      </c>
      <c r="BB15" s="1164">
        <v>27</v>
      </c>
      <c r="BC15" s="1164">
        <v>399</v>
      </c>
    </row>
    <row r="16" spans="1:51" ht="18.75" customHeight="1">
      <c r="A16" s="1175"/>
      <c r="B16" s="1174"/>
      <c r="C16" s="1152"/>
      <c r="D16" s="1152"/>
      <c r="E16" s="1152"/>
      <c r="F16" s="1152"/>
      <c r="G16" s="1152"/>
      <c r="H16" s="1152"/>
      <c r="I16" s="1152"/>
      <c r="J16" s="1152"/>
      <c r="K16" s="1152"/>
      <c r="L16" s="1152"/>
      <c r="M16" s="1152"/>
      <c r="N16" s="1152"/>
      <c r="O16" s="1152"/>
      <c r="P16" s="1152"/>
      <c r="Q16" s="1152"/>
      <c r="R16" s="1152"/>
      <c r="S16" s="1152"/>
      <c r="T16" s="1152"/>
      <c r="U16" s="1152"/>
      <c r="W16" s="1163" t="s">
        <v>722</v>
      </c>
      <c r="X16" s="1176">
        <f>X12/X15*100</f>
        <v>41.008563273073264</v>
      </c>
      <c r="Y16" s="1176">
        <f>Y12/Y15*100</f>
        <v>41.081417029210684</v>
      </c>
      <c r="Z16" s="1176">
        <f aca="true" t="shared" si="5" ref="Z16:AL16">Z12/Z15*100</f>
        <v>41.41583054626533</v>
      </c>
      <c r="AA16" s="1176">
        <f t="shared" si="5"/>
        <v>41.26126126126126</v>
      </c>
      <c r="AB16" s="1176">
        <f t="shared" si="5"/>
        <v>41.19977362761743</v>
      </c>
      <c r="AC16" s="1176">
        <f t="shared" si="5"/>
        <v>46.577380952380956</v>
      </c>
      <c r="AD16" s="1176">
        <f t="shared" si="5"/>
        <v>39.550561797752806</v>
      </c>
      <c r="AE16" s="1176">
        <f t="shared" si="5"/>
        <v>40.597539543058</v>
      </c>
      <c r="AF16" s="1176">
        <f t="shared" si="5"/>
        <v>41.50375939849624</v>
      </c>
      <c r="AG16" s="1176">
        <f t="shared" si="5"/>
        <v>42.17506631299735</v>
      </c>
      <c r="AH16" s="1176">
        <f t="shared" si="5"/>
        <v>38.391608391608386</v>
      </c>
      <c r="AI16" s="1176">
        <f t="shared" si="5"/>
        <v>41.66666666666667</v>
      </c>
      <c r="AJ16" s="1176">
        <f t="shared" si="5"/>
        <v>41.79591836734694</v>
      </c>
      <c r="AK16" s="1176">
        <f t="shared" si="5"/>
        <v>41.099999999999994</v>
      </c>
      <c r="AL16" s="1176">
        <f t="shared" si="5"/>
        <v>40.69427736724523</v>
      </c>
      <c r="AN16" s="1101"/>
      <c r="AO16" s="1135"/>
      <c r="AP16" s="1135"/>
      <c r="AQ16" s="1135"/>
      <c r="AR16" s="1135"/>
      <c r="AS16" s="1135"/>
      <c r="AT16" s="1135"/>
      <c r="AU16" s="1135"/>
      <c r="AV16" s="1135"/>
      <c r="AW16" s="1135"/>
      <c r="AX16" s="1135"/>
      <c r="AY16" s="1135"/>
    </row>
    <row r="17" spans="13:38" ht="18.75" customHeight="1">
      <c r="M17" s="1177"/>
      <c r="W17" s="1163" t="s">
        <v>723</v>
      </c>
      <c r="X17" s="1178">
        <f>X13/X15*100</f>
        <v>6.898192197906755</v>
      </c>
      <c r="Y17" s="1178">
        <f aca="true" t="shared" si="6" ref="Y17:AL17">Y13/Y15*100</f>
        <v>10.379117464263517</v>
      </c>
      <c r="Z17" s="1178">
        <f t="shared" si="6"/>
        <v>17.447045707915272</v>
      </c>
      <c r="AA17" s="1178">
        <f t="shared" si="6"/>
        <v>19.93993993993994</v>
      </c>
      <c r="AB17" s="1178">
        <f t="shared" si="6"/>
        <v>14.589700056593097</v>
      </c>
      <c r="AC17" s="1178">
        <f t="shared" si="6"/>
        <v>11.607142857142858</v>
      </c>
      <c r="AD17" s="1178">
        <f t="shared" si="6"/>
        <v>15.505617977528091</v>
      </c>
      <c r="AE17" s="1178">
        <f t="shared" si="6"/>
        <v>23.022847100175746</v>
      </c>
      <c r="AF17" s="1178">
        <f t="shared" si="6"/>
        <v>22.781954887218046</v>
      </c>
      <c r="AG17" s="1178">
        <f t="shared" si="6"/>
        <v>19.26392572944297</v>
      </c>
      <c r="AH17" s="1178">
        <f t="shared" si="6"/>
        <v>4.685314685314685</v>
      </c>
      <c r="AI17" s="1178">
        <f t="shared" si="6"/>
        <v>8.419243986254296</v>
      </c>
      <c r="AJ17" s="1178">
        <f t="shared" si="6"/>
        <v>14.857142857142858</v>
      </c>
      <c r="AK17" s="1178">
        <f t="shared" si="6"/>
        <v>18.05</v>
      </c>
      <c r="AL17" s="1178">
        <f t="shared" si="6"/>
        <v>12.167039010139199</v>
      </c>
    </row>
    <row r="18" spans="13:38" ht="13.5">
      <c r="M18" s="1177"/>
      <c r="W18" s="1163" t="s">
        <v>724</v>
      </c>
      <c r="X18" s="1178">
        <f>X14/X15*100</f>
        <v>47.906755470980016</v>
      </c>
      <c r="Y18" s="1178">
        <f aca="true" t="shared" si="7" ref="Y18:AL18">Y14/Y15*100</f>
        <v>51.460534493474206</v>
      </c>
      <c r="Z18" s="1178">
        <f t="shared" si="7"/>
        <v>58.862876254180605</v>
      </c>
      <c r="AA18" s="1178">
        <f t="shared" si="7"/>
        <v>61.20120120120121</v>
      </c>
      <c r="AB18" s="1178">
        <f t="shared" si="7"/>
        <v>55.78947368421052</v>
      </c>
      <c r="AC18" s="1178">
        <f t="shared" si="7"/>
        <v>58.18452380952381</v>
      </c>
      <c r="AD18" s="1178">
        <f t="shared" si="7"/>
        <v>55.0561797752809</v>
      </c>
      <c r="AE18" s="1178">
        <f t="shared" si="7"/>
        <v>63.620386643233736</v>
      </c>
      <c r="AF18" s="1178">
        <f t="shared" si="7"/>
        <v>64.28571428571429</v>
      </c>
      <c r="AG18" s="1178">
        <f t="shared" si="7"/>
        <v>61.43899204244032</v>
      </c>
      <c r="AH18" s="1178">
        <f t="shared" si="7"/>
        <v>43.07692307692308</v>
      </c>
      <c r="AI18" s="1178">
        <f t="shared" si="7"/>
        <v>50.08591065292096</v>
      </c>
      <c r="AJ18" s="1178">
        <f t="shared" si="7"/>
        <v>56.6530612244898</v>
      </c>
      <c r="AK18" s="1178">
        <f t="shared" si="7"/>
        <v>59.150000000000006</v>
      </c>
      <c r="AL18" s="1178">
        <f t="shared" si="7"/>
        <v>52.861316377384426</v>
      </c>
    </row>
    <row r="19" spans="24:35" ht="13.5">
      <c r="X19" s="1179"/>
      <c r="Y19" s="1179"/>
      <c r="Z19" s="1179"/>
      <c r="AA19" s="1179"/>
      <c r="AB19" s="1179"/>
      <c r="AC19" s="1179"/>
      <c r="AD19" s="1179"/>
      <c r="AE19" s="1179"/>
      <c r="AF19" s="1179"/>
      <c r="AG19" s="1179"/>
      <c r="AH19" s="1179"/>
      <c r="AI19" s="1179"/>
    </row>
    <row r="20" spans="23:35" ht="13.5">
      <c r="W20" s="1101"/>
      <c r="X20" s="1179"/>
      <c r="Y20" s="1179"/>
      <c r="Z20" s="1179"/>
      <c r="AA20" s="1179"/>
      <c r="AB20" s="1179"/>
      <c r="AC20" s="1179"/>
      <c r="AD20" s="1179"/>
      <c r="AE20" s="1179"/>
      <c r="AF20" s="1179"/>
      <c r="AG20" s="1179"/>
      <c r="AH20" s="1179"/>
      <c r="AI20" s="1179"/>
    </row>
    <row r="21" spans="23:38" ht="13.5">
      <c r="W21" s="1164" t="s">
        <v>708</v>
      </c>
      <c r="X21" s="1101"/>
      <c r="Y21" s="1101"/>
      <c r="Z21" s="1101"/>
      <c r="AA21" s="1101"/>
      <c r="AB21" s="1101"/>
      <c r="AC21" s="1135"/>
      <c r="AD21" s="1135"/>
      <c r="AE21" s="1135"/>
      <c r="AF21" s="1135"/>
      <c r="AG21" s="1135"/>
      <c r="AH21" s="1135"/>
      <c r="AI21" s="1135"/>
      <c r="AJ21" s="1135"/>
      <c r="AK21" s="1135"/>
      <c r="AL21" s="1135"/>
    </row>
    <row r="22" spans="23:38" ht="13.5">
      <c r="W22" s="1180"/>
      <c r="X22" s="1181" t="s">
        <v>695</v>
      </c>
      <c r="Y22" s="1181" t="s">
        <v>696</v>
      </c>
      <c r="Z22" s="1181" t="s">
        <v>697</v>
      </c>
      <c r="AA22" s="1181" t="s">
        <v>698</v>
      </c>
      <c r="AB22" s="1182" t="s">
        <v>699</v>
      </c>
      <c r="AC22" s="1135"/>
      <c r="AD22" s="1135"/>
      <c r="AE22" s="1135"/>
      <c r="AF22" s="1135"/>
      <c r="AG22" s="1135"/>
      <c r="AH22" s="1135"/>
      <c r="AI22" s="1135"/>
      <c r="AJ22" s="1135"/>
      <c r="AK22" s="1135"/>
      <c r="AL22" s="1135"/>
    </row>
    <row r="23" spans="23:38" ht="13.5">
      <c r="W23" s="1183" t="s">
        <v>700</v>
      </c>
      <c r="X23" s="1184">
        <f>X8</f>
        <v>5.497212769066956</v>
      </c>
      <c r="Y23" s="1185">
        <f>Y8</f>
        <v>3.493909891684579</v>
      </c>
      <c r="Z23" s="1185">
        <f>Z8</f>
        <v>4.235278018519363</v>
      </c>
      <c r="AA23" s="1185">
        <f>AA8</f>
        <v>5.795542407637745</v>
      </c>
      <c r="AB23" s="1186">
        <f>AB8</f>
        <v>4.829609796115577</v>
      </c>
      <c r="AC23" s="1101"/>
      <c r="AD23" s="1101"/>
      <c r="AE23" s="1101"/>
      <c r="AF23" s="1101"/>
      <c r="AG23" s="1101"/>
      <c r="AH23" s="1101"/>
      <c r="AI23" s="1101"/>
      <c r="AJ23" s="1101"/>
      <c r="AK23" s="1101"/>
      <c r="AL23" s="1101"/>
    </row>
    <row r="24" spans="23:38" ht="13.5">
      <c r="W24" s="1183" t="s">
        <v>692</v>
      </c>
      <c r="X24" s="1185">
        <f>AC8</f>
        <v>3.3054819645404527</v>
      </c>
      <c r="Y24" s="1185">
        <f>AD8</f>
        <v>1.8838497845269853</v>
      </c>
      <c r="Z24" s="1185">
        <f>AE8</f>
        <v>2.655308351080701</v>
      </c>
      <c r="AA24" s="1185">
        <f>AF8</f>
        <v>4.796313750130904</v>
      </c>
      <c r="AB24" s="1186">
        <f>AG8</f>
        <v>3.242451011885641</v>
      </c>
      <c r="AC24" s="1119"/>
      <c r="AD24" s="1119"/>
      <c r="AE24" s="1119"/>
      <c r="AF24" s="1119"/>
      <c r="AG24" s="1119"/>
      <c r="AH24" s="1119"/>
      <c r="AI24" s="1119"/>
      <c r="AJ24" s="1119"/>
      <c r="AK24" s="1119"/>
      <c r="AL24" s="1119"/>
    </row>
    <row r="25" spans="23:28" ht="13.5">
      <c r="W25" s="1187" t="s">
        <v>693</v>
      </c>
      <c r="X25" s="1188">
        <f>AH8</f>
        <v>7.798989812516052</v>
      </c>
      <c r="Y25" s="1188">
        <f>AI8</f>
        <v>5.1929490233444495</v>
      </c>
      <c r="Z25" s="1188">
        <f>AJ8</f>
        <v>5.836432933829269</v>
      </c>
      <c r="AA25" s="1188">
        <f>AK8</f>
        <v>6.723506337731385</v>
      </c>
      <c r="AB25" s="1189">
        <f>AL8</f>
        <v>6.425435276305828</v>
      </c>
    </row>
    <row r="26" spans="24:28" ht="13.5">
      <c r="X26" s="1190"/>
      <c r="Y26" s="1190"/>
      <c r="Z26" s="1190"/>
      <c r="AA26" s="1190"/>
      <c r="AB26" s="1190"/>
    </row>
    <row r="27" spans="23:28" ht="13.5">
      <c r="W27" s="1101" t="s">
        <v>709</v>
      </c>
      <c r="X27" s="1190"/>
      <c r="Y27" s="1190"/>
      <c r="Z27" s="1190"/>
      <c r="AA27" s="1190"/>
      <c r="AB27" s="1190"/>
    </row>
    <row r="28" spans="23:28" ht="13.5">
      <c r="W28" s="1180"/>
      <c r="X28" s="1181" t="s">
        <v>695</v>
      </c>
      <c r="Y28" s="1181" t="s">
        <v>696</v>
      </c>
      <c r="Z28" s="1181" t="s">
        <v>697</v>
      </c>
      <c r="AA28" s="1181" t="s">
        <v>698</v>
      </c>
      <c r="AB28" s="1182" t="s">
        <v>699</v>
      </c>
    </row>
    <row r="29" spans="23:28" ht="13.5">
      <c r="W29" s="1183" t="s">
        <v>700</v>
      </c>
      <c r="X29" s="1191">
        <f>X11</f>
        <v>39.58009331259721</v>
      </c>
      <c r="Y29" s="1191">
        <f>Y11</f>
        <v>35.385572139303484</v>
      </c>
      <c r="Z29" s="1191">
        <f>Z11</f>
        <v>35.37263626251391</v>
      </c>
      <c r="AA29" s="1191">
        <f>AA11</f>
        <v>33.68263473053892</v>
      </c>
      <c r="AB29" s="1192">
        <f>AB11</f>
        <v>35.93045717965229</v>
      </c>
    </row>
    <row r="30" spans="23:28" ht="13.5">
      <c r="W30" s="1183" t="s">
        <v>692</v>
      </c>
      <c r="X30" s="1191">
        <f>AC11</f>
        <v>46.29861982434128</v>
      </c>
      <c r="Y30" s="1191">
        <f>AD11</f>
        <v>39.14027149321267</v>
      </c>
      <c r="Z30" s="1191">
        <f>AE11</f>
        <v>37.78558875219684</v>
      </c>
      <c r="AA30" s="1191">
        <f>AF11</f>
        <v>37.70614692653673</v>
      </c>
      <c r="AB30" s="1192">
        <f>AG11</f>
        <v>40.101845957988544</v>
      </c>
    </row>
    <row r="31" spans="23:42" ht="13.5">
      <c r="W31" s="1187" t="s">
        <v>693</v>
      </c>
      <c r="X31" s="1193">
        <f>AH11</f>
        <v>36.56338028169014</v>
      </c>
      <c r="Y31" s="1193">
        <f>AI11</f>
        <v>33.9622641509434</v>
      </c>
      <c r="Z31" s="1193">
        <f>AJ11</f>
        <v>34.25549227013832</v>
      </c>
      <c r="AA31" s="1193">
        <f>AK11</f>
        <v>31.006979062811563</v>
      </c>
      <c r="AB31" s="1194">
        <f>AL11</f>
        <v>33.80829015544041</v>
      </c>
      <c r="AO31" s="1119"/>
      <c r="AP31" s="1119"/>
    </row>
    <row r="32" spans="24:28" ht="13.5">
      <c r="X32" s="1190"/>
      <c r="Y32" s="1190"/>
      <c r="Z32" s="1190"/>
      <c r="AA32" s="1190"/>
      <c r="AB32" s="1190"/>
    </row>
    <row r="33" spans="23:28" ht="13.5">
      <c r="W33" s="1101" t="s">
        <v>769</v>
      </c>
      <c r="X33" s="1190"/>
      <c r="Y33" s="1190"/>
      <c r="Z33" s="1190"/>
      <c r="AA33" s="1190"/>
      <c r="AB33" s="1190"/>
    </row>
    <row r="34" spans="23:28" ht="13.5">
      <c r="W34" s="1180"/>
      <c r="X34" s="1181" t="s">
        <v>695</v>
      </c>
      <c r="Y34" s="1181" t="s">
        <v>696</v>
      </c>
      <c r="Z34" s="1181" t="s">
        <v>697</v>
      </c>
      <c r="AA34" s="1181" t="s">
        <v>698</v>
      </c>
      <c r="AB34" s="1182" t="s">
        <v>699</v>
      </c>
    </row>
    <row r="35" spans="23:28" ht="13.5">
      <c r="W35" s="1183" t="s">
        <v>700</v>
      </c>
      <c r="X35" s="1191">
        <f>X18</f>
        <v>47.906755470980016</v>
      </c>
      <c r="Y35" s="1191">
        <f>Y18</f>
        <v>51.460534493474206</v>
      </c>
      <c r="Z35" s="1191">
        <f>Z18</f>
        <v>58.862876254180605</v>
      </c>
      <c r="AA35" s="1191">
        <f>AA18</f>
        <v>61.20120120120121</v>
      </c>
      <c r="AB35" s="1192">
        <f>AB18</f>
        <v>55.78947368421052</v>
      </c>
    </row>
    <row r="36" spans="23:38" ht="13.5">
      <c r="W36" s="1183" t="s">
        <v>692</v>
      </c>
      <c r="X36" s="1191">
        <f>AC18</f>
        <v>58.18452380952381</v>
      </c>
      <c r="Y36" s="1191">
        <f>AD18</f>
        <v>55.0561797752809</v>
      </c>
      <c r="Z36" s="1191">
        <f>AE18</f>
        <v>63.620386643233736</v>
      </c>
      <c r="AA36" s="1191">
        <f>AF18</f>
        <v>64.28571428571429</v>
      </c>
      <c r="AB36" s="1192">
        <f>AG18</f>
        <v>61.43899204244032</v>
      </c>
      <c r="AC36" s="1101"/>
      <c r="AD36" s="1101"/>
      <c r="AE36" s="1101"/>
      <c r="AF36" s="1101"/>
      <c r="AG36" s="1101"/>
      <c r="AH36" s="1101"/>
      <c r="AI36" s="1101"/>
      <c r="AJ36" s="1101"/>
      <c r="AK36" s="1101"/>
      <c r="AL36" s="1101"/>
    </row>
    <row r="37" spans="23:40" ht="13.5">
      <c r="W37" s="1187" t="s">
        <v>693</v>
      </c>
      <c r="X37" s="1193">
        <f>AH18</f>
        <v>43.07692307692308</v>
      </c>
      <c r="Y37" s="1193">
        <f>AI18</f>
        <v>50.08591065292096</v>
      </c>
      <c r="Z37" s="1193">
        <f>AJ18</f>
        <v>56.6530612244898</v>
      </c>
      <c r="AA37" s="1193">
        <f>AK18</f>
        <v>59.150000000000006</v>
      </c>
      <c r="AB37" s="1194">
        <f>AL18</f>
        <v>52.861316377384426</v>
      </c>
      <c r="AC37" s="1119"/>
      <c r="AD37" s="1607"/>
      <c r="AE37" s="1607"/>
      <c r="AF37" s="1607"/>
      <c r="AG37" s="1608"/>
      <c r="AL37" s="1119"/>
      <c r="AM37" s="1119"/>
      <c r="AN37" s="1119"/>
    </row>
    <row r="38" spans="29:33" ht="13.5">
      <c r="AC38" s="1101"/>
      <c r="AD38" s="1101"/>
      <c r="AE38" s="1101"/>
      <c r="AF38" s="1101"/>
      <c r="AG38" s="1101"/>
    </row>
    <row r="41" ht="13.5">
      <c r="W41" s="1101"/>
    </row>
    <row r="42" ht="13.5">
      <c r="X42" s="1101"/>
    </row>
    <row r="44" spans="29:33" ht="13.5">
      <c r="AC44" s="1119"/>
      <c r="AD44" s="1607"/>
      <c r="AE44" s="1607"/>
      <c r="AF44" s="1607"/>
      <c r="AG44" s="1608"/>
    </row>
    <row r="45" spans="32:33" ht="13.5">
      <c r="AF45" s="1101"/>
      <c r="AG45" s="1101"/>
    </row>
    <row r="46" spans="30:31" ht="13.5">
      <c r="AD46" s="1605"/>
      <c r="AE46" s="1101"/>
    </row>
    <row r="47" spans="30:31" ht="13.5">
      <c r="AD47" s="1606"/>
      <c r="AE47" s="1101"/>
    </row>
    <row r="48" spans="30:31" ht="13.5">
      <c r="AD48" s="1606"/>
      <c r="AE48" s="1101"/>
    </row>
    <row r="49" spans="30:31" ht="13.5">
      <c r="AD49" s="1605"/>
      <c r="AE49" s="1101"/>
    </row>
    <row r="50" spans="30:31" ht="13.5">
      <c r="AD50" s="1606"/>
      <c r="AE50" s="1101"/>
    </row>
    <row r="51" spans="30:31" ht="13.5">
      <c r="AD51" s="1606"/>
      <c r="AE51" s="1101"/>
    </row>
    <row r="52" spans="30:31" ht="13.5">
      <c r="AD52" s="1605"/>
      <c r="AE52" s="1101"/>
    </row>
    <row r="53" spans="30:31" ht="13.5">
      <c r="AD53" s="1606"/>
      <c r="AE53" s="1101"/>
    </row>
    <row r="54" spans="30:31" ht="13.5">
      <c r="AD54" s="1606"/>
      <c r="AE54" s="1101"/>
    </row>
    <row r="55" spans="30:31" ht="13.5">
      <c r="AD55" s="1605"/>
      <c r="AE55" s="1101"/>
    </row>
    <row r="56" spans="30:31" ht="13.5">
      <c r="AD56" s="1606"/>
      <c r="AE56" s="1101"/>
    </row>
    <row r="57" spans="30:31" ht="13.5">
      <c r="AD57" s="1606"/>
      <c r="AE57" s="1101"/>
    </row>
    <row r="58" spans="30:31" ht="13.5">
      <c r="AD58" s="1605"/>
      <c r="AE58" s="1101"/>
    </row>
    <row r="59" spans="30:31" ht="13.5">
      <c r="AD59" s="1606"/>
      <c r="AE59" s="1101"/>
    </row>
    <row r="60" spans="30:31" ht="13.5">
      <c r="AD60" s="1606"/>
      <c r="AE60" s="1101"/>
    </row>
    <row r="68" spans="4:11" ht="13.5">
      <c r="D68" s="1101" t="s">
        <v>725</v>
      </c>
      <c r="E68" s="1101"/>
      <c r="F68" s="1101"/>
      <c r="G68" s="1195"/>
      <c r="H68" s="1195"/>
      <c r="I68" s="1195"/>
      <c r="J68" s="1101"/>
      <c r="K68" s="1101"/>
    </row>
    <row r="69" spans="4:21" ht="13.5">
      <c r="D69" s="1196"/>
      <c r="E69" s="1197" t="s">
        <v>726</v>
      </c>
      <c r="F69" s="1197" t="s">
        <v>727</v>
      </c>
      <c r="G69" s="1197" t="s">
        <v>728</v>
      </c>
      <c r="H69" s="1197"/>
      <c r="I69" s="1197"/>
      <c r="J69" s="1197" t="s">
        <v>729</v>
      </c>
      <c r="K69" s="1197" t="s">
        <v>3</v>
      </c>
      <c r="L69" s="1197" t="s">
        <v>3</v>
      </c>
      <c r="N69" s="1119" t="s">
        <v>730</v>
      </c>
      <c r="O69" s="1119"/>
      <c r="P69" s="1119"/>
      <c r="Q69" s="1198"/>
      <c r="R69" s="1198"/>
      <c r="S69" s="1198"/>
      <c r="T69" s="1198"/>
      <c r="U69" s="1198"/>
    </row>
    <row r="70" spans="4:21" ht="13.5">
      <c r="D70" s="1197" t="s">
        <v>692</v>
      </c>
      <c r="E70" s="1199">
        <v>33.140655105973025</v>
      </c>
      <c r="F70" s="1199">
        <v>30.62330623306233</v>
      </c>
      <c r="G70" s="1199">
        <v>29.898989898989896</v>
      </c>
      <c r="H70" s="1199"/>
      <c r="I70" s="1199"/>
      <c r="J70" s="1199">
        <v>31.25</v>
      </c>
      <c r="L70" s="1199">
        <v>31.29080863887494</v>
      </c>
      <c r="N70" s="1197"/>
      <c r="O70" s="1197"/>
      <c r="P70" s="1197"/>
      <c r="Q70" s="1197" t="s">
        <v>726</v>
      </c>
      <c r="R70" s="1197" t="s">
        <v>727</v>
      </c>
      <c r="S70" s="1197" t="s">
        <v>728</v>
      </c>
      <c r="T70" s="1197" t="s">
        <v>729</v>
      </c>
      <c r="U70" s="1197" t="s">
        <v>3</v>
      </c>
    </row>
    <row r="71" spans="4:21" ht="13.5">
      <c r="D71" s="1197" t="s">
        <v>693</v>
      </c>
      <c r="E71" s="1199">
        <v>31.177829099307157</v>
      </c>
      <c r="F71" s="1199">
        <v>31.5606936416185</v>
      </c>
      <c r="G71" s="1199">
        <v>34.24015009380863</v>
      </c>
      <c r="H71" s="1199"/>
      <c r="I71" s="1199"/>
      <c r="J71" s="1199">
        <v>31.6043425814234</v>
      </c>
      <c r="K71" s="1199">
        <v>31.334308467414267</v>
      </c>
      <c r="L71" s="1199">
        <v>32.15077605321508</v>
      </c>
      <c r="N71" s="1197" t="s">
        <v>692</v>
      </c>
      <c r="O71" s="1197"/>
      <c r="P71" s="1197"/>
      <c r="Q71" s="1200">
        <v>2.8804244836081105</v>
      </c>
      <c r="R71" s="1200">
        <v>2.540261318748101</v>
      </c>
      <c r="S71" s="1200">
        <v>2.7824858757062145</v>
      </c>
      <c r="T71" s="1200">
        <v>4.034612730264904</v>
      </c>
      <c r="U71" s="1200">
        <v>3.0615662029881507</v>
      </c>
    </row>
    <row r="72" spans="4:21" ht="13.5">
      <c r="D72" s="1197" t="s">
        <v>699</v>
      </c>
      <c r="E72" s="1199">
        <v>31.121898597626753</v>
      </c>
      <c r="F72" s="1199">
        <v>30.78149920255183</v>
      </c>
      <c r="G72" s="1199">
        <v>32.36593059936909</v>
      </c>
      <c r="H72" s="1199"/>
      <c r="I72" s="1199"/>
      <c r="J72" s="1199">
        <v>30.958904109589042</v>
      </c>
      <c r="L72" s="1199">
        <v>31.334308467414267</v>
      </c>
      <c r="N72" s="1197" t="s">
        <v>693</v>
      </c>
      <c r="O72" s="1197"/>
      <c r="P72" s="1197"/>
      <c r="Q72" s="1200">
        <v>7.0875234566713186</v>
      </c>
      <c r="R72" s="1200">
        <v>5.796928937031306</v>
      </c>
      <c r="S72" s="1200">
        <v>5.846810023102897</v>
      </c>
      <c r="T72" s="1200">
        <v>5.107310370966978</v>
      </c>
      <c r="U72" s="1200">
        <v>5.961822660098522</v>
      </c>
    </row>
    <row r="73" spans="5:21" ht="13.5">
      <c r="E73" s="1201"/>
      <c r="F73" s="1201"/>
      <c r="G73" s="1201"/>
      <c r="H73" s="1201"/>
      <c r="I73" s="1201"/>
      <c r="J73" s="1201"/>
      <c r="L73" s="1201"/>
      <c r="N73" s="1197" t="s">
        <v>699</v>
      </c>
      <c r="O73" s="1197"/>
      <c r="P73" s="1197"/>
      <c r="Q73" s="1200">
        <v>5.002711496746204</v>
      </c>
      <c r="R73" s="1200">
        <v>4.266758178906429</v>
      </c>
      <c r="S73" s="1200">
        <v>4.297036152426446</v>
      </c>
      <c r="T73" s="1200">
        <v>4.644029105435868</v>
      </c>
      <c r="U73" s="1200">
        <v>4.56455092540025</v>
      </c>
    </row>
    <row r="74" spans="4:21" ht="13.5">
      <c r="D74" s="1164" t="s">
        <v>731</v>
      </c>
      <c r="E74" s="1201"/>
      <c r="F74" s="1202"/>
      <c r="G74" s="1203"/>
      <c r="H74" s="1203"/>
      <c r="I74" s="1203"/>
      <c r="J74" s="1201"/>
      <c r="L74" s="1201"/>
      <c r="R74" s="1198"/>
      <c r="S74" s="1198"/>
      <c r="T74" s="1198"/>
      <c r="U74" s="1198"/>
    </row>
    <row r="75" spans="4:21" ht="13.5">
      <c r="D75" s="1196"/>
      <c r="E75" s="1204" t="s">
        <v>726</v>
      </c>
      <c r="F75" s="1204" t="s">
        <v>727</v>
      </c>
      <c r="G75" s="1204" t="s">
        <v>728</v>
      </c>
      <c r="H75" s="1204"/>
      <c r="I75" s="1204"/>
      <c r="J75" s="1204" t="s">
        <v>729</v>
      </c>
      <c r="K75" s="1197" t="s">
        <v>3</v>
      </c>
      <c r="L75" s="1204" t="s">
        <v>3</v>
      </c>
      <c r="N75" s="1119" t="s">
        <v>730</v>
      </c>
      <c r="O75" s="1119"/>
      <c r="P75" s="1119"/>
      <c r="Q75" s="1198"/>
      <c r="R75" s="1198"/>
      <c r="S75" s="1198"/>
      <c r="T75" s="1198"/>
      <c r="U75" s="1198"/>
    </row>
    <row r="76" spans="4:21" ht="13.5">
      <c r="D76" s="1197" t="s">
        <v>692</v>
      </c>
      <c r="E76" s="1199">
        <v>59.77443609022557</v>
      </c>
      <c r="F76" s="1199">
        <v>55.82010582010582</v>
      </c>
      <c r="G76" s="1199">
        <v>53.663366336633665</v>
      </c>
      <c r="H76" s="1199"/>
      <c r="I76" s="1199"/>
      <c r="J76" s="1199">
        <v>46.986089644513136</v>
      </c>
      <c r="L76" s="1199">
        <v>53.54025218234724</v>
      </c>
      <c r="N76" s="1197"/>
      <c r="O76" s="1197"/>
      <c r="P76" s="1197"/>
      <c r="Q76" s="1197" t="s">
        <v>3</v>
      </c>
      <c r="R76" s="1198"/>
      <c r="S76" s="1198"/>
      <c r="T76" s="1198"/>
      <c r="U76" s="1198"/>
    </row>
    <row r="77" spans="4:21" ht="13.5">
      <c r="D77" s="1197" t="s">
        <v>693</v>
      </c>
      <c r="E77" s="1199">
        <v>58.56929955290611</v>
      </c>
      <c r="F77" s="1199">
        <v>58.01781737193764</v>
      </c>
      <c r="G77" s="1199">
        <v>51.88172043010753</v>
      </c>
      <c r="H77" s="1199"/>
      <c r="I77" s="1199"/>
      <c r="J77" s="1199">
        <v>46.54017857142857</v>
      </c>
      <c r="K77" s="1199">
        <v>53.093345800218174</v>
      </c>
      <c r="L77" s="1199">
        <v>54.162746942615236</v>
      </c>
      <c r="N77" s="1197" t="s">
        <v>692</v>
      </c>
      <c r="O77" s="1197"/>
      <c r="P77" s="1197"/>
      <c r="Q77" s="1200">
        <v>3.0615662029881507</v>
      </c>
      <c r="R77" s="1198"/>
      <c r="S77" s="1198"/>
      <c r="T77" s="1198"/>
      <c r="U77" s="1198"/>
    </row>
    <row r="78" spans="4:21" ht="13.5">
      <c r="D78" s="1197" t="s">
        <v>699</v>
      </c>
      <c r="E78" s="1199">
        <v>57.80104712041884</v>
      </c>
      <c r="F78" s="1199">
        <v>56.481481481481474</v>
      </c>
      <c r="G78" s="1199">
        <v>51.671732522796354</v>
      </c>
      <c r="H78" s="1199"/>
      <c r="I78" s="1199"/>
      <c r="J78" s="1199">
        <v>46.04086845466156</v>
      </c>
      <c r="L78" s="1199">
        <v>53.093345800218174</v>
      </c>
      <c r="N78" s="1197" t="s">
        <v>693</v>
      </c>
      <c r="O78" s="1197"/>
      <c r="P78" s="1197"/>
      <c r="Q78" s="1200">
        <v>5.961822660098522</v>
      </c>
      <c r="R78" s="1198"/>
      <c r="S78" s="1198"/>
      <c r="T78" s="1198"/>
      <c r="U78" s="1198"/>
    </row>
    <row r="79" spans="5:17" ht="13.5">
      <c r="E79" s="1201"/>
      <c r="F79" s="1201"/>
      <c r="G79" s="1201"/>
      <c r="H79" s="1201"/>
      <c r="I79" s="1201"/>
      <c r="J79" s="1201"/>
      <c r="L79" s="1201"/>
      <c r="N79" s="1197" t="s">
        <v>699</v>
      </c>
      <c r="O79" s="1197"/>
      <c r="P79" s="1197"/>
      <c r="Q79" s="1200">
        <v>4.56455092540025</v>
      </c>
    </row>
    <row r="80" spans="5:12" ht="13.5">
      <c r="E80" s="1201"/>
      <c r="F80" s="1201"/>
      <c r="G80" s="1201"/>
      <c r="H80" s="1201"/>
      <c r="I80" s="1201"/>
      <c r="J80" s="1201"/>
      <c r="L80" s="1201"/>
    </row>
    <row r="81" spans="5:12" ht="13.5">
      <c r="E81" s="1201"/>
      <c r="F81" s="1201"/>
      <c r="G81" s="1201"/>
      <c r="H81" s="1201"/>
      <c r="I81" s="1201"/>
      <c r="J81" s="1201"/>
      <c r="L81" s="1201"/>
    </row>
    <row r="82" spans="4:12" ht="13.5">
      <c r="D82" s="1164" t="s">
        <v>732</v>
      </c>
      <c r="E82" s="1201"/>
      <c r="F82" s="1202"/>
      <c r="G82" s="1203"/>
      <c r="H82" s="1203"/>
      <c r="I82" s="1203"/>
      <c r="J82" s="1201"/>
      <c r="L82" s="1201"/>
    </row>
    <row r="83" spans="4:12" ht="13.5">
      <c r="D83" s="1205"/>
      <c r="E83" s="1206" t="s">
        <v>726</v>
      </c>
      <c r="F83" s="1207" t="s">
        <v>727</v>
      </c>
      <c r="G83" s="1207" t="s">
        <v>728</v>
      </c>
      <c r="H83" s="1207"/>
      <c r="I83" s="1207"/>
      <c r="J83" s="1207" t="s">
        <v>729</v>
      </c>
      <c r="K83" s="1197" t="s">
        <v>3</v>
      </c>
      <c r="L83" s="1207" t="s">
        <v>3</v>
      </c>
    </row>
    <row r="84" spans="4:12" ht="13.5">
      <c r="D84" s="1197" t="s">
        <v>692</v>
      </c>
      <c r="E84" s="1199">
        <v>46.494464944649444</v>
      </c>
      <c r="F84" s="1199">
        <v>41.09947643979058</v>
      </c>
      <c r="G84" s="1199">
        <v>40.354330708661415</v>
      </c>
      <c r="H84" s="1199"/>
      <c r="I84" s="1199"/>
      <c r="J84" s="1199">
        <v>41.246290801186944</v>
      </c>
      <c r="L84" s="1199">
        <v>42.35517568850902</v>
      </c>
    </row>
    <row r="85" spans="4:12" ht="13.5">
      <c r="D85" s="1197" t="s">
        <v>693</v>
      </c>
      <c r="E85" s="1199">
        <v>37.730287398673546</v>
      </c>
      <c r="F85" s="1199">
        <v>39.67032967032967</v>
      </c>
      <c r="G85" s="1199">
        <v>35.60673162090345</v>
      </c>
      <c r="H85" s="1199"/>
      <c r="I85" s="1199"/>
      <c r="J85" s="1199">
        <v>30.638297872340424</v>
      </c>
      <c r="K85" s="1199">
        <v>38.10928283141881</v>
      </c>
      <c r="L85" s="1199">
        <v>36.04704797047971</v>
      </c>
    </row>
    <row r="86" spans="4:12" ht="13.5">
      <c r="D86" s="1197" t="s">
        <v>699</v>
      </c>
      <c r="E86" s="1199">
        <v>40.23170089520801</v>
      </c>
      <c r="F86" s="1199">
        <v>40.092879256965944</v>
      </c>
      <c r="G86" s="1199">
        <v>37.08002443494197</v>
      </c>
      <c r="H86" s="1199"/>
      <c r="I86" s="1199"/>
      <c r="J86" s="1199">
        <v>35.06815365551425</v>
      </c>
      <c r="L86" s="1199">
        <v>38.10928283141881</v>
      </c>
    </row>
    <row r="87" spans="5:11" ht="13.5">
      <c r="E87" s="1201"/>
      <c r="F87" s="1201"/>
      <c r="G87" s="1201"/>
      <c r="H87" s="1201"/>
      <c r="I87" s="1201"/>
      <c r="J87" s="1201"/>
      <c r="K87" s="1201"/>
    </row>
    <row r="88" spans="4:11" ht="13.5">
      <c r="D88" s="1164" t="s">
        <v>733</v>
      </c>
      <c r="E88" s="1201"/>
      <c r="F88" s="1201"/>
      <c r="G88" s="1201"/>
      <c r="H88" s="1201"/>
      <c r="I88" s="1201"/>
      <c r="J88" s="1201"/>
      <c r="K88" s="1201"/>
    </row>
    <row r="89" spans="4:11" ht="13.5">
      <c r="D89" s="1205" t="s">
        <v>734</v>
      </c>
      <c r="E89" s="1208" t="s">
        <v>726</v>
      </c>
      <c r="F89" s="1209" t="s">
        <v>727</v>
      </c>
      <c r="G89" s="1209" t="s">
        <v>728</v>
      </c>
      <c r="H89" s="1209"/>
      <c r="I89" s="1209"/>
      <c r="J89" s="1209" t="s">
        <v>729</v>
      </c>
      <c r="K89" s="1209" t="s">
        <v>3</v>
      </c>
    </row>
    <row r="90" spans="4:11" ht="13.5">
      <c r="D90" s="1205" t="s">
        <v>735</v>
      </c>
      <c r="E90" s="1210">
        <v>6.677099634846114</v>
      </c>
      <c r="F90" s="1210">
        <v>9.350850077279754</v>
      </c>
      <c r="G90" s="1210">
        <v>13.989004276114844</v>
      </c>
      <c r="H90" s="1210"/>
      <c r="I90" s="1210"/>
      <c r="J90" s="1210">
        <v>16.760828625235405</v>
      </c>
      <c r="K90" s="1210">
        <v>11.566526936811055</v>
      </c>
    </row>
    <row r="91" spans="4:11" ht="13.5">
      <c r="D91" s="1205" t="s">
        <v>736</v>
      </c>
      <c r="E91" s="1210">
        <v>29.629629629629626</v>
      </c>
      <c r="F91" s="1210">
        <v>32.07109737248841</v>
      </c>
      <c r="G91" s="1210">
        <v>31.09346365302382</v>
      </c>
      <c r="H91" s="1210"/>
      <c r="I91" s="1210"/>
      <c r="J91" s="1210">
        <v>33.961079723791585</v>
      </c>
      <c r="K91" s="1210">
        <v>31.563421828908556</v>
      </c>
    </row>
    <row r="92" spans="4:11" ht="13.5">
      <c r="D92" s="1205" t="s">
        <v>733</v>
      </c>
      <c r="E92" s="1210">
        <v>36.020671834625325</v>
      </c>
      <c r="F92" s="1210">
        <v>36.890243902439025</v>
      </c>
      <c r="G92" s="1210">
        <v>44.49127031908489</v>
      </c>
      <c r="H92" s="1210"/>
      <c r="I92" s="1210"/>
      <c r="J92" s="1210">
        <v>49.78619425778864</v>
      </c>
      <c r="K92" s="1210">
        <v>41.78762414056531</v>
      </c>
    </row>
  </sheetData>
  <sheetProtection selectLockedCells="1"/>
  <mergeCells count="13">
    <mergeCell ref="A1:M1"/>
    <mergeCell ref="C3:G3"/>
    <mergeCell ref="J3:N3"/>
    <mergeCell ref="Q3:U3"/>
    <mergeCell ref="AF37:AG37"/>
    <mergeCell ref="AD44:AE44"/>
    <mergeCell ref="AF44:AG44"/>
    <mergeCell ref="AD37:AE37"/>
    <mergeCell ref="AD58:AD60"/>
    <mergeCell ref="AD46:AD48"/>
    <mergeCell ref="AD49:AD51"/>
    <mergeCell ref="AD52:AD54"/>
    <mergeCell ref="AD55:AD57"/>
  </mergeCells>
  <printOptions/>
  <pageMargins left="0.7874015748031497" right="0.3937007874015748" top="0.7874015748031497" bottom="0.3937007874015748" header="0.5118110236220472" footer="0.5118110236220472"/>
  <pageSetup horizontalDpi="600" verticalDpi="600" orientation="landscape" paperSize="9" r:id="rId2"/>
  <headerFooter alignWithMargins="0">
    <oddFooter>&amp;C-12-</oddFooter>
  </headerFooter>
  <drawing r:id="rId1"/>
</worksheet>
</file>

<file path=xl/worksheets/sheet7.xml><?xml version="1.0" encoding="utf-8"?>
<worksheet xmlns="http://schemas.openxmlformats.org/spreadsheetml/2006/main" xmlns:r="http://schemas.openxmlformats.org/officeDocument/2006/relationships">
  <sheetPr>
    <tabColor indexed="13"/>
  </sheetPr>
  <dimension ref="A1:W42"/>
  <sheetViews>
    <sheetView view="pageBreakPreview" zoomScale="90" zoomScaleNormal="75" zoomScaleSheetLayoutView="90" workbookViewId="0" topLeftCell="A1">
      <pane xSplit="3" ySplit="3" topLeftCell="D15" activePane="bottomRight" state="frozen"/>
      <selection pane="topLeft" activeCell="AA6" sqref="AA6"/>
      <selection pane="topRight" activeCell="AA6" sqref="AA6"/>
      <selection pane="bottomLeft" activeCell="AA6" sqref="AA6"/>
      <selection pane="bottomRight" activeCell="Z37" sqref="Z37"/>
    </sheetView>
  </sheetViews>
  <sheetFormatPr defaultColWidth="9.00390625" defaultRowHeight="13.5"/>
  <cols>
    <col min="1" max="1" width="0.74609375" style="1221" customWidth="1"/>
    <col min="2" max="2" width="1.12109375" style="1221" customWidth="1"/>
    <col min="3" max="3" width="7.50390625" style="1221" customWidth="1"/>
    <col min="4" max="9" width="6.75390625" style="1257" customWidth="1"/>
    <col min="10" max="10" width="1.12109375" style="1257" customWidth="1"/>
    <col min="11" max="16" width="6.75390625" style="1258" customWidth="1"/>
    <col min="17" max="17" width="1.12109375" style="1258" customWidth="1"/>
    <col min="18" max="22" width="6.75390625" style="1257" customWidth="1"/>
    <col min="23" max="23" width="6.25390625" style="1257" customWidth="1"/>
    <col min="24" max="16384" width="9.00390625" style="1221" customWidth="1"/>
  </cols>
  <sheetData>
    <row r="1" spans="1:23" s="1216" customFormat="1" ht="18.75" customHeight="1" thickBot="1">
      <c r="A1" s="1211" t="s">
        <v>211</v>
      </c>
      <c r="B1" s="1212"/>
      <c r="C1" s="1212"/>
      <c r="D1" s="1213"/>
      <c r="E1" s="1213"/>
      <c r="F1" s="1213"/>
      <c r="G1" s="1213"/>
      <c r="H1" s="1213"/>
      <c r="I1" s="1213"/>
      <c r="J1" s="1213"/>
      <c r="K1" s="1214"/>
      <c r="L1" s="1214"/>
      <c r="M1" s="1214"/>
      <c r="N1" s="1214"/>
      <c r="O1" s="1214"/>
      <c r="P1" s="1214"/>
      <c r="Q1" s="1214"/>
      <c r="R1" s="1213"/>
      <c r="S1" s="1213"/>
      <c r="T1" s="1213"/>
      <c r="U1" s="1213"/>
      <c r="V1" s="1213"/>
      <c r="W1" s="1215" t="s">
        <v>737</v>
      </c>
    </row>
    <row r="2" spans="1:23" ht="15.75" customHeight="1">
      <c r="A2" s="1217"/>
      <c r="B2" s="1218"/>
      <c r="C2" s="1217"/>
      <c r="D2" s="1349"/>
      <c r="E2" s="1349"/>
      <c r="F2" s="1349" t="s">
        <v>700</v>
      </c>
      <c r="G2" s="1349"/>
      <c r="H2" s="1349"/>
      <c r="I2" s="1349"/>
      <c r="J2" s="1219"/>
      <c r="K2" s="1350"/>
      <c r="L2" s="1350"/>
      <c r="M2" s="1350" t="s">
        <v>692</v>
      </c>
      <c r="N2" s="1350"/>
      <c r="O2" s="1350"/>
      <c r="P2" s="1350"/>
      <c r="Q2" s="1220"/>
      <c r="R2" s="1351"/>
      <c r="S2" s="1351"/>
      <c r="T2" s="1351" t="s">
        <v>693</v>
      </c>
      <c r="U2" s="1351"/>
      <c r="V2" s="1351"/>
      <c r="W2" s="1351"/>
    </row>
    <row r="3" spans="1:23" s="1226" customFormat="1" ht="17.25" customHeight="1">
      <c r="A3" s="1222"/>
      <c r="B3" s="1223"/>
      <c r="C3" s="1224" t="s">
        <v>212</v>
      </c>
      <c r="D3" s="1352" t="s">
        <v>695</v>
      </c>
      <c r="E3" s="1352" t="s">
        <v>696</v>
      </c>
      <c r="F3" s="1352" t="s">
        <v>697</v>
      </c>
      <c r="G3" s="1352" t="s">
        <v>698</v>
      </c>
      <c r="H3" s="1352" t="s">
        <v>699</v>
      </c>
      <c r="I3" s="1352" t="s">
        <v>770</v>
      </c>
      <c r="J3" s="1225"/>
      <c r="K3" s="1353" t="s">
        <v>695</v>
      </c>
      <c r="L3" s="1353" t="s">
        <v>696</v>
      </c>
      <c r="M3" s="1353" t="s">
        <v>697</v>
      </c>
      <c r="N3" s="1353" t="s">
        <v>698</v>
      </c>
      <c r="O3" s="1353" t="s">
        <v>699</v>
      </c>
      <c r="P3" s="1353" t="s">
        <v>770</v>
      </c>
      <c r="Q3" s="1225"/>
      <c r="R3" s="1354" t="s">
        <v>695</v>
      </c>
      <c r="S3" s="1354" t="s">
        <v>696</v>
      </c>
      <c r="T3" s="1354" t="s">
        <v>697</v>
      </c>
      <c r="U3" s="1354" t="s">
        <v>698</v>
      </c>
      <c r="V3" s="1354" t="s">
        <v>699</v>
      </c>
      <c r="W3" s="1354" t="s">
        <v>770</v>
      </c>
    </row>
    <row r="4" spans="1:23" s="1232" customFormat="1" ht="12" customHeight="1">
      <c r="A4" s="1227"/>
      <c r="B4" s="1228">
        <v>1</v>
      </c>
      <c r="C4" s="1229" t="s">
        <v>771</v>
      </c>
      <c r="D4" s="1230">
        <v>238</v>
      </c>
      <c r="E4" s="1231">
        <v>278</v>
      </c>
      <c r="F4" s="1231">
        <v>310</v>
      </c>
      <c r="G4" s="1231">
        <v>583</v>
      </c>
      <c r="H4" s="1231">
        <v>1409</v>
      </c>
      <c r="I4" s="1231" t="s">
        <v>31</v>
      </c>
      <c r="J4" s="1231"/>
      <c r="K4" s="1231">
        <v>139</v>
      </c>
      <c r="L4" s="1231">
        <v>140</v>
      </c>
      <c r="M4" s="1231">
        <v>158</v>
      </c>
      <c r="N4" s="1231">
        <v>266</v>
      </c>
      <c r="O4" s="1231">
        <v>703</v>
      </c>
      <c r="P4" s="1231" t="s">
        <v>825</v>
      </c>
      <c r="Q4" s="1231"/>
      <c r="R4" s="1231">
        <v>99</v>
      </c>
      <c r="S4" s="1231">
        <v>138</v>
      </c>
      <c r="T4" s="1231">
        <v>152</v>
      </c>
      <c r="U4" s="1231">
        <v>317</v>
      </c>
      <c r="V4" s="1231">
        <v>706</v>
      </c>
      <c r="W4" s="1231" t="s">
        <v>825</v>
      </c>
    </row>
    <row r="5" spans="1:23" s="1232" customFormat="1" ht="12" customHeight="1">
      <c r="A5" s="1233"/>
      <c r="B5" s="1234">
        <v>2</v>
      </c>
      <c r="C5" s="1235" t="s">
        <v>772</v>
      </c>
      <c r="D5" s="1231">
        <v>102</v>
      </c>
      <c r="E5" s="1231">
        <v>186</v>
      </c>
      <c r="F5" s="1231">
        <v>157</v>
      </c>
      <c r="G5" s="1231">
        <v>362</v>
      </c>
      <c r="H5" s="1231">
        <v>807</v>
      </c>
      <c r="I5" s="1231" t="s">
        <v>825</v>
      </c>
      <c r="J5" s="1231"/>
      <c r="K5" s="1231">
        <v>43</v>
      </c>
      <c r="L5" s="1231">
        <v>101</v>
      </c>
      <c r="M5" s="1231">
        <v>76</v>
      </c>
      <c r="N5" s="1231">
        <v>173</v>
      </c>
      <c r="O5" s="1231">
        <v>393</v>
      </c>
      <c r="P5" s="1231" t="s">
        <v>825</v>
      </c>
      <c r="Q5" s="1231"/>
      <c r="R5" s="1231">
        <v>59</v>
      </c>
      <c r="S5" s="1231">
        <v>85</v>
      </c>
      <c r="T5" s="1231">
        <v>81</v>
      </c>
      <c r="U5" s="1231">
        <v>189</v>
      </c>
      <c r="V5" s="1231">
        <v>414</v>
      </c>
      <c r="W5" s="1231" t="s">
        <v>825</v>
      </c>
    </row>
    <row r="6" spans="1:23" s="1232" customFormat="1" ht="12" customHeight="1">
      <c r="A6" s="1233"/>
      <c r="B6" s="1234">
        <v>3</v>
      </c>
      <c r="C6" s="1235" t="s">
        <v>773</v>
      </c>
      <c r="D6" s="1231">
        <v>83</v>
      </c>
      <c r="E6" s="1231">
        <v>118</v>
      </c>
      <c r="F6" s="1231">
        <v>72</v>
      </c>
      <c r="G6" s="1231">
        <v>192</v>
      </c>
      <c r="H6" s="1231">
        <v>465</v>
      </c>
      <c r="I6" s="1231" t="s">
        <v>825</v>
      </c>
      <c r="J6" s="1231" t="s">
        <v>738</v>
      </c>
      <c r="K6" s="1231">
        <v>46</v>
      </c>
      <c r="L6" s="1231">
        <v>60</v>
      </c>
      <c r="M6" s="1231">
        <v>34</v>
      </c>
      <c r="N6" s="1231">
        <v>102</v>
      </c>
      <c r="O6" s="1231">
        <v>242</v>
      </c>
      <c r="P6" s="1231" t="s">
        <v>825</v>
      </c>
      <c r="Q6" s="1231"/>
      <c r="R6" s="1231">
        <v>37</v>
      </c>
      <c r="S6" s="1231">
        <v>58</v>
      </c>
      <c r="T6" s="1231">
        <v>38</v>
      </c>
      <c r="U6" s="1231">
        <v>90</v>
      </c>
      <c r="V6" s="1231">
        <v>223</v>
      </c>
      <c r="W6" s="1231" t="s">
        <v>825</v>
      </c>
    </row>
    <row r="7" spans="1:23" s="1232" customFormat="1" ht="12" customHeight="1">
      <c r="A7" s="1233"/>
      <c r="B7" s="1234">
        <v>4</v>
      </c>
      <c r="C7" s="1235" t="s">
        <v>774</v>
      </c>
      <c r="D7" s="1231">
        <v>86</v>
      </c>
      <c r="E7" s="1231">
        <v>103</v>
      </c>
      <c r="F7" s="1231">
        <v>103</v>
      </c>
      <c r="G7" s="1231">
        <v>273</v>
      </c>
      <c r="H7" s="1231">
        <v>565</v>
      </c>
      <c r="I7" s="1231" t="s">
        <v>825</v>
      </c>
      <c r="J7" s="1231"/>
      <c r="K7" s="1231">
        <v>48</v>
      </c>
      <c r="L7" s="1231">
        <v>61</v>
      </c>
      <c r="M7" s="1231">
        <v>51</v>
      </c>
      <c r="N7" s="1231">
        <v>149</v>
      </c>
      <c r="O7" s="1231">
        <v>309</v>
      </c>
      <c r="P7" s="1231" t="s">
        <v>825</v>
      </c>
      <c r="Q7" s="1231"/>
      <c r="R7" s="1236">
        <v>38</v>
      </c>
      <c r="S7" s="1236">
        <v>42</v>
      </c>
      <c r="T7" s="1236">
        <v>52</v>
      </c>
      <c r="U7" s="1236">
        <v>124</v>
      </c>
      <c r="V7" s="1236">
        <v>256</v>
      </c>
      <c r="W7" s="1237" t="s">
        <v>825</v>
      </c>
    </row>
    <row r="8" spans="1:23" s="1232" customFormat="1" ht="12" customHeight="1">
      <c r="A8" s="1233"/>
      <c r="B8" s="1234">
        <v>5</v>
      </c>
      <c r="C8" s="1235" t="s">
        <v>775</v>
      </c>
      <c r="D8" s="1231">
        <v>68</v>
      </c>
      <c r="E8" s="1231">
        <v>81</v>
      </c>
      <c r="F8" s="1231">
        <v>105</v>
      </c>
      <c r="G8" s="1231">
        <v>156</v>
      </c>
      <c r="H8" s="1231">
        <v>410</v>
      </c>
      <c r="I8" s="1231" t="s">
        <v>825</v>
      </c>
      <c r="J8" s="1231" t="s">
        <v>738</v>
      </c>
      <c r="K8" s="1231">
        <v>30</v>
      </c>
      <c r="L8" s="1231">
        <v>43</v>
      </c>
      <c r="M8" s="1231">
        <v>62</v>
      </c>
      <c r="N8" s="1231">
        <v>77</v>
      </c>
      <c r="O8" s="1231">
        <v>212</v>
      </c>
      <c r="P8" s="1231" t="s">
        <v>825</v>
      </c>
      <c r="Q8" s="1231"/>
      <c r="R8" s="1231">
        <v>38</v>
      </c>
      <c r="S8" s="1231">
        <v>38</v>
      </c>
      <c r="T8" s="1231">
        <v>43</v>
      </c>
      <c r="U8" s="1231">
        <v>79</v>
      </c>
      <c r="V8" s="1231">
        <v>198</v>
      </c>
      <c r="W8" s="1231" t="s">
        <v>825</v>
      </c>
    </row>
    <row r="9" spans="1:23" s="1232" customFormat="1" ht="12" customHeight="1">
      <c r="A9" s="1233"/>
      <c r="B9" s="1234">
        <v>6</v>
      </c>
      <c r="C9" s="1235" t="s">
        <v>776</v>
      </c>
      <c r="D9" s="1231">
        <v>52</v>
      </c>
      <c r="E9" s="1231">
        <v>86</v>
      </c>
      <c r="F9" s="1231">
        <v>108</v>
      </c>
      <c r="G9" s="1231">
        <v>247</v>
      </c>
      <c r="H9" s="1231">
        <v>493</v>
      </c>
      <c r="I9" s="1231">
        <v>32</v>
      </c>
      <c r="J9" s="1231"/>
      <c r="K9" s="1231">
        <v>21</v>
      </c>
      <c r="L9" s="1231">
        <v>36</v>
      </c>
      <c r="M9" s="1231">
        <v>42</v>
      </c>
      <c r="N9" s="1231">
        <v>128</v>
      </c>
      <c r="O9" s="1231">
        <v>227</v>
      </c>
      <c r="P9" s="1231">
        <v>20</v>
      </c>
      <c r="Q9" s="1231"/>
      <c r="R9" s="1231">
        <v>31</v>
      </c>
      <c r="S9" s="1231">
        <v>50</v>
      </c>
      <c r="T9" s="1231">
        <v>66</v>
      </c>
      <c r="U9" s="1231">
        <v>119</v>
      </c>
      <c r="V9" s="1231">
        <v>266</v>
      </c>
      <c r="W9" s="1231">
        <v>12</v>
      </c>
    </row>
    <row r="10" spans="1:23" s="1232" customFormat="1" ht="12" customHeight="1">
      <c r="A10" s="1233"/>
      <c r="B10" s="1234">
        <v>7</v>
      </c>
      <c r="C10" s="1235" t="s">
        <v>777</v>
      </c>
      <c r="D10" s="1231">
        <v>310</v>
      </c>
      <c r="E10" s="1231">
        <v>509</v>
      </c>
      <c r="F10" s="1231">
        <v>473</v>
      </c>
      <c r="G10" s="1231">
        <v>1014</v>
      </c>
      <c r="H10" s="1231">
        <v>2306</v>
      </c>
      <c r="I10" s="1231">
        <v>1578</v>
      </c>
      <c r="J10" s="1231"/>
      <c r="K10" s="1231">
        <v>165</v>
      </c>
      <c r="L10" s="1231">
        <v>272</v>
      </c>
      <c r="M10" s="1231">
        <v>229</v>
      </c>
      <c r="N10" s="1231">
        <v>437</v>
      </c>
      <c r="O10" s="1231">
        <v>1103</v>
      </c>
      <c r="P10" s="1231">
        <v>788</v>
      </c>
      <c r="Q10" s="1231"/>
      <c r="R10" s="1231">
        <v>145</v>
      </c>
      <c r="S10" s="1231">
        <v>237</v>
      </c>
      <c r="T10" s="1231">
        <v>244</v>
      </c>
      <c r="U10" s="1231">
        <v>577</v>
      </c>
      <c r="V10" s="1231">
        <v>1203</v>
      </c>
      <c r="W10" s="1231">
        <v>790</v>
      </c>
    </row>
    <row r="11" spans="1:23" s="1232" customFormat="1" ht="12" customHeight="1">
      <c r="A11" s="1233"/>
      <c r="B11" s="1234">
        <v>8</v>
      </c>
      <c r="C11" s="1235" t="s">
        <v>778</v>
      </c>
      <c r="D11" s="1231">
        <v>661</v>
      </c>
      <c r="E11" s="1231">
        <v>1024</v>
      </c>
      <c r="F11" s="1231">
        <v>852</v>
      </c>
      <c r="G11" s="1231">
        <v>1833</v>
      </c>
      <c r="H11" s="1231">
        <v>4370</v>
      </c>
      <c r="I11" s="1231">
        <v>2888</v>
      </c>
      <c r="J11" s="1231"/>
      <c r="K11" s="1231">
        <v>340</v>
      </c>
      <c r="L11" s="1231">
        <v>522</v>
      </c>
      <c r="M11" s="1231">
        <v>456</v>
      </c>
      <c r="N11" s="1231">
        <v>857</v>
      </c>
      <c r="O11" s="1231">
        <v>2175</v>
      </c>
      <c r="P11" s="1231">
        <v>1419</v>
      </c>
      <c r="Q11" s="1231"/>
      <c r="R11" s="1231">
        <v>321</v>
      </c>
      <c r="S11" s="1231">
        <v>502</v>
      </c>
      <c r="T11" s="1231">
        <v>396</v>
      </c>
      <c r="U11" s="1231">
        <v>976</v>
      </c>
      <c r="V11" s="1231">
        <v>2195</v>
      </c>
      <c r="W11" s="1231">
        <v>1469</v>
      </c>
    </row>
    <row r="12" spans="1:23" s="1232" customFormat="1" ht="12" customHeight="1">
      <c r="A12" s="1233"/>
      <c r="B12" s="1234">
        <v>9</v>
      </c>
      <c r="C12" s="1235" t="s">
        <v>779</v>
      </c>
      <c r="D12" s="1231">
        <v>2419</v>
      </c>
      <c r="E12" s="1231">
        <v>2948</v>
      </c>
      <c r="F12" s="1231">
        <v>2416</v>
      </c>
      <c r="G12" s="1231">
        <v>3678</v>
      </c>
      <c r="H12" s="1231">
        <v>11461</v>
      </c>
      <c r="I12" s="1231">
        <v>157392</v>
      </c>
      <c r="J12" s="1231"/>
      <c r="K12" s="1231">
        <v>1248</v>
      </c>
      <c r="L12" s="1231">
        <v>1514</v>
      </c>
      <c r="M12" s="1231">
        <v>1246</v>
      </c>
      <c r="N12" s="1231">
        <v>1753</v>
      </c>
      <c r="O12" s="1231">
        <v>5761</v>
      </c>
      <c r="P12" s="1231">
        <v>76970</v>
      </c>
      <c r="Q12" s="1231"/>
      <c r="R12" s="1231">
        <v>1171</v>
      </c>
      <c r="S12" s="1231">
        <v>1434</v>
      </c>
      <c r="T12" s="1231">
        <v>1170</v>
      </c>
      <c r="U12" s="1231">
        <v>1925</v>
      </c>
      <c r="V12" s="1231">
        <v>5700</v>
      </c>
      <c r="W12" s="1231">
        <v>80422</v>
      </c>
    </row>
    <row r="13" spans="1:23" s="1232" customFormat="1" ht="12" customHeight="1">
      <c r="A13" s="1233"/>
      <c r="B13" s="1234">
        <v>10</v>
      </c>
      <c r="C13" s="1235" t="s">
        <v>780</v>
      </c>
      <c r="D13" s="1231">
        <v>1532</v>
      </c>
      <c r="E13" s="1231">
        <v>1444</v>
      </c>
      <c r="F13" s="1231">
        <v>1281</v>
      </c>
      <c r="G13" s="1231">
        <v>1501</v>
      </c>
      <c r="H13" s="1231">
        <v>5758</v>
      </c>
      <c r="I13" s="1231">
        <v>9314</v>
      </c>
      <c r="J13" s="1231"/>
      <c r="K13" s="1231">
        <v>782</v>
      </c>
      <c r="L13" s="1231">
        <v>741</v>
      </c>
      <c r="M13" s="1231">
        <v>651</v>
      </c>
      <c r="N13" s="1231">
        <v>688</v>
      </c>
      <c r="O13" s="1231">
        <v>2862</v>
      </c>
      <c r="P13" s="1231">
        <v>4727</v>
      </c>
      <c r="Q13" s="1231"/>
      <c r="R13" s="1231">
        <v>750</v>
      </c>
      <c r="S13" s="1231">
        <v>703</v>
      </c>
      <c r="T13" s="1231">
        <v>630</v>
      </c>
      <c r="U13" s="1231">
        <v>813</v>
      </c>
      <c r="V13" s="1231">
        <v>2896</v>
      </c>
      <c r="W13" s="1231">
        <v>4587</v>
      </c>
    </row>
    <row r="14" spans="1:23" s="1232" customFormat="1" ht="12" customHeight="1">
      <c r="A14" s="1233"/>
      <c r="B14" s="1234">
        <v>11</v>
      </c>
      <c r="C14" s="1235" t="s">
        <v>781</v>
      </c>
      <c r="D14" s="1231">
        <v>737</v>
      </c>
      <c r="E14" s="1231">
        <v>733</v>
      </c>
      <c r="F14" s="1231">
        <v>545</v>
      </c>
      <c r="G14" s="1231">
        <v>837</v>
      </c>
      <c r="H14" s="1231">
        <v>2852</v>
      </c>
      <c r="I14" s="1231">
        <v>5775</v>
      </c>
      <c r="J14" s="1231"/>
      <c r="K14" s="1231">
        <v>379</v>
      </c>
      <c r="L14" s="1231">
        <v>373</v>
      </c>
      <c r="M14" s="1231">
        <v>278</v>
      </c>
      <c r="N14" s="1231">
        <v>420</v>
      </c>
      <c r="O14" s="1231">
        <v>1450</v>
      </c>
      <c r="P14" s="1231">
        <v>2993</v>
      </c>
      <c r="Q14" s="1231"/>
      <c r="R14" s="1231">
        <v>358</v>
      </c>
      <c r="S14" s="1231">
        <v>360</v>
      </c>
      <c r="T14" s="1231">
        <v>267</v>
      </c>
      <c r="U14" s="1231">
        <v>417</v>
      </c>
      <c r="V14" s="1231">
        <v>1402</v>
      </c>
      <c r="W14" s="1231">
        <v>2782</v>
      </c>
    </row>
    <row r="15" spans="1:23" s="1232" customFormat="1" ht="12" customHeight="1">
      <c r="A15" s="1233"/>
      <c r="B15" s="1234">
        <v>12</v>
      </c>
      <c r="C15" s="1235" t="s">
        <v>782</v>
      </c>
      <c r="D15" s="1231">
        <v>338</v>
      </c>
      <c r="E15" s="1231">
        <v>408</v>
      </c>
      <c r="F15" s="1231">
        <v>429</v>
      </c>
      <c r="G15" s="1231">
        <v>694</v>
      </c>
      <c r="H15" s="1231">
        <v>1869</v>
      </c>
      <c r="I15" s="1231">
        <v>25488</v>
      </c>
      <c r="J15" s="1231"/>
      <c r="K15" s="1231">
        <v>172</v>
      </c>
      <c r="L15" s="1231">
        <v>200</v>
      </c>
      <c r="M15" s="1231">
        <v>209</v>
      </c>
      <c r="N15" s="1231">
        <v>343</v>
      </c>
      <c r="O15" s="1231">
        <v>924</v>
      </c>
      <c r="P15" s="1231">
        <v>12124</v>
      </c>
      <c r="Q15" s="1231"/>
      <c r="R15" s="1231">
        <v>166</v>
      </c>
      <c r="S15" s="1231">
        <v>208</v>
      </c>
      <c r="T15" s="1231">
        <v>220</v>
      </c>
      <c r="U15" s="1231">
        <v>351</v>
      </c>
      <c r="V15" s="1231">
        <v>945</v>
      </c>
      <c r="W15" s="1231">
        <v>13364</v>
      </c>
    </row>
    <row r="16" spans="1:23" s="1232" customFormat="1" ht="12" customHeight="1">
      <c r="A16" s="1233"/>
      <c r="B16" s="1234">
        <v>13</v>
      </c>
      <c r="C16" s="1235" t="s">
        <v>783</v>
      </c>
      <c r="D16" s="1231">
        <v>569</v>
      </c>
      <c r="E16" s="1231">
        <v>647</v>
      </c>
      <c r="F16" s="1231">
        <v>560</v>
      </c>
      <c r="G16" s="1231">
        <v>1021</v>
      </c>
      <c r="H16" s="1231">
        <v>2797</v>
      </c>
      <c r="I16" s="1231">
        <v>38413</v>
      </c>
      <c r="J16" s="1231"/>
      <c r="K16" s="1231">
        <v>275</v>
      </c>
      <c r="L16" s="1231">
        <v>334</v>
      </c>
      <c r="M16" s="1231">
        <v>276</v>
      </c>
      <c r="N16" s="1231">
        <v>485</v>
      </c>
      <c r="O16" s="1231">
        <v>1370</v>
      </c>
      <c r="P16" s="1231">
        <v>18191</v>
      </c>
      <c r="Q16" s="1231"/>
      <c r="R16" s="1231">
        <v>294</v>
      </c>
      <c r="S16" s="1231">
        <v>313</v>
      </c>
      <c r="T16" s="1231">
        <v>284</v>
      </c>
      <c r="U16" s="1231">
        <v>536</v>
      </c>
      <c r="V16" s="1231">
        <v>1427</v>
      </c>
      <c r="W16" s="1231">
        <v>20222</v>
      </c>
    </row>
    <row r="17" spans="1:23" s="1232" customFormat="1" ht="12" customHeight="1">
      <c r="A17" s="1233"/>
      <c r="B17" s="1234">
        <v>14</v>
      </c>
      <c r="C17" s="1235" t="s">
        <v>784</v>
      </c>
      <c r="D17" s="1231">
        <v>489</v>
      </c>
      <c r="E17" s="1231">
        <v>553</v>
      </c>
      <c r="F17" s="1231">
        <v>454</v>
      </c>
      <c r="G17" s="1231">
        <v>766</v>
      </c>
      <c r="H17" s="1231">
        <v>2262</v>
      </c>
      <c r="I17" s="1231">
        <v>1100</v>
      </c>
      <c r="J17" s="1231"/>
      <c r="K17" s="1231">
        <v>223</v>
      </c>
      <c r="L17" s="1231">
        <v>294</v>
      </c>
      <c r="M17" s="1231">
        <v>221</v>
      </c>
      <c r="N17" s="1231">
        <v>360</v>
      </c>
      <c r="O17" s="1231">
        <v>1098</v>
      </c>
      <c r="P17" s="1231">
        <v>536</v>
      </c>
      <c r="Q17" s="1231"/>
      <c r="R17" s="1231">
        <v>266</v>
      </c>
      <c r="S17" s="1231">
        <v>259</v>
      </c>
      <c r="T17" s="1231">
        <v>233</v>
      </c>
      <c r="U17" s="1231">
        <v>406</v>
      </c>
      <c r="V17" s="1231">
        <v>1164</v>
      </c>
      <c r="W17" s="1231">
        <v>564</v>
      </c>
    </row>
    <row r="18" spans="1:23" s="1232" customFormat="1" ht="12" customHeight="1">
      <c r="A18" s="1233"/>
      <c r="B18" s="1234">
        <v>15</v>
      </c>
      <c r="C18" s="1235" t="s">
        <v>785</v>
      </c>
      <c r="D18" s="1231">
        <v>485</v>
      </c>
      <c r="E18" s="1231">
        <v>422</v>
      </c>
      <c r="F18" s="1231">
        <v>319</v>
      </c>
      <c r="G18" s="1231">
        <v>383</v>
      </c>
      <c r="H18" s="1231">
        <v>1609</v>
      </c>
      <c r="I18" s="1231">
        <v>17601</v>
      </c>
      <c r="J18" s="1231"/>
      <c r="K18" s="1231">
        <v>244</v>
      </c>
      <c r="L18" s="1231">
        <v>203</v>
      </c>
      <c r="M18" s="1231">
        <v>162</v>
      </c>
      <c r="N18" s="1231">
        <v>170</v>
      </c>
      <c r="O18" s="1231">
        <v>779</v>
      </c>
      <c r="P18" s="1231">
        <v>8302</v>
      </c>
      <c r="Q18" s="1231"/>
      <c r="R18" s="1231">
        <v>241</v>
      </c>
      <c r="S18" s="1231">
        <v>219</v>
      </c>
      <c r="T18" s="1231">
        <v>157</v>
      </c>
      <c r="U18" s="1231">
        <v>213</v>
      </c>
      <c r="V18" s="1231">
        <v>830</v>
      </c>
      <c r="W18" s="1231">
        <v>9299</v>
      </c>
    </row>
    <row r="19" spans="1:23" s="1232" customFormat="1" ht="12" customHeight="1">
      <c r="A19" s="1233"/>
      <c r="B19" s="1234">
        <v>16</v>
      </c>
      <c r="C19" s="1235" t="s">
        <v>786</v>
      </c>
      <c r="D19" s="1231">
        <v>698</v>
      </c>
      <c r="E19" s="1231">
        <v>662</v>
      </c>
      <c r="F19" s="1231">
        <v>426</v>
      </c>
      <c r="G19" s="1231">
        <v>578</v>
      </c>
      <c r="H19" s="1231">
        <v>2364</v>
      </c>
      <c r="I19" s="1231">
        <v>23608</v>
      </c>
      <c r="J19" s="1231"/>
      <c r="K19" s="1231">
        <v>370</v>
      </c>
      <c r="L19" s="1231">
        <v>337</v>
      </c>
      <c r="M19" s="1231">
        <v>228</v>
      </c>
      <c r="N19" s="1231">
        <v>279</v>
      </c>
      <c r="O19" s="1231">
        <v>1214</v>
      </c>
      <c r="P19" s="1231">
        <v>11488</v>
      </c>
      <c r="Q19" s="1231"/>
      <c r="R19" s="1231">
        <v>328</v>
      </c>
      <c r="S19" s="1231">
        <v>325</v>
      </c>
      <c r="T19" s="1231">
        <v>198</v>
      </c>
      <c r="U19" s="1231">
        <v>299</v>
      </c>
      <c r="V19" s="1231">
        <v>1150</v>
      </c>
      <c r="W19" s="1231">
        <v>12120</v>
      </c>
    </row>
    <row r="20" spans="1:23" s="1232" customFormat="1" ht="12" customHeight="1">
      <c r="A20" s="1233"/>
      <c r="B20" s="1234">
        <v>17</v>
      </c>
      <c r="C20" s="1235" t="s">
        <v>787</v>
      </c>
      <c r="D20" s="1231">
        <v>1287</v>
      </c>
      <c r="E20" s="1231">
        <v>1253</v>
      </c>
      <c r="F20" s="1231">
        <v>943</v>
      </c>
      <c r="G20" s="1231">
        <v>1322</v>
      </c>
      <c r="H20" s="1231">
        <v>4805</v>
      </c>
      <c r="I20" s="1231">
        <v>3591</v>
      </c>
      <c r="J20" s="1231"/>
      <c r="K20" s="1231">
        <v>688</v>
      </c>
      <c r="L20" s="1231">
        <v>685</v>
      </c>
      <c r="M20" s="1231">
        <v>507</v>
      </c>
      <c r="N20" s="1231">
        <v>663</v>
      </c>
      <c r="O20" s="1231">
        <v>2543</v>
      </c>
      <c r="P20" s="1231">
        <v>1782</v>
      </c>
      <c r="Q20" s="1231"/>
      <c r="R20" s="1231">
        <v>599</v>
      </c>
      <c r="S20" s="1231">
        <v>568</v>
      </c>
      <c r="T20" s="1231">
        <v>436</v>
      </c>
      <c r="U20" s="1231">
        <v>659</v>
      </c>
      <c r="V20" s="1231">
        <v>2262</v>
      </c>
      <c r="W20" s="1231">
        <v>1809</v>
      </c>
    </row>
    <row r="21" spans="1:23" s="1232" customFormat="1" ht="12" customHeight="1">
      <c r="A21" s="1233"/>
      <c r="B21" s="1234">
        <v>18</v>
      </c>
      <c r="C21" s="1235" t="s">
        <v>788</v>
      </c>
      <c r="D21" s="1231">
        <v>257</v>
      </c>
      <c r="E21" s="1231">
        <v>236</v>
      </c>
      <c r="F21" s="1231">
        <v>265</v>
      </c>
      <c r="G21" s="1231">
        <v>292</v>
      </c>
      <c r="H21" s="1231">
        <v>1050</v>
      </c>
      <c r="I21" s="1231">
        <v>744</v>
      </c>
      <c r="J21" s="1231"/>
      <c r="K21" s="1231">
        <v>151</v>
      </c>
      <c r="L21" s="1231">
        <v>113</v>
      </c>
      <c r="M21" s="1231">
        <v>132</v>
      </c>
      <c r="N21" s="1231">
        <v>140</v>
      </c>
      <c r="O21" s="1231">
        <v>536</v>
      </c>
      <c r="P21" s="1231">
        <v>387</v>
      </c>
      <c r="Q21" s="1231"/>
      <c r="R21" s="1231">
        <v>106</v>
      </c>
      <c r="S21" s="1231">
        <v>123</v>
      </c>
      <c r="T21" s="1231">
        <v>133</v>
      </c>
      <c r="U21" s="1231">
        <v>152</v>
      </c>
      <c r="V21" s="1231">
        <v>514</v>
      </c>
      <c r="W21" s="1231">
        <v>357</v>
      </c>
    </row>
    <row r="22" spans="1:23" s="1232" customFormat="1" ht="12" customHeight="1">
      <c r="A22" s="1233"/>
      <c r="B22" s="1234">
        <v>19</v>
      </c>
      <c r="C22" s="1235" t="s">
        <v>789</v>
      </c>
      <c r="D22" s="1231">
        <v>3355</v>
      </c>
      <c r="E22" s="1231">
        <v>3799</v>
      </c>
      <c r="F22" s="1231">
        <v>3090</v>
      </c>
      <c r="G22" s="1231">
        <v>4289</v>
      </c>
      <c r="H22" s="1231">
        <v>14533</v>
      </c>
      <c r="I22" s="1231">
        <v>208772</v>
      </c>
      <c r="J22" s="1231"/>
      <c r="K22" s="1231">
        <v>1711</v>
      </c>
      <c r="L22" s="1231">
        <v>1962</v>
      </c>
      <c r="M22" s="1231">
        <v>1594</v>
      </c>
      <c r="N22" s="1231">
        <v>2026</v>
      </c>
      <c r="O22" s="1231">
        <v>7293</v>
      </c>
      <c r="P22" s="1231">
        <v>102672</v>
      </c>
      <c r="Q22" s="1231"/>
      <c r="R22" s="1231">
        <v>1644</v>
      </c>
      <c r="S22" s="1231">
        <v>1837</v>
      </c>
      <c r="T22" s="1231">
        <v>1496</v>
      </c>
      <c r="U22" s="1231">
        <v>2263</v>
      </c>
      <c r="V22" s="1231">
        <v>7240</v>
      </c>
      <c r="W22" s="1231">
        <v>106100</v>
      </c>
    </row>
    <row r="23" spans="1:23" s="1232" customFormat="1" ht="12" customHeight="1">
      <c r="A23" s="1233"/>
      <c r="B23" s="1234">
        <v>20</v>
      </c>
      <c r="C23" s="1235" t="s">
        <v>790</v>
      </c>
      <c r="D23" s="1231">
        <v>663</v>
      </c>
      <c r="E23" s="1231">
        <v>574</v>
      </c>
      <c r="F23" s="1231">
        <v>585</v>
      </c>
      <c r="G23" s="1231">
        <v>592</v>
      </c>
      <c r="H23" s="1231">
        <v>2414</v>
      </c>
      <c r="I23" s="1231">
        <v>8441</v>
      </c>
      <c r="J23" s="1231"/>
      <c r="K23" s="1231">
        <v>349</v>
      </c>
      <c r="L23" s="1231">
        <v>284</v>
      </c>
      <c r="M23" s="1231">
        <v>293</v>
      </c>
      <c r="N23" s="1231">
        <v>282</v>
      </c>
      <c r="O23" s="1231">
        <v>1208</v>
      </c>
      <c r="P23" s="1231">
        <v>4315</v>
      </c>
      <c r="Q23" s="1231"/>
      <c r="R23" s="1231">
        <v>314</v>
      </c>
      <c r="S23" s="1231">
        <v>290</v>
      </c>
      <c r="T23" s="1231">
        <v>292</v>
      </c>
      <c r="U23" s="1231">
        <v>310</v>
      </c>
      <c r="V23" s="1231">
        <v>1206</v>
      </c>
      <c r="W23" s="1231">
        <v>4126</v>
      </c>
    </row>
    <row r="24" spans="1:23" s="1232" customFormat="1" ht="12" customHeight="1">
      <c r="A24" s="1233"/>
      <c r="B24" s="1234">
        <v>21</v>
      </c>
      <c r="C24" s="1235" t="s">
        <v>791</v>
      </c>
      <c r="D24" s="1231">
        <v>1253</v>
      </c>
      <c r="E24" s="1231">
        <v>1292</v>
      </c>
      <c r="F24" s="1231">
        <v>1254</v>
      </c>
      <c r="G24" s="1231">
        <v>1855</v>
      </c>
      <c r="H24" s="1231">
        <v>5654</v>
      </c>
      <c r="I24" s="1231" t="s">
        <v>825</v>
      </c>
      <c r="J24" s="1231"/>
      <c r="K24" s="1231">
        <v>665</v>
      </c>
      <c r="L24" s="1231">
        <v>650</v>
      </c>
      <c r="M24" s="1231">
        <v>636</v>
      </c>
      <c r="N24" s="1231">
        <v>891</v>
      </c>
      <c r="O24" s="1231">
        <v>2842</v>
      </c>
      <c r="P24" s="1231" t="s">
        <v>825</v>
      </c>
      <c r="Q24" s="1231"/>
      <c r="R24" s="1231">
        <v>588</v>
      </c>
      <c r="S24" s="1231">
        <v>642</v>
      </c>
      <c r="T24" s="1231">
        <v>618</v>
      </c>
      <c r="U24" s="1231">
        <v>964</v>
      </c>
      <c r="V24" s="1231">
        <v>2812</v>
      </c>
      <c r="W24" s="1231" t="s">
        <v>825</v>
      </c>
    </row>
    <row r="25" spans="1:23" s="1232" customFormat="1" ht="12" customHeight="1">
      <c r="A25" s="1233"/>
      <c r="B25" s="1234">
        <v>22</v>
      </c>
      <c r="C25" s="1235" t="s">
        <v>792</v>
      </c>
      <c r="D25" s="1231">
        <v>1889</v>
      </c>
      <c r="E25" s="1231">
        <v>1946</v>
      </c>
      <c r="F25" s="1231">
        <v>1710</v>
      </c>
      <c r="G25" s="1231">
        <v>2804</v>
      </c>
      <c r="H25" s="1231">
        <v>8349</v>
      </c>
      <c r="I25" s="1231">
        <v>8700</v>
      </c>
      <c r="J25" s="1231"/>
      <c r="K25" s="1231">
        <v>961</v>
      </c>
      <c r="L25" s="1231">
        <v>1013</v>
      </c>
      <c r="M25" s="1231">
        <v>863</v>
      </c>
      <c r="N25" s="1231">
        <v>1326</v>
      </c>
      <c r="O25" s="1231">
        <v>4163</v>
      </c>
      <c r="P25" s="1231">
        <v>4395</v>
      </c>
      <c r="Q25" s="1231"/>
      <c r="R25" s="1231">
        <v>928</v>
      </c>
      <c r="S25" s="1231">
        <v>933</v>
      </c>
      <c r="T25" s="1231">
        <v>847</v>
      </c>
      <c r="U25" s="1231">
        <v>1478</v>
      </c>
      <c r="V25" s="1231">
        <v>4186</v>
      </c>
      <c r="W25" s="1231">
        <v>4305</v>
      </c>
    </row>
    <row r="26" spans="1:23" s="1232" customFormat="1" ht="12" customHeight="1">
      <c r="A26" s="1233"/>
      <c r="B26" s="1234">
        <v>23</v>
      </c>
      <c r="C26" s="1235" t="s">
        <v>793</v>
      </c>
      <c r="D26" s="1231">
        <v>1985</v>
      </c>
      <c r="E26" s="1231">
        <v>1918</v>
      </c>
      <c r="F26" s="1231">
        <v>1825</v>
      </c>
      <c r="G26" s="1231">
        <v>2830</v>
      </c>
      <c r="H26" s="1231">
        <v>8558</v>
      </c>
      <c r="I26" s="1231">
        <v>6167</v>
      </c>
      <c r="J26" s="1231"/>
      <c r="K26" s="1231">
        <v>992</v>
      </c>
      <c r="L26" s="1231">
        <v>973</v>
      </c>
      <c r="M26" s="1231">
        <v>883</v>
      </c>
      <c r="N26" s="1231">
        <v>1381</v>
      </c>
      <c r="O26" s="1231">
        <v>4229</v>
      </c>
      <c r="P26" s="1231">
        <v>3030</v>
      </c>
      <c r="Q26" s="1231"/>
      <c r="R26" s="1231">
        <v>993</v>
      </c>
      <c r="S26" s="1231">
        <v>945</v>
      </c>
      <c r="T26" s="1231">
        <v>942</v>
      </c>
      <c r="U26" s="1231">
        <v>1449</v>
      </c>
      <c r="V26" s="1231">
        <v>4329</v>
      </c>
      <c r="W26" s="1231">
        <v>3137</v>
      </c>
    </row>
    <row r="27" spans="1:23" s="1232" customFormat="1" ht="12" customHeight="1">
      <c r="A27" s="1233"/>
      <c r="B27" s="1234">
        <v>24</v>
      </c>
      <c r="C27" s="1235" t="s">
        <v>794</v>
      </c>
      <c r="D27" s="1231">
        <v>613</v>
      </c>
      <c r="E27" s="1231">
        <v>439</v>
      </c>
      <c r="F27" s="1231">
        <v>690</v>
      </c>
      <c r="G27" s="1231">
        <v>570</v>
      </c>
      <c r="H27" s="1231">
        <v>2312</v>
      </c>
      <c r="I27" s="1231" t="s">
        <v>825</v>
      </c>
      <c r="J27" s="1231"/>
      <c r="K27" s="1231">
        <v>320</v>
      </c>
      <c r="L27" s="1231">
        <v>205</v>
      </c>
      <c r="M27" s="1231">
        <v>338</v>
      </c>
      <c r="N27" s="1231">
        <v>297</v>
      </c>
      <c r="O27" s="1231">
        <v>1160</v>
      </c>
      <c r="P27" s="1231" t="s">
        <v>825</v>
      </c>
      <c r="Q27" s="1231"/>
      <c r="R27" s="1231">
        <v>293</v>
      </c>
      <c r="S27" s="1231">
        <v>234</v>
      </c>
      <c r="T27" s="1231">
        <v>352</v>
      </c>
      <c r="U27" s="1231">
        <v>273</v>
      </c>
      <c r="V27" s="1231">
        <v>1152</v>
      </c>
      <c r="W27" s="1231" t="s">
        <v>825</v>
      </c>
    </row>
    <row r="28" spans="1:23" s="1232" customFormat="1" ht="12" customHeight="1">
      <c r="A28" s="1233"/>
      <c r="B28" s="1234">
        <v>25</v>
      </c>
      <c r="C28" s="1235" t="s">
        <v>795</v>
      </c>
      <c r="D28" s="1231">
        <v>404</v>
      </c>
      <c r="E28" s="1231">
        <v>382</v>
      </c>
      <c r="F28" s="1231">
        <v>372</v>
      </c>
      <c r="G28" s="1231">
        <v>473</v>
      </c>
      <c r="H28" s="1231">
        <v>1631</v>
      </c>
      <c r="I28" s="1231">
        <v>722</v>
      </c>
      <c r="J28" s="1231"/>
      <c r="K28" s="1231">
        <v>203</v>
      </c>
      <c r="L28" s="1231">
        <v>194</v>
      </c>
      <c r="M28" s="1231">
        <v>182</v>
      </c>
      <c r="N28" s="1231">
        <v>246</v>
      </c>
      <c r="O28" s="1231">
        <v>825</v>
      </c>
      <c r="P28" s="1231">
        <v>380</v>
      </c>
      <c r="Q28" s="1231"/>
      <c r="R28" s="1231">
        <v>201</v>
      </c>
      <c r="S28" s="1231">
        <v>188</v>
      </c>
      <c r="T28" s="1231">
        <v>190</v>
      </c>
      <c r="U28" s="1231">
        <v>227</v>
      </c>
      <c r="V28" s="1231">
        <v>806</v>
      </c>
      <c r="W28" s="1231">
        <v>342</v>
      </c>
    </row>
    <row r="29" spans="1:23" s="1232" customFormat="1" ht="12" customHeight="1">
      <c r="A29" s="1233"/>
      <c r="B29" s="1234">
        <v>26</v>
      </c>
      <c r="C29" s="1235" t="s">
        <v>796</v>
      </c>
      <c r="D29" s="1231">
        <v>59</v>
      </c>
      <c r="E29" s="1231">
        <v>68</v>
      </c>
      <c r="F29" s="1231">
        <v>104</v>
      </c>
      <c r="G29" s="1231">
        <v>162</v>
      </c>
      <c r="H29" s="1231">
        <v>393</v>
      </c>
      <c r="I29" s="1231" t="s">
        <v>825</v>
      </c>
      <c r="J29" s="1231"/>
      <c r="K29" s="1231">
        <v>33</v>
      </c>
      <c r="L29" s="1231">
        <v>32</v>
      </c>
      <c r="M29" s="1231">
        <v>53</v>
      </c>
      <c r="N29" s="1231">
        <v>80</v>
      </c>
      <c r="O29" s="1231">
        <v>198</v>
      </c>
      <c r="P29" s="1231" t="s">
        <v>825</v>
      </c>
      <c r="Q29" s="1231"/>
      <c r="R29" s="1231">
        <v>26</v>
      </c>
      <c r="S29" s="1231">
        <v>36</v>
      </c>
      <c r="T29" s="1231">
        <v>51</v>
      </c>
      <c r="U29" s="1231">
        <v>82</v>
      </c>
      <c r="V29" s="1231">
        <v>195</v>
      </c>
      <c r="W29" s="1231" t="s">
        <v>825</v>
      </c>
    </row>
    <row r="30" spans="1:23" s="1232" customFormat="1" ht="12" customHeight="1">
      <c r="A30" s="1233"/>
      <c r="B30" s="1234">
        <v>27</v>
      </c>
      <c r="C30" s="1235" t="s">
        <v>797</v>
      </c>
      <c r="D30" s="1231">
        <v>2282</v>
      </c>
      <c r="E30" s="1231">
        <v>2253</v>
      </c>
      <c r="F30" s="1231">
        <v>2126</v>
      </c>
      <c r="G30" s="1231">
        <v>2987</v>
      </c>
      <c r="H30" s="1231">
        <v>9648</v>
      </c>
      <c r="I30" s="1231" t="s">
        <v>825</v>
      </c>
      <c r="J30" s="1231"/>
      <c r="K30" s="1231">
        <v>1169</v>
      </c>
      <c r="L30" s="1231">
        <v>1175</v>
      </c>
      <c r="M30" s="1231">
        <v>1069</v>
      </c>
      <c r="N30" s="1231">
        <v>1452</v>
      </c>
      <c r="O30" s="1231">
        <v>4865</v>
      </c>
      <c r="P30" s="1231" t="s">
        <v>825</v>
      </c>
      <c r="Q30" s="1231"/>
      <c r="R30" s="1231">
        <v>1113</v>
      </c>
      <c r="S30" s="1231">
        <v>1078</v>
      </c>
      <c r="T30" s="1231">
        <v>1057</v>
      </c>
      <c r="U30" s="1231">
        <v>1535</v>
      </c>
      <c r="V30" s="1231">
        <v>4783</v>
      </c>
      <c r="W30" s="1231" t="s">
        <v>825</v>
      </c>
    </row>
    <row r="31" spans="1:23" s="1232" customFormat="1" ht="12" customHeight="1">
      <c r="A31" s="1233"/>
      <c r="B31" s="1234">
        <v>28</v>
      </c>
      <c r="C31" s="1235" t="s">
        <v>798</v>
      </c>
      <c r="D31" s="1231">
        <v>1578</v>
      </c>
      <c r="E31" s="1231">
        <v>1173</v>
      </c>
      <c r="F31" s="1231">
        <v>1506</v>
      </c>
      <c r="G31" s="1231">
        <v>1340</v>
      </c>
      <c r="H31" s="1231">
        <v>5597</v>
      </c>
      <c r="I31" s="1231" t="s">
        <v>825</v>
      </c>
      <c r="J31" s="1231"/>
      <c r="K31" s="1231">
        <v>828</v>
      </c>
      <c r="L31" s="1231">
        <v>594</v>
      </c>
      <c r="M31" s="1231">
        <v>752</v>
      </c>
      <c r="N31" s="1231">
        <v>717</v>
      </c>
      <c r="O31" s="1231">
        <v>2891</v>
      </c>
      <c r="P31" s="1231" t="s">
        <v>825</v>
      </c>
      <c r="Q31" s="1231"/>
      <c r="R31" s="1231">
        <v>750</v>
      </c>
      <c r="S31" s="1231">
        <v>579</v>
      </c>
      <c r="T31" s="1231">
        <v>754</v>
      </c>
      <c r="U31" s="1231">
        <v>623</v>
      </c>
      <c r="V31" s="1231">
        <v>2706</v>
      </c>
      <c r="W31" s="1231" t="s">
        <v>825</v>
      </c>
    </row>
    <row r="32" spans="1:23" s="1232" customFormat="1" ht="12" customHeight="1">
      <c r="A32" s="1233"/>
      <c r="B32" s="1234">
        <v>29</v>
      </c>
      <c r="C32" s="1235" t="s">
        <v>799</v>
      </c>
      <c r="D32" s="1231">
        <v>1294</v>
      </c>
      <c r="E32" s="1231">
        <v>1132</v>
      </c>
      <c r="F32" s="1231">
        <v>1067</v>
      </c>
      <c r="G32" s="1231">
        <v>1304</v>
      </c>
      <c r="H32" s="1231">
        <v>4797</v>
      </c>
      <c r="I32" s="1231" t="s">
        <v>825</v>
      </c>
      <c r="J32" s="1231"/>
      <c r="K32" s="1231">
        <v>686</v>
      </c>
      <c r="L32" s="1231">
        <v>577</v>
      </c>
      <c r="M32" s="1231">
        <v>533</v>
      </c>
      <c r="N32" s="1231">
        <v>655</v>
      </c>
      <c r="O32" s="1231">
        <v>2451</v>
      </c>
      <c r="P32" s="1231" t="s">
        <v>825</v>
      </c>
      <c r="Q32" s="1231"/>
      <c r="R32" s="1231">
        <v>608</v>
      </c>
      <c r="S32" s="1231">
        <v>555</v>
      </c>
      <c r="T32" s="1231">
        <v>534</v>
      </c>
      <c r="U32" s="1231">
        <v>649</v>
      </c>
      <c r="V32" s="1231">
        <v>2346</v>
      </c>
      <c r="W32" s="1231" t="s">
        <v>825</v>
      </c>
    </row>
    <row r="33" spans="1:23" s="1232" customFormat="1" ht="12" customHeight="1">
      <c r="A33" s="1233"/>
      <c r="B33" s="1234">
        <v>30</v>
      </c>
      <c r="C33" s="1235" t="s">
        <v>800</v>
      </c>
      <c r="D33" s="1231">
        <v>867</v>
      </c>
      <c r="E33" s="1231">
        <v>717</v>
      </c>
      <c r="F33" s="1231">
        <v>697</v>
      </c>
      <c r="G33" s="1231">
        <v>829</v>
      </c>
      <c r="H33" s="1231">
        <v>3110</v>
      </c>
      <c r="I33" s="1231" t="s">
        <v>825</v>
      </c>
      <c r="J33" s="1231"/>
      <c r="K33" s="1231">
        <v>456</v>
      </c>
      <c r="L33" s="1231">
        <v>420</v>
      </c>
      <c r="M33" s="1231">
        <v>356</v>
      </c>
      <c r="N33" s="1231">
        <v>430</v>
      </c>
      <c r="O33" s="1231">
        <v>1662</v>
      </c>
      <c r="P33" s="1231" t="s">
        <v>825</v>
      </c>
      <c r="Q33" s="1231"/>
      <c r="R33" s="1231">
        <v>411</v>
      </c>
      <c r="S33" s="1231">
        <v>297</v>
      </c>
      <c r="T33" s="1231">
        <v>341</v>
      </c>
      <c r="U33" s="1231">
        <v>399</v>
      </c>
      <c r="V33" s="1231">
        <v>1448</v>
      </c>
      <c r="W33" s="1231" t="s">
        <v>825</v>
      </c>
    </row>
    <row r="34" spans="1:23" s="1238" customFormat="1" ht="12" customHeight="1">
      <c r="A34" s="1233"/>
      <c r="B34" s="1234">
        <v>31</v>
      </c>
      <c r="C34" s="1235" t="s">
        <v>801</v>
      </c>
      <c r="D34" s="1231">
        <v>384</v>
      </c>
      <c r="E34" s="1231">
        <v>280</v>
      </c>
      <c r="F34" s="1231">
        <v>387</v>
      </c>
      <c r="G34" s="1231">
        <v>322</v>
      </c>
      <c r="H34" s="1231">
        <v>1373</v>
      </c>
      <c r="I34" s="1231">
        <v>766</v>
      </c>
      <c r="J34" s="1231"/>
      <c r="K34" s="1231">
        <v>192</v>
      </c>
      <c r="L34" s="1231">
        <v>159</v>
      </c>
      <c r="M34" s="1231">
        <v>206</v>
      </c>
      <c r="N34" s="1231">
        <v>183</v>
      </c>
      <c r="O34" s="1231">
        <v>740</v>
      </c>
      <c r="P34" s="1231">
        <v>415</v>
      </c>
      <c r="Q34" s="1231"/>
      <c r="R34" s="1231">
        <v>192</v>
      </c>
      <c r="S34" s="1231">
        <v>121</v>
      </c>
      <c r="T34" s="1231">
        <v>181</v>
      </c>
      <c r="U34" s="1231">
        <v>139</v>
      </c>
      <c r="V34" s="1231">
        <v>633</v>
      </c>
      <c r="W34" s="1231">
        <v>351</v>
      </c>
    </row>
    <row r="35" spans="1:23" s="1232" customFormat="1" ht="12" customHeight="1">
      <c r="A35" s="1233"/>
      <c r="B35" s="1234">
        <v>32</v>
      </c>
      <c r="C35" s="1235" t="s">
        <v>802</v>
      </c>
      <c r="D35" s="1231">
        <v>677</v>
      </c>
      <c r="E35" s="1231">
        <v>483</v>
      </c>
      <c r="F35" s="1231">
        <v>601</v>
      </c>
      <c r="G35" s="1231">
        <v>589</v>
      </c>
      <c r="H35" s="1231">
        <v>2350</v>
      </c>
      <c r="I35" s="1231" t="s">
        <v>825</v>
      </c>
      <c r="J35" s="1231"/>
      <c r="K35" s="1231">
        <v>323</v>
      </c>
      <c r="L35" s="1231">
        <v>255</v>
      </c>
      <c r="M35" s="1231">
        <v>290</v>
      </c>
      <c r="N35" s="1231">
        <v>298</v>
      </c>
      <c r="O35" s="1231">
        <v>1166</v>
      </c>
      <c r="P35" s="1231" t="s">
        <v>825</v>
      </c>
      <c r="Q35" s="1231"/>
      <c r="R35" s="1231">
        <v>354</v>
      </c>
      <c r="S35" s="1231">
        <v>228</v>
      </c>
      <c r="T35" s="1231">
        <v>311</v>
      </c>
      <c r="U35" s="1231">
        <v>291</v>
      </c>
      <c r="V35" s="1231">
        <v>1184</v>
      </c>
      <c r="W35" s="1231" t="s">
        <v>825</v>
      </c>
    </row>
    <row r="36" spans="1:23" s="1232" customFormat="1" ht="13.5" customHeight="1" thickBot="1">
      <c r="A36" s="1233"/>
      <c r="B36" s="1239">
        <v>33</v>
      </c>
      <c r="C36" s="1240" t="s">
        <v>803</v>
      </c>
      <c r="D36" s="1241">
        <v>208</v>
      </c>
      <c r="E36" s="1241">
        <v>170</v>
      </c>
      <c r="F36" s="1241">
        <v>317</v>
      </c>
      <c r="G36" s="1241">
        <v>217</v>
      </c>
      <c r="H36" s="1241">
        <v>912</v>
      </c>
      <c r="I36" s="1241">
        <v>6897</v>
      </c>
      <c r="J36" s="1241"/>
      <c r="K36" s="1241">
        <v>112</v>
      </c>
      <c r="L36" s="1241">
        <v>83</v>
      </c>
      <c r="M36" s="1241">
        <v>168</v>
      </c>
      <c r="N36" s="1241">
        <v>118</v>
      </c>
      <c r="O36" s="1241">
        <v>481</v>
      </c>
      <c r="P36" s="1241">
        <v>3502</v>
      </c>
      <c r="Q36" s="1241"/>
      <c r="R36" s="1241">
        <v>96</v>
      </c>
      <c r="S36" s="1241">
        <v>87</v>
      </c>
      <c r="T36" s="1241">
        <v>149</v>
      </c>
      <c r="U36" s="1241">
        <v>99</v>
      </c>
      <c r="V36" s="1241">
        <v>431</v>
      </c>
      <c r="W36" s="1241">
        <v>3395</v>
      </c>
    </row>
    <row r="37" spans="1:23" s="1238" customFormat="1" ht="15.75" customHeight="1" thickBot="1">
      <c r="A37" s="1233"/>
      <c r="B37" s="1242"/>
      <c r="C37" s="1243" t="s">
        <v>739</v>
      </c>
      <c r="D37" s="1244">
        <f>SUM(D4:D36)</f>
        <v>27922</v>
      </c>
      <c r="E37" s="1244">
        <f aca="true" t="shared" si="0" ref="E37:W37">SUM(E4:E36)</f>
        <v>28317</v>
      </c>
      <c r="F37" s="1244">
        <f t="shared" si="0"/>
        <v>26149</v>
      </c>
      <c r="G37" s="1244">
        <f t="shared" si="0"/>
        <v>36895</v>
      </c>
      <c r="H37" s="1244">
        <f t="shared" si="0"/>
        <v>119283</v>
      </c>
      <c r="I37" s="1244">
        <f t="shared" si="0"/>
        <v>527989</v>
      </c>
      <c r="J37" s="1244"/>
      <c r="K37" s="1244">
        <f>SUM(K4:K36)</f>
        <v>14364</v>
      </c>
      <c r="L37" s="1244">
        <f>SUM(L4:L36)</f>
        <v>14605</v>
      </c>
      <c r="M37" s="1244">
        <f>SUM(M4:M36)</f>
        <v>13234</v>
      </c>
      <c r="N37" s="1244">
        <f>SUM(N4:N36)</f>
        <v>17872</v>
      </c>
      <c r="O37" s="1244">
        <f>SUM(O4:O36)</f>
        <v>60075</v>
      </c>
      <c r="P37" s="1244">
        <f t="shared" si="0"/>
        <v>258436</v>
      </c>
      <c r="Q37" s="1244"/>
      <c r="R37" s="1244">
        <f t="shared" si="0"/>
        <v>13558</v>
      </c>
      <c r="S37" s="1244">
        <f t="shared" si="0"/>
        <v>13712</v>
      </c>
      <c r="T37" s="1244">
        <f t="shared" si="0"/>
        <v>12915</v>
      </c>
      <c r="U37" s="1244">
        <f t="shared" si="0"/>
        <v>19023</v>
      </c>
      <c r="V37" s="1244">
        <f t="shared" si="0"/>
        <v>59208</v>
      </c>
      <c r="W37" s="1244">
        <f t="shared" si="0"/>
        <v>269553</v>
      </c>
    </row>
    <row r="38" spans="1:23" s="1238" customFormat="1" ht="12" customHeight="1">
      <c r="A38" s="1233"/>
      <c r="B38" s="1245">
        <v>34</v>
      </c>
      <c r="C38" s="1246" t="s">
        <v>740</v>
      </c>
      <c r="D38" s="1247">
        <v>8936</v>
      </c>
      <c r="E38" s="1247">
        <v>10275</v>
      </c>
      <c r="F38" s="1247">
        <v>8107</v>
      </c>
      <c r="G38" s="1247">
        <v>13068</v>
      </c>
      <c r="H38" s="1247">
        <v>40386</v>
      </c>
      <c r="I38" s="1247">
        <v>403011</v>
      </c>
      <c r="J38" s="1247"/>
      <c r="K38" s="1247">
        <v>4569</v>
      </c>
      <c r="L38" s="1247">
        <v>5127</v>
      </c>
      <c r="M38" s="1247">
        <v>4044</v>
      </c>
      <c r="N38" s="1247">
        <v>6109</v>
      </c>
      <c r="O38" s="1247">
        <v>19849</v>
      </c>
      <c r="P38" s="1247">
        <v>189019</v>
      </c>
      <c r="Q38" s="1247"/>
      <c r="R38" s="1247">
        <v>4367</v>
      </c>
      <c r="S38" s="1247">
        <v>5148</v>
      </c>
      <c r="T38" s="1247">
        <v>4063</v>
      </c>
      <c r="U38" s="1247">
        <v>6959</v>
      </c>
      <c r="V38" s="1247">
        <v>20537</v>
      </c>
      <c r="W38" s="1247">
        <v>213992</v>
      </c>
    </row>
    <row r="39" spans="1:23" s="1238" customFormat="1" ht="12" customHeight="1" thickBot="1">
      <c r="A39" s="1233"/>
      <c r="B39" s="1248">
        <v>35</v>
      </c>
      <c r="C39" s="1249" t="s">
        <v>741</v>
      </c>
      <c r="D39" s="1250">
        <v>11039</v>
      </c>
      <c r="E39" s="1250">
        <v>8862</v>
      </c>
      <c r="F39" s="1250">
        <v>9590</v>
      </c>
      <c r="G39" s="1250">
        <v>9531</v>
      </c>
      <c r="H39" s="1250">
        <v>39022</v>
      </c>
      <c r="I39" s="1250">
        <v>541769</v>
      </c>
      <c r="J39" s="1250"/>
      <c r="K39" s="1250">
        <v>5602</v>
      </c>
      <c r="L39" s="1250">
        <v>4633</v>
      </c>
      <c r="M39" s="1250">
        <v>4791</v>
      </c>
      <c r="N39" s="1250">
        <v>4666</v>
      </c>
      <c r="O39" s="1250">
        <v>19692</v>
      </c>
      <c r="P39" s="1250">
        <v>264382</v>
      </c>
      <c r="Q39" s="1250"/>
      <c r="R39" s="1250">
        <v>5437</v>
      </c>
      <c r="S39" s="1250">
        <v>4229</v>
      </c>
      <c r="T39" s="1250">
        <v>4799</v>
      </c>
      <c r="U39" s="1250">
        <v>4865</v>
      </c>
      <c r="V39" s="1250">
        <v>19330</v>
      </c>
      <c r="W39" s="1250">
        <v>277387</v>
      </c>
    </row>
    <row r="40" spans="1:23" s="1238" customFormat="1" ht="20.25" customHeight="1" thickBot="1" thickTop="1">
      <c r="A40" s="1233"/>
      <c r="B40" s="1251"/>
      <c r="C40" s="1251" t="s">
        <v>742</v>
      </c>
      <c r="D40" s="1252">
        <f>SUM(D37:D39)</f>
        <v>47897</v>
      </c>
      <c r="E40" s="1252">
        <f aca="true" t="shared" si="1" ref="E40:W40">SUM(E37:E39)</f>
        <v>47454</v>
      </c>
      <c r="F40" s="1252">
        <f t="shared" si="1"/>
        <v>43846</v>
      </c>
      <c r="G40" s="1252">
        <f t="shared" si="1"/>
        <v>59494</v>
      </c>
      <c r="H40" s="1252">
        <f t="shared" si="1"/>
        <v>198691</v>
      </c>
      <c r="I40" s="1252">
        <f t="shared" si="1"/>
        <v>1472769</v>
      </c>
      <c r="J40" s="1252"/>
      <c r="K40" s="1252">
        <f t="shared" si="1"/>
        <v>24535</v>
      </c>
      <c r="L40" s="1252">
        <f t="shared" si="1"/>
        <v>24365</v>
      </c>
      <c r="M40" s="1252">
        <f t="shared" si="1"/>
        <v>22069</v>
      </c>
      <c r="N40" s="1252">
        <f t="shared" si="1"/>
        <v>28647</v>
      </c>
      <c r="O40" s="1252">
        <f t="shared" si="1"/>
        <v>99616</v>
      </c>
      <c r="P40" s="1252">
        <f t="shared" si="1"/>
        <v>711837</v>
      </c>
      <c r="Q40" s="1252"/>
      <c r="R40" s="1252">
        <f t="shared" si="1"/>
        <v>23362</v>
      </c>
      <c r="S40" s="1252">
        <f t="shared" si="1"/>
        <v>23089</v>
      </c>
      <c r="T40" s="1252">
        <f t="shared" si="1"/>
        <v>21777</v>
      </c>
      <c r="U40" s="1252">
        <f t="shared" si="1"/>
        <v>30847</v>
      </c>
      <c r="V40" s="1252">
        <f t="shared" si="1"/>
        <v>99075</v>
      </c>
      <c r="W40" s="1252">
        <f t="shared" si="1"/>
        <v>760932</v>
      </c>
    </row>
    <row r="41" spans="2:23" s="1253" customFormat="1" ht="11.25">
      <c r="B41" s="1253" t="s">
        <v>743</v>
      </c>
      <c r="D41" s="1254"/>
      <c r="E41" s="1254"/>
      <c r="F41" s="1254"/>
      <c r="G41" s="1254"/>
      <c r="H41" s="1254"/>
      <c r="I41" s="1254"/>
      <c r="J41" s="1254"/>
      <c r="K41" s="1255"/>
      <c r="L41" s="1255"/>
      <c r="M41" s="1255"/>
      <c r="N41" s="1255"/>
      <c r="O41" s="1255"/>
      <c r="P41" s="1255"/>
      <c r="Q41" s="1255"/>
      <c r="R41" s="1254"/>
      <c r="S41" s="1254"/>
      <c r="T41" s="1254"/>
      <c r="U41" s="1254"/>
      <c r="V41" s="1254"/>
      <c r="W41" s="1254"/>
    </row>
    <row r="42" spans="4:23" s="1253" customFormat="1" ht="11.25">
      <c r="D42" s="1256"/>
      <c r="E42" s="1256"/>
      <c r="F42" s="1256"/>
      <c r="G42" s="1256"/>
      <c r="H42" s="1256"/>
      <c r="I42" s="1256"/>
      <c r="J42" s="1256"/>
      <c r="K42" s="1255"/>
      <c r="L42" s="1255"/>
      <c r="M42" s="1255"/>
      <c r="N42" s="1255"/>
      <c r="O42" s="1255"/>
      <c r="P42" s="1255"/>
      <c r="Q42" s="1255"/>
      <c r="R42" s="1256"/>
      <c r="S42" s="1256"/>
      <c r="T42" s="1256"/>
      <c r="U42" s="1256"/>
      <c r="V42" s="1256"/>
      <c r="W42" s="1256"/>
    </row>
  </sheetData>
  <sheetProtection/>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Header>&amp;L歯周疾患検診結果詳細</oddHeader>
    <oddFooter>&amp;C-13-</oddFooter>
  </headerFooter>
</worksheet>
</file>

<file path=xl/worksheets/sheet8.xml><?xml version="1.0" encoding="utf-8"?>
<worksheet xmlns="http://schemas.openxmlformats.org/spreadsheetml/2006/main" xmlns:r="http://schemas.openxmlformats.org/officeDocument/2006/relationships">
  <sheetPr>
    <tabColor indexed="13"/>
  </sheetPr>
  <dimension ref="A1:W48"/>
  <sheetViews>
    <sheetView view="pageBreakPreview" zoomScale="90" zoomScaleNormal="75" zoomScaleSheetLayoutView="90" workbookViewId="0" topLeftCell="A1">
      <pane xSplit="3" ySplit="3" topLeftCell="D13" activePane="bottomRight" state="frozen"/>
      <selection pane="topLeft" activeCell="AA6" sqref="AA6"/>
      <selection pane="topRight" activeCell="AA6" sqref="AA6"/>
      <selection pane="bottomLeft" activeCell="AA6" sqref="AA6"/>
      <selection pane="bottomRight" activeCell="Y37" sqref="Y37"/>
    </sheetView>
  </sheetViews>
  <sheetFormatPr defaultColWidth="9.00390625" defaultRowHeight="13.5"/>
  <cols>
    <col min="1" max="1" width="0.74609375" style="1221" customWidth="1"/>
    <col min="2" max="2" width="1.12109375" style="1221" customWidth="1"/>
    <col min="3" max="3" width="7.50390625" style="1221" customWidth="1"/>
    <col min="4" max="9" width="6.75390625" style="1257" customWidth="1"/>
    <col min="10" max="10" width="1.12109375" style="1257" customWidth="1"/>
    <col min="11" max="16" width="6.75390625" style="1258" customWidth="1"/>
    <col min="17" max="17" width="1.12109375" style="1258" customWidth="1"/>
    <col min="18" max="22" width="6.75390625" style="1257" customWidth="1"/>
    <col min="23" max="23" width="6.125" style="1257" customWidth="1"/>
    <col min="24" max="16384" width="9.00390625" style="1221" customWidth="1"/>
  </cols>
  <sheetData>
    <row r="1" spans="1:23" s="1216" customFormat="1" ht="18.75" customHeight="1" thickBot="1">
      <c r="A1" s="1211" t="s">
        <v>744</v>
      </c>
      <c r="B1" s="1212"/>
      <c r="C1" s="1212"/>
      <c r="D1" s="1213"/>
      <c r="E1" s="1213"/>
      <c r="F1" s="1213"/>
      <c r="G1" s="1213"/>
      <c r="H1" s="1213"/>
      <c r="I1" s="1213"/>
      <c r="J1" s="1213"/>
      <c r="K1" s="1214"/>
      <c r="L1" s="1214"/>
      <c r="M1" s="1214"/>
      <c r="N1" s="1214"/>
      <c r="O1" s="1214"/>
      <c r="P1" s="1214"/>
      <c r="Q1" s="1214"/>
      <c r="R1" s="1213"/>
      <c r="S1" s="1213"/>
      <c r="T1" s="1213"/>
      <c r="U1" s="1213"/>
      <c r="V1" s="1213"/>
      <c r="W1" s="1215" t="s">
        <v>737</v>
      </c>
    </row>
    <row r="2" spans="1:23" ht="15.75" customHeight="1">
      <c r="A2" s="1217"/>
      <c r="B2" s="1218"/>
      <c r="C2" s="1217"/>
      <c r="D2" s="1349"/>
      <c r="E2" s="1349"/>
      <c r="F2" s="1349" t="s">
        <v>700</v>
      </c>
      <c r="G2" s="1349"/>
      <c r="H2" s="1349"/>
      <c r="I2" s="1349"/>
      <c r="J2" s="1219"/>
      <c r="K2" s="1350"/>
      <c r="L2" s="1350"/>
      <c r="M2" s="1350" t="s">
        <v>692</v>
      </c>
      <c r="N2" s="1350"/>
      <c r="O2" s="1350"/>
      <c r="P2" s="1350"/>
      <c r="Q2" s="1220"/>
      <c r="R2" s="1351"/>
      <c r="S2" s="1351"/>
      <c r="T2" s="1351" t="s">
        <v>693</v>
      </c>
      <c r="U2" s="1351"/>
      <c r="V2" s="1351"/>
      <c r="W2" s="1351"/>
    </row>
    <row r="3" spans="1:23" s="1226" customFormat="1" ht="17.25" customHeight="1">
      <c r="A3" s="1222"/>
      <c r="B3" s="1223"/>
      <c r="C3" s="1224" t="s">
        <v>212</v>
      </c>
      <c r="D3" s="1352" t="s">
        <v>695</v>
      </c>
      <c r="E3" s="1352" t="s">
        <v>696</v>
      </c>
      <c r="F3" s="1352" t="s">
        <v>697</v>
      </c>
      <c r="G3" s="1352" t="s">
        <v>698</v>
      </c>
      <c r="H3" s="1352" t="s">
        <v>699</v>
      </c>
      <c r="I3" s="1352" t="s">
        <v>770</v>
      </c>
      <c r="J3" s="1225"/>
      <c r="K3" s="1353" t="s">
        <v>695</v>
      </c>
      <c r="L3" s="1353" t="s">
        <v>696</v>
      </c>
      <c r="M3" s="1353" t="s">
        <v>697</v>
      </c>
      <c r="N3" s="1353" t="s">
        <v>698</v>
      </c>
      <c r="O3" s="1353" t="s">
        <v>699</v>
      </c>
      <c r="P3" s="1353" t="s">
        <v>770</v>
      </c>
      <c r="Q3" s="1225"/>
      <c r="R3" s="1354" t="s">
        <v>695</v>
      </c>
      <c r="S3" s="1354" t="s">
        <v>696</v>
      </c>
      <c r="T3" s="1354" t="s">
        <v>697</v>
      </c>
      <c r="U3" s="1354" t="s">
        <v>698</v>
      </c>
      <c r="V3" s="1354" t="s">
        <v>699</v>
      </c>
      <c r="W3" s="1354" t="s">
        <v>770</v>
      </c>
    </row>
    <row r="4" spans="1:23" s="1232" customFormat="1" ht="12" customHeight="1">
      <c r="A4" s="1227"/>
      <c r="B4" s="1228">
        <v>1</v>
      </c>
      <c r="C4" s="1229" t="s">
        <v>771</v>
      </c>
      <c r="D4" s="1259">
        <v>16</v>
      </c>
      <c r="E4" s="1166">
        <v>23</v>
      </c>
      <c r="F4" s="1166">
        <v>28</v>
      </c>
      <c r="G4" s="1166">
        <v>50</v>
      </c>
      <c r="H4" s="1166">
        <v>117</v>
      </c>
      <c r="I4" s="1166" t="s">
        <v>825</v>
      </c>
      <c r="J4" s="1166"/>
      <c r="K4" s="1166">
        <v>9</v>
      </c>
      <c r="L4" s="1166">
        <v>2</v>
      </c>
      <c r="M4" s="1166">
        <v>10</v>
      </c>
      <c r="N4" s="1166">
        <v>15</v>
      </c>
      <c r="O4" s="1166">
        <v>36</v>
      </c>
      <c r="P4" s="1166" t="s">
        <v>825</v>
      </c>
      <c r="Q4" s="1166"/>
      <c r="R4" s="1166">
        <v>7</v>
      </c>
      <c r="S4" s="1166">
        <v>21</v>
      </c>
      <c r="T4" s="1166">
        <v>18</v>
      </c>
      <c r="U4" s="1166">
        <v>35</v>
      </c>
      <c r="V4" s="1166">
        <v>81</v>
      </c>
      <c r="W4" s="1166" t="s">
        <v>825</v>
      </c>
    </row>
    <row r="5" spans="1:23" s="1232" customFormat="1" ht="12" customHeight="1">
      <c r="A5" s="1233"/>
      <c r="B5" s="1234">
        <v>2</v>
      </c>
      <c r="C5" s="1235" t="s">
        <v>772</v>
      </c>
      <c r="D5" s="1166">
        <v>6</v>
      </c>
      <c r="E5" s="1166">
        <v>12</v>
      </c>
      <c r="F5" s="1166">
        <v>16</v>
      </c>
      <c r="G5" s="1166">
        <v>29</v>
      </c>
      <c r="H5" s="1166">
        <v>63</v>
      </c>
      <c r="I5" s="1166" t="s">
        <v>825</v>
      </c>
      <c r="J5" s="1166"/>
      <c r="K5" s="1166">
        <v>2</v>
      </c>
      <c r="L5" s="1166">
        <v>6</v>
      </c>
      <c r="M5" s="1166">
        <v>5</v>
      </c>
      <c r="N5" s="1166">
        <v>8</v>
      </c>
      <c r="O5" s="1166">
        <v>21</v>
      </c>
      <c r="P5" s="1166" t="s">
        <v>825</v>
      </c>
      <c r="Q5" s="1166"/>
      <c r="R5" s="1166">
        <v>4</v>
      </c>
      <c r="S5" s="1166">
        <v>6</v>
      </c>
      <c r="T5" s="1166">
        <v>11</v>
      </c>
      <c r="U5" s="1166">
        <v>21</v>
      </c>
      <c r="V5" s="1166">
        <v>42</v>
      </c>
      <c r="W5" s="1166" t="s">
        <v>825</v>
      </c>
    </row>
    <row r="6" spans="1:23" s="1232" customFormat="1" ht="12" customHeight="1">
      <c r="A6" s="1233"/>
      <c r="B6" s="1234">
        <v>3</v>
      </c>
      <c r="C6" s="1235" t="s">
        <v>773</v>
      </c>
      <c r="D6" s="1166">
        <v>5</v>
      </c>
      <c r="E6" s="1166">
        <v>5</v>
      </c>
      <c r="F6" s="1166">
        <v>6</v>
      </c>
      <c r="G6" s="1166">
        <v>15</v>
      </c>
      <c r="H6" s="1166">
        <v>31</v>
      </c>
      <c r="I6" s="1166" t="s">
        <v>825</v>
      </c>
      <c r="J6" s="1166" t="s">
        <v>738</v>
      </c>
      <c r="K6" s="1166">
        <v>4</v>
      </c>
      <c r="L6" s="1166">
        <v>2</v>
      </c>
      <c r="M6" s="1166">
        <v>3</v>
      </c>
      <c r="N6" s="1166">
        <v>6</v>
      </c>
      <c r="O6" s="1166">
        <v>15</v>
      </c>
      <c r="P6" s="1166" t="s">
        <v>825</v>
      </c>
      <c r="Q6" s="1166"/>
      <c r="R6" s="1166">
        <v>1</v>
      </c>
      <c r="S6" s="1166">
        <v>3</v>
      </c>
      <c r="T6" s="1166">
        <v>3</v>
      </c>
      <c r="U6" s="1166">
        <v>9</v>
      </c>
      <c r="V6" s="1166">
        <v>16</v>
      </c>
      <c r="W6" s="1166" t="s">
        <v>825</v>
      </c>
    </row>
    <row r="7" spans="1:23" s="1232" customFormat="1" ht="12" customHeight="1">
      <c r="A7" s="1233"/>
      <c r="B7" s="1234">
        <v>4</v>
      </c>
      <c r="C7" s="1235" t="s">
        <v>774</v>
      </c>
      <c r="D7" s="1166">
        <v>3</v>
      </c>
      <c r="E7" s="1166">
        <v>7</v>
      </c>
      <c r="F7" s="1166">
        <v>7</v>
      </c>
      <c r="G7" s="1166">
        <v>29</v>
      </c>
      <c r="H7" s="1166">
        <v>46</v>
      </c>
      <c r="I7" s="1166" t="s">
        <v>825</v>
      </c>
      <c r="J7" s="1166"/>
      <c r="K7" s="1166">
        <v>0</v>
      </c>
      <c r="L7" s="1166">
        <v>5</v>
      </c>
      <c r="M7" s="1166">
        <v>3</v>
      </c>
      <c r="N7" s="1166">
        <v>11</v>
      </c>
      <c r="O7" s="1166">
        <v>19</v>
      </c>
      <c r="P7" s="1166" t="s">
        <v>825</v>
      </c>
      <c r="Q7" s="1166"/>
      <c r="R7" s="1166">
        <v>3</v>
      </c>
      <c r="S7" s="1166">
        <v>2</v>
      </c>
      <c r="T7" s="1166">
        <v>4</v>
      </c>
      <c r="U7" s="1166">
        <v>18</v>
      </c>
      <c r="V7" s="1166">
        <v>27</v>
      </c>
      <c r="W7" s="1166" t="s">
        <v>825</v>
      </c>
    </row>
    <row r="8" spans="1:23" s="1232" customFormat="1" ht="12" customHeight="1">
      <c r="A8" s="1233"/>
      <c r="B8" s="1234">
        <v>5</v>
      </c>
      <c r="C8" s="1235" t="s">
        <v>775</v>
      </c>
      <c r="D8" s="1166">
        <v>2</v>
      </c>
      <c r="E8" s="1166">
        <v>4</v>
      </c>
      <c r="F8" s="1166">
        <v>4</v>
      </c>
      <c r="G8" s="1166">
        <v>6</v>
      </c>
      <c r="H8" s="1166">
        <v>16</v>
      </c>
      <c r="I8" s="1166" t="s">
        <v>825</v>
      </c>
      <c r="J8" s="1166" t="s">
        <v>738</v>
      </c>
      <c r="K8" s="1166">
        <v>0</v>
      </c>
      <c r="L8" s="1166">
        <v>3</v>
      </c>
      <c r="M8" s="1166">
        <v>2</v>
      </c>
      <c r="N8" s="1166">
        <v>4</v>
      </c>
      <c r="O8" s="1166">
        <v>9</v>
      </c>
      <c r="P8" s="1166" t="s">
        <v>825</v>
      </c>
      <c r="Q8" s="1166"/>
      <c r="R8" s="1166">
        <v>2</v>
      </c>
      <c r="S8" s="1166">
        <v>1</v>
      </c>
      <c r="T8" s="1166">
        <v>2</v>
      </c>
      <c r="U8" s="1166">
        <v>2</v>
      </c>
      <c r="V8" s="1166">
        <v>7</v>
      </c>
      <c r="W8" s="1166" t="s">
        <v>825</v>
      </c>
    </row>
    <row r="9" spans="1:23" s="1232" customFormat="1" ht="12" customHeight="1">
      <c r="A9" s="1233"/>
      <c r="B9" s="1234">
        <v>6</v>
      </c>
      <c r="C9" s="1235" t="s">
        <v>776</v>
      </c>
      <c r="D9" s="1166">
        <v>9</v>
      </c>
      <c r="E9" s="1166">
        <v>13</v>
      </c>
      <c r="F9" s="1166">
        <v>25</v>
      </c>
      <c r="G9" s="1166">
        <v>47</v>
      </c>
      <c r="H9" s="1166">
        <v>94</v>
      </c>
      <c r="I9" s="1166" t="s">
        <v>825</v>
      </c>
      <c r="J9" s="1166"/>
      <c r="K9" s="1166">
        <v>1</v>
      </c>
      <c r="L9" s="1166">
        <v>2</v>
      </c>
      <c r="M9" s="1166">
        <v>5</v>
      </c>
      <c r="N9" s="1166">
        <v>17</v>
      </c>
      <c r="O9" s="1166">
        <v>25</v>
      </c>
      <c r="P9" s="1166" t="s">
        <v>825</v>
      </c>
      <c r="Q9" s="1166"/>
      <c r="R9" s="1166">
        <v>8</v>
      </c>
      <c r="S9" s="1166">
        <v>11</v>
      </c>
      <c r="T9" s="1166">
        <v>20</v>
      </c>
      <c r="U9" s="1166">
        <v>30</v>
      </c>
      <c r="V9" s="1166">
        <v>69</v>
      </c>
      <c r="W9" s="1166" t="s">
        <v>825</v>
      </c>
    </row>
    <row r="10" spans="1:23" s="1232" customFormat="1" ht="12" customHeight="1">
      <c r="A10" s="1233"/>
      <c r="B10" s="1234">
        <v>7</v>
      </c>
      <c r="C10" s="1235" t="s">
        <v>777</v>
      </c>
      <c r="D10" s="1166">
        <v>11</v>
      </c>
      <c r="E10" s="1166">
        <v>16</v>
      </c>
      <c r="F10" s="1166">
        <v>21</v>
      </c>
      <c r="G10" s="1166">
        <v>70</v>
      </c>
      <c r="H10" s="1166">
        <v>118</v>
      </c>
      <c r="I10" s="1166">
        <v>58</v>
      </c>
      <c r="J10" s="1166"/>
      <c r="K10" s="1166">
        <v>6</v>
      </c>
      <c r="L10" s="1166">
        <v>6</v>
      </c>
      <c r="M10" s="1166">
        <v>4</v>
      </c>
      <c r="N10" s="1166">
        <v>25</v>
      </c>
      <c r="O10" s="1166">
        <v>41</v>
      </c>
      <c r="P10" s="1166">
        <v>21</v>
      </c>
      <c r="Q10" s="1166"/>
      <c r="R10" s="1166">
        <v>5</v>
      </c>
      <c r="S10" s="1166">
        <v>10</v>
      </c>
      <c r="T10" s="1166">
        <v>17</v>
      </c>
      <c r="U10" s="1166">
        <v>45</v>
      </c>
      <c r="V10" s="1166">
        <v>77</v>
      </c>
      <c r="W10" s="1166">
        <v>37</v>
      </c>
    </row>
    <row r="11" spans="1:23" s="1232" customFormat="1" ht="12" customHeight="1">
      <c r="A11" s="1233"/>
      <c r="B11" s="1234">
        <v>8</v>
      </c>
      <c r="C11" s="1235" t="s">
        <v>778</v>
      </c>
      <c r="D11" s="1166">
        <v>43</v>
      </c>
      <c r="E11" s="1166">
        <v>56</v>
      </c>
      <c r="F11" s="1166">
        <v>68</v>
      </c>
      <c r="G11" s="1166">
        <v>267</v>
      </c>
      <c r="H11" s="1166">
        <v>434</v>
      </c>
      <c r="I11" s="1166">
        <v>220</v>
      </c>
      <c r="J11" s="1166"/>
      <c r="K11" s="1166">
        <v>11</v>
      </c>
      <c r="L11" s="1166">
        <v>20</v>
      </c>
      <c r="M11" s="1166">
        <v>27</v>
      </c>
      <c r="N11" s="1166">
        <v>108</v>
      </c>
      <c r="O11" s="1166">
        <v>166</v>
      </c>
      <c r="P11" s="1166">
        <v>81</v>
      </c>
      <c r="Q11" s="1166"/>
      <c r="R11" s="1166">
        <v>32</v>
      </c>
      <c r="S11" s="1166">
        <v>36</v>
      </c>
      <c r="T11" s="1166">
        <v>41</v>
      </c>
      <c r="U11" s="1166">
        <v>159</v>
      </c>
      <c r="V11" s="1166">
        <v>268</v>
      </c>
      <c r="W11" s="1166">
        <v>139</v>
      </c>
    </row>
    <row r="12" spans="1:23" s="1232" customFormat="1" ht="12" customHeight="1">
      <c r="A12" s="1233"/>
      <c r="B12" s="1234">
        <v>9</v>
      </c>
      <c r="C12" s="1235" t="s">
        <v>779</v>
      </c>
      <c r="D12" s="1166">
        <v>44</v>
      </c>
      <c r="E12" s="1166">
        <v>9</v>
      </c>
      <c r="F12" s="1166">
        <v>11</v>
      </c>
      <c r="G12" s="1166">
        <v>16</v>
      </c>
      <c r="H12" s="1166">
        <v>80</v>
      </c>
      <c r="I12" s="1166">
        <v>966</v>
      </c>
      <c r="J12" s="1166"/>
      <c r="K12" s="1166">
        <v>20</v>
      </c>
      <c r="L12" s="1166">
        <v>2</v>
      </c>
      <c r="M12" s="1166">
        <v>2</v>
      </c>
      <c r="N12" s="1166">
        <v>7</v>
      </c>
      <c r="O12" s="1166">
        <v>31</v>
      </c>
      <c r="P12" s="1166">
        <v>249</v>
      </c>
      <c r="Q12" s="1166"/>
      <c r="R12" s="1166">
        <v>24</v>
      </c>
      <c r="S12" s="1166">
        <v>7</v>
      </c>
      <c r="T12" s="1166">
        <v>9</v>
      </c>
      <c r="U12" s="1166">
        <v>9</v>
      </c>
      <c r="V12" s="1166">
        <v>49</v>
      </c>
      <c r="W12" s="1166">
        <v>717</v>
      </c>
    </row>
    <row r="13" spans="1:23" s="1232" customFormat="1" ht="12" customHeight="1">
      <c r="A13" s="1233"/>
      <c r="B13" s="1234">
        <v>10</v>
      </c>
      <c r="C13" s="1235" t="s">
        <v>780</v>
      </c>
      <c r="D13" s="1166">
        <v>78</v>
      </c>
      <c r="E13" s="1166">
        <v>87</v>
      </c>
      <c r="F13" s="1166">
        <v>94</v>
      </c>
      <c r="G13" s="1166">
        <v>165</v>
      </c>
      <c r="H13" s="1166">
        <v>424</v>
      </c>
      <c r="I13" s="1166">
        <v>566</v>
      </c>
      <c r="J13" s="1166"/>
      <c r="K13" s="1166">
        <v>29</v>
      </c>
      <c r="L13" s="1166">
        <v>30</v>
      </c>
      <c r="M13" s="1166">
        <v>33</v>
      </c>
      <c r="N13" s="1166">
        <v>66</v>
      </c>
      <c r="O13" s="1166">
        <v>158</v>
      </c>
      <c r="P13" s="1166">
        <v>198</v>
      </c>
      <c r="Q13" s="1166"/>
      <c r="R13" s="1166">
        <v>49</v>
      </c>
      <c r="S13" s="1166">
        <v>57</v>
      </c>
      <c r="T13" s="1166">
        <v>61</v>
      </c>
      <c r="U13" s="1166">
        <v>99</v>
      </c>
      <c r="V13" s="1166">
        <v>266</v>
      </c>
      <c r="W13" s="1166">
        <v>368</v>
      </c>
    </row>
    <row r="14" spans="1:23" s="1232" customFormat="1" ht="12" customHeight="1">
      <c r="A14" s="1233"/>
      <c r="B14" s="1234">
        <v>11</v>
      </c>
      <c r="C14" s="1235" t="s">
        <v>781</v>
      </c>
      <c r="D14" s="1166">
        <v>58</v>
      </c>
      <c r="E14" s="1166">
        <v>58</v>
      </c>
      <c r="F14" s="1166">
        <v>59</v>
      </c>
      <c r="G14" s="1166">
        <v>150</v>
      </c>
      <c r="H14" s="1166">
        <v>325</v>
      </c>
      <c r="I14" s="1166">
        <v>524</v>
      </c>
      <c r="J14" s="1166"/>
      <c r="K14" s="1166">
        <v>16</v>
      </c>
      <c r="L14" s="1166">
        <v>10</v>
      </c>
      <c r="M14" s="1166">
        <v>16</v>
      </c>
      <c r="N14" s="1166">
        <v>64</v>
      </c>
      <c r="O14" s="1166">
        <v>106</v>
      </c>
      <c r="P14" s="1166">
        <v>135</v>
      </c>
      <c r="Q14" s="1166"/>
      <c r="R14" s="1166">
        <v>42</v>
      </c>
      <c r="S14" s="1166">
        <v>48</v>
      </c>
      <c r="T14" s="1166">
        <v>43</v>
      </c>
      <c r="U14" s="1166">
        <v>86</v>
      </c>
      <c r="V14" s="1166">
        <v>219</v>
      </c>
      <c r="W14" s="1166">
        <v>389</v>
      </c>
    </row>
    <row r="15" spans="1:23" s="1232" customFormat="1" ht="12" customHeight="1">
      <c r="A15" s="1233"/>
      <c r="B15" s="1234">
        <v>12</v>
      </c>
      <c r="C15" s="1235" t="s">
        <v>782</v>
      </c>
      <c r="D15" s="1166">
        <v>13</v>
      </c>
      <c r="E15" s="1166">
        <v>18</v>
      </c>
      <c r="F15" s="1166">
        <v>17</v>
      </c>
      <c r="G15" s="1166">
        <v>57</v>
      </c>
      <c r="H15" s="1166">
        <v>105</v>
      </c>
      <c r="I15" s="1166">
        <v>988</v>
      </c>
      <c r="J15" s="1166"/>
      <c r="K15" s="1166">
        <v>5</v>
      </c>
      <c r="L15" s="1166">
        <v>7</v>
      </c>
      <c r="M15" s="1166">
        <v>4</v>
      </c>
      <c r="N15" s="1166">
        <v>30</v>
      </c>
      <c r="O15" s="1166">
        <v>46</v>
      </c>
      <c r="P15" s="1166">
        <v>326</v>
      </c>
      <c r="Q15" s="1166"/>
      <c r="R15" s="1166">
        <v>8</v>
      </c>
      <c r="S15" s="1166">
        <v>11</v>
      </c>
      <c r="T15" s="1166">
        <v>13</v>
      </c>
      <c r="U15" s="1166">
        <v>27</v>
      </c>
      <c r="V15" s="1166">
        <v>59</v>
      </c>
      <c r="W15" s="1166">
        <v>662</v>
      </c>
    </row>
    <row r="16" spans="1:23" s="1232" customFormat="1" ht="12" customHeight="1">
      <c r="A16" s="1233"/>
      <c r="B16" s="1234">
        <v>13</v>
      </c>
      <c r="C16" s="1235" t="s">
        <v>783</v>
      </c>
      <c r="D16" s="1166">
        <v>17</v>
      </c>
      <c r="E16" s="1166">
        <v>19</v>
      </c>
      <c r="F16" s="1166">
        <v>29</v>
      </c>
      <c r="G16" s="1166">
        <v>32</v>
      </c>
      <c r="H16" s="1166">
        <v>97</v>
      </c>
      <c r="I16" s="1166">
        <v>887</v>
      </c>
      <c r="J16" s="1166"/>
      <c r="K16" s="1166">
        <v>4</v>
      </c>
      <c r="L16" s="1166">
        <v>5</v>
      </c>
      <c r="M16" s="1166">
        <v>7</v>
      </c>
      <c r="N16" s="1166">
        <v>13</v>
      </c>
      <c r="O16" s="1166">
        <v>29</v>
      </c>
      <c r="P16" s="1166">
        <v>262</v>
      </c>
      <c r="Q16" s="1166"/>
      <c r="R16" s="1166">
        <v>13</v>
      </c>
      <c r="S16" s="1166">
        <v>14</v>
      </c>
      <c r="T16" s="1166">
        <v>22</v>
      </c>
      <c r="U16" s="1166">
        <v>19</v>
      </c>
      <c r="V16" s="1166">
        <v>68</v>
      </c>
      <c r="W16" s="1166">
        <v>625</v>
      </c>
    </row>
    <row r="17" spans="1:23" s="1232" customFormat="1" ht="12" customHeight="1">
      <c r="A17" s="1233"/>
      <c r="B17" s="1234">
        <v>14</v>
      </c>
      <c r="C17" s="1235" t="s">
        <v>784</v>
      </c>
      <c r="D17" s="1166">
        <v>23</v>
      </c>
      <c r="E17" s="1166">
        <v>39</v>
      </c>
      <c r="F17" s="1166">
        <v>47</v>
      </c>
      <c r="G17" s="1166">
        <v>117</v>
      </c>
      <c r="H17" s="1166">
        <v>226</v>
      </c>
      <c r="I17" s="1166">
        <v>149</v>
      </c>
      <c r="J17" s="1166"/>
      <c r="K17" s="1166">
        <v>3</v>
      </c>
      <c r="L17" s="1166">
        <v>13</v>
      </c>
      <c r="M17" s="1166">
        <v>16</v>
      </c>
      <c r="N17" s="1166">
        <v>40</v>
      </c>
      <c r="O17" s="1166">
        <v>72</v>
      </c>
      <c r="P17" s="1166">
        <v>75</v>
      </c>
      <c r="Q17" s="1166"/>
      <c r="R17" s="1166">
        <v>20</v>
      </c>
      <c r="S17" s="1166">
        <v>26</v>
      </c>
      <c r="T17" s="1166">
        <v>31</v>
      </c>
      <c r="U17" s="1166">
        <v>77</v>
      </c>
      <c r="V17" s="1166">
        <v>154</v>
      </c>
      <c r="W17" s="1166">
        <v>74</v>
      </c>
    </row>
    <row r="18" spans="1:23" s="1232" customFormat="1" ht="12" customHeight="1">
      <c r="A18" s="1233"/>
      <c r="B18" s="1234">
        <v>15</v>
      </c>
      <c r="C18" s="1235" t="s">
        <v>785</v>
      </c>
      <c r="D18" s="1166">
        <v>7</v>
      </c>
      <c r="E18" s="1166">
        <v>6</v>
      </c>
      <c r="F18" s="1166">
        <v>15</v>
      </c>
      <c r="G18" s="1166">
        <v>12</v>
      </c>
      <c r="H18" s="1166">
        <v>40</v>
      </c>
      <c r="I18" s="1166">
        <v>573</v>
      </c>
      <c r="J18" s="1166"/>
      <c r="K18" s="1166">
        <v>0</v>
      </c>
      <c r="L18" s="1166">
        <v>3</v>
      </c>
      <c r="M18" s="1166">
        <v>5</v>
      </c>
      <c r="N18" s="1166">
        <v>5</v>
      </c>
      <c r="O18" s="1166">
        <v>13</v>
      </c>
      <c r="P18" s="1166">
        <v>195</v>
      </c>
      <c r="Q18" s="1166"/>
      <c r="R18" s="1166">
        <v>7</v>
      </c>
      <c r="S18" s="1166">
        <v>3</v>
      </c>
      <c r="T18" s="1166">
        <v>10</v>
      </c>
      <c r="U18" s="1166">
        <v>7</v>
      </c>
      <c r="V18" s="1166">
        <v>27</v>
      </c>
      <c r="W18" s="1166">
        <v>378</v>
      </c>
    </row>
    <row r="19" spans="1:23" s="1232" customFormat="1" ht="12" customHeight="1">
      <c r="A19" s="1233"/>
      <c r="B19" s="1234">
        <v>16</v>
      </c>
      <c r="C19" s="1235" t="s">
        <v>786</v>
      </c>
      <c r="D19" s="1166">
        <v>27</v>
      </c>
      <c r="E19" s="1166">
        <v>19</v>
      </c>
      <c r="F19" s="1166">
        <v>13</v>
      </c>
      <c r="G19" s="1166">
        <v>28</v>
      </c>
      <c r="H19" s="1166">
        <v>87</v>
      </c>
      <c r="I19" s="1166">
        <v>808</v>
      </c>
      <c r="J19" s="1166"/>
      <c r="K19" s="1166">
        <v>6</v>
      </c>
      <c r="L19" s="1166">
        <v>3</v>
      </c>
      <c r="M19" s="1166">
        <v>6</v>
      </c>
      <c r="N19" s="1166">
        <v>10</v>
      </c>
      <c r="O19" s="1166">
        <v>25</v>
      </c>
      <c r="P19" s="1166">
        <v>266</v>
      </c>
      <c r="Q19" s="1166"/>
      <c r="R19" s="1166">
        <v>21</v>
      </c>
      <c r="S19" s="1166">
        <v>16</v>
      </c>
      <c r="T19" s="1166">
        <v>7</v>
      </c>
      <c r="U19" s="1166">
        <v>18</v>
      </c>
      <c r="V19" s="1166">
        <v>62</v>
      </c>
      <c r="W19" s="1166">
        <v>542</v>
      </c>
    </row>
    <row r="20" spans="1:23" s="1232" customFormat="1" ht="12" customHeight="1">
      <c r="A20" s="1233"/>
      <c r="B20" s="1234">
        <v>17</v>
      </c>
      <c r="C20" s="1235" t="s">
        <v>787</v>
      </c>
      <c r="D20" s="1166">
        <v>55</v>
      </c>
      <c r="E20" s="1166">
        <v>38</v>
      </c>
      <c r="F20" s="1166">
        <v>43</v>
      </c>
      <c r="G20" s="1166">
        <v>79</v>
      </c>
      <c r="H20" s="1166">
        <v>215</v>
      </c>
      <c r="I20" s="1166">
        <v>143</v>
      </c>
      <c r="J20" s="1166"/>
      <c r="K20" s="1166">
        <v>12</v>
      </c>
      <c r="L20" s="1166">
        <v>11</v>
      </c>
      <c r="M20" s="1166">
        <v>12</v>
      </c>
      <c r="N20" s="1166">
        <v>32</v>
      </c>
      <c r="O20" s="1166">
        <v>67</v>
      </c>
      <c r="P20" s="1166">
        <v>45</v>
      </c>
      <c r="Q20" s="1166"/>
      <c r="R20" s="1166">
        <v>43</v>
      </c>
      <c r="S20" s="1166">
        <v>27</v>
      </c>
      <c r="T20" s="1166">
        <v>31</v>
      </c>
      <c r="U20" s="1166">
        <v>47</v>
      </c>
      <c r="V20" s="1166">
        <v>148</v>
      </c>
      <c r="W20" s="1166">
        <v>98</v>
      </c>
    </row>
    <row r="21" spans="1:23" s="1232" customFormat="1" ht="12" customHeight="1">
      <c r="A21" s="1233"/>
      <c r="B21" s="1234">
        <v>18</v>
      </c>
      <c r="C21" s="1235" t="s">
        <v>788</v>
      </c>
      <c r="D21" s="1166">
        <v>12</v>
      </c>
      <c r="E21" s="1166">
        <v>11</v>
      </c>
      <c r="F21" s="1166">
        <v>13</v>
      </c>
      <c r="G21" s="1166">
        <v>14</v>
      </c>
      <c r="H21" s="1166">
        <v>50</v>
      </c>
      <c r="I21" s="1166">
        <v>49</v>
      </c>
      <c r="J21" s="1166"/>
      <c r="K21" s="1166">
        <v>3</v>
      </c>
      <c r="L21" s="1166">
        <v>1</v>
      </c>
      <c r="M21" s="1166">
        <v>6</v>
      </c>
      <c r="N21" s="1166">
        <v>7</v>
      </c>
      <c r="O21" s="1166">
        <v>17</v>
      </c>
      <c r="P21" s="1166">
        <v>13</v>
      </c>
      <c r="Q21" s="1166"/>
      <c r="R21" s="1166">
        <v>9</v>
      </c>
      <c r="S21" s="1166">
        <v>10</v>
      </c>
      <c r="T21" s="1166">
        <v>7</v>
      </c>
      <c r="U21" s="1166">
        <v>7</v>
      </c>
      <c r="V21" s="1166">
        <v>33</v>
      </c>
      <c r="W21" s="1166">
        <v>36</v>
      </c>
    </row>
    <row r="22" spans="1:23" s="1232" customFormat="1" ht="12" customHeight="1">
      <c r="A22" s="1233"/>
      <c r="B22" s="1234">
        <v>19</v>
      </c>
      <c r="C22" s="1235" t="s">
        <v>789</v>
      </c>
      <c r="D22" s="1166">
        <v>49</v>
      </c>
      <c r="E22" s="1166">
        <v>88</v>
      </c>
      <c r="F22" s="1166">
        <v>106</v>
      </c>
      <c r="G22" s="1166">
        <v>237</v>
      </c>
      <c r="H22" s="1166">
        <v>480</v>
      </c>
      <c r="I22" s="1166">
        <v>98</v>
      </c>
      <c r="J22" s="1166"/>
      <c r="K22" s="1166">
        <v>16</v>
      </c>
      <c r="L22" s="1166">
        <v>18</v>
      </c>
      <c r="M22" s="1166">
        <v>33</v>
      </c>
      <c r="N22" s="1166">
        <v>98</v>
      </c>
      <c r="O22" s="1166">
        <v>165</v>
      </c>
      <c r="P22" s="1166">
        <v>29</v>
      </c>
      <c r="Q22" s="1166"/>
      <c r="R22" s="1166">
        <v>33</v>
      </c>
      <c r="S22" s="1166">
        <v>70</v>
      </c>
      <c r="T22" s="1166">
        <v>73</v>
      </c>
      <c r="U22" s="1166">
        <v>139</v>
      </c>
      <c r="V22" s="1166">
        <v>315</v>
      </c>
      <c r="W22" s="1166">
        <v>69</v>
      </c>
    </row>
    <row r="23" spans="1:23" s="1232" customFormat="1" ht="12" customHeight="1">
      <c r="A23" s="1233"/>
      <c r="B23" s="1234">
        <v>20</v>
      </c>
      <c r="C23" s="1235" t="s">
        <v>790</v>
      </c>
      <c r="D23" s="1166">
        <v>21</v>
      </c>
      <c r="E23" s="1166">
        <v>34</v>
      </c>
      <c r="F23" s="1166">
        <v>40</v>
      </c>
      <c r="G23" s="1166">
        <v>4</v>
      </c>
      <c r="H23" s="1166">
        <v>99</v>
      </c>
      <c r="I23" s="1166">
        <v>137</v>
      </c>
      <c r="J23" s="1166"/>
      <c r="K23" s="1166">
        <v>0</v>
      </c>
      <c r="L23" s="1166">
        <v>0</v>
      </c>
      <c r="M23" s="1166">
        <v>0</v>
      </c>
      <c r="N23" s="1166">
        <v>1</v>
      </c>
      <c r="O23" s="1166">
        <v>1</v>
      </c>
      <c r="P23" s="1166">
        <v>38</v>
      </c>
      <c r="Q23" s="1166"/>
      <c r="R23" s="1166">
        <v>21</v>
      </c>
      <c r="S23" s="1166">
        <v>34</v>
      </c>
      <c r="T23" s="1166">
        <v>40</v>
      </c>
      <c r="U23" s="1166">
        <v>3</v>
      </c>
      <c r="V23" s="1166">
        <v>98</v>
      </c>
      <c r="W23" s="1166">
        <v>99</v>
      </c>
    </row>
    <row r="24" spans="1:23" s="1232" customFormat="1" ht="12" customHeight="1">
      <c r="A24" s="1233"/>
      <c r="B24" s="1234">
        <v>21</v>
      </c>
      <c r="C24" s="1235" t="s">
        <v>791</v>
      </c>
      <c r="D24" s="1166">
        <v>147</v>
      </c>
      <c r="E24" s="1166">
        <v>22</v>
      </c>
      <c r="F24" s="1166">
        <v>15</v>
      </c>
      <c r="G24" s="1166">
        <v>22</v>
      </c>
      <c r="H24" s="1166">
        <v>206</v>
      </c>
      <c r="I24" s="1166" t="s">
        <v>825</v>
      </c>
      <c r="J24" s="1166" t="s">
        <v>738</v>
      </c>
      <c r="K24" s="1166">
        <v>48</v>
      </c>
      <c r="L24" s="1166">
        <v>2</v>
      </c>
      <c r="M24" s="1166">
        <v>7</v>
      </c>
      <c r="N24" s="1166">
        <v>5</v>
      </c>
      <c r="O24" s="1166">
        <v>62</v>
      </c>
      <c r="P24" s="1166" t="s">
        <v>825</v>
      </c>
      <c r="Q24" s="1166"/>
      <c r="R24" s="1166">
        <v>99</v>
      </c>
      <c r="S24" s="1166">
        <v>20</v>
      </c>
      <c r="T24" s="1166">
        <v>8</v>
      </c>
      <c r="U24" s="1166">
        <v>17</v>
      </c>
      <c r="V24" s="1166">
        <v>144</v>
      </c>
      <c r="W24" s="1166" t="s">
        <v>825</v>
      </c>
    </row>
    <row r="25" spans="1:23" s="1232" customFormat="1" ht="12" customHeight="1">
      <c r="A25" s="1233"/>
      <c r="B25" s="1234">
        <v>22</v>
      </c>
      <c r="C25" s="1235" t="s">
        <v>792</v>
      </c>
      <c r="D25" s="1166">
        <v>199</v>
      </c>
      <c r="E25" s="1166">
        <v>145</v>
      </c>
      <c r="F25" s="1166">
        <v>162</v>
      </c>
      <c r="G25" s="1166">
        <v>402</v>
      </c>
      <c r="H25" s="1166">
        <v>908</v>
      </c>
      <c r="I25" s="1166">
        <v>782</v>
      </c>
      <c r="J25" s="1166"/>
      <c r="K25" s="1166">
        <v>64</v>
      </c>
      <c r="L25" s="1166">
        <v>32</v>
      </c>
      <c r="M25" s="1166">
        <v>52</v>
      </c>
      <c r="N25" s="1166">
        <v>150</v>
      </c>
      <c r="O25" s="1166">
        <v>298</v>
      </c>
      <c r="P25" s="1166">
        <v>253</v>
      </c>
      <c r="Q25" s="1166"/>
      <c r="R25" s="1166">
        <v>135</v>
      </c>
      <c r="S25" s="1166">
        <v>113</v>
      </c>
      <c r="T25" s="1166">
        <v>110</v>
      </c>
      <c r="U25" s="1166">
        <v>252</v>
      </c>
      <c r="V25" s="1166">
        <v>610</v>
      </c>
      <c r="W25" s="1166">
        <v>529</v>
      </c>
    </row>
    <row r="26" spans="1:23" s="1232" customFormat="1" ht="12" customHeight="1">
      <c r="A26" s="1233"/>
      <c r="B26" s="1234">
        <v>23</v>
      </c>
      <c r="C26" s="1235" t="s">
        <v>793</v>
      </c>
      <c r="D26" s="1166">
        <v>235</v>
      </c>
      <c r="E26" s="1166">
        <v>168</v>
      </c>
      <c r="F26" s="1166">
        <v>185</v>
      </c>
      <c r="G26" s="1166">
        <v>449</v>
      </c>
      <c r="H26" s="1166">
        <v>1037</v>
      </c>
      <c r="I26" s="1166">
        <v>568</v>
      </c>
      <c r="J26" s="1166"/>
      <c r="K26" s="1166">
        <v>82</v>
      </c>
      <c r="L26" s="1166">
        <v>62</v>
      </c>
      <c r="M26" s="1166">
        <v>59</v>
      </c>
      <c r="N26" s="1166">
        <v>186</v>
      </c>
      <c r="O26" s="1166">
        <v>389</v>
      </c>
      <c r="P26" s="1166">
        <v>182</v>
      </c>
      <c r="Q26" s="1166"/>
      <c r="R26" s="1166">
        <v>153</v>
      </c>
      <c r="S26" s="1166">
        <v>106</v>
      </c>
      <c r="T26" s="1166">
        <v>126</v>
      </c>
      <c r="U26" s="1166">
        <v>263</v>
      </c>
      <c r="V26" s="1166">
        <v>648</v>
      </c>
      <c r="W26" s="1166">
        <v>386</v>
      </c>
    </row>
    <row r="27" spans="1:23" s="1232" customFormat="1" ht="12" customHeight="1">
      <c r="A27" s="1233"/>
      <c r="B27" s="1234">
        <v>24</v>
      </c>
      <c r="C27" s="1235" t="s">
        <v>794</v>
      </c>
      <c r="D27" s="1166">
        <v>29</v>
      </c>
      <c r="E27" s="1166">
        <v>18</v>
      </c>
      <c r="F27" s="1166">
        <v>39</v>
      </c>
      <c r="G27" s="1166">
        <v>19</v>
      </c>
      <c r="H27" s="1166">
        <v>105</v>
      </c>
      <c r="I27" s="1166" t="s">
        <v>825</v>
      </c>
      <c r="J27" s="1166"/>
      <c r="K27" s="1166">
        <v>9</v>
      </c>
      <c r="L27" s="1166">
        <v>2</v>
      </c>
      <c r="M27" s="1166">
        <v>8</v>
      </c>
      <c r="N27" s="1166">
        <v>8</v>
      </c>
      <c r="O27" s="1166">
        <v>27</v>
      </c>
      <c r="P27" s="1166" t="s">
        <v>825</v>
      </c>
      <c r="Q27" s="1166"/>
      <c r="R27" s="1166">
        <v>20</v>
      </c>
      <c r="S27" s="1166">
        <v>16</v>
      </c>
      <c r="T27" s="1166">
        <v>31</v>
      </c>
      <c r="U27" s="1166">
        <v>11</v>
      </c>
      <c r="V27" s="1166">
        <v>78</v>
      </c>
      <c r="W27" s="1166" t="s">
        <v>825</v>
      </c>
    </row>
    <row r="28" spans="1:23" s="1232" customFormat="1" ht="12" customHeight="1">
      <c r="A28" s="1233"/>
      <c r="B28" s="1234">
        <v>25</v>
      </c>
      <c r="C28" s="1235" t="s">
        <v>795</v>
      </c>
      <c r="D28" s="1166">
        <v>42</v>
      </c>
      <c r="E28" s="1166">
        <v>31</v>
      </c>
      <c r="F28" s="1166">
        <v>40</v>
      </c>
      <c r="G28" s="1166">
        <v>60</v>
      </c>
      <c r="H28" s="1166">
        <v>173</v>
      </c>
      <c r="I28" s="1166">
        <v>75</v>
      </c>
      <c r="J28" s="1166"/>
      <c r="K28" s="1166">
        <v>16</v>
      </c>
      <c r="L28" s="1166">
        <v>7</v>
      </c>
      <c r="M28" s="1166">
        <v>7</v>
      </c>
      <c r="N28" s="1166">
        <v>24</v>
      </c>
      <c r="O28" s="1166">
        <v>54</v>
      </c>
      <c r="P28" s="1166">
        <v>27</v>
      </c>
      <c r="Q28" s="1166"/>
      <c r="R28" s="1166">
        <v>26</v>
      </c>
      <c r="S28" s="1166">
        <v>24</v>
      </c>
      <c r="T28" s="1166">
        <v>33</v>
      </c>
      <c r="U28" s="1166">
        <v>36</v>
      </c>
      <c r="V28" s="1166">
        <v>119</v>
      </c>
      <c r="W28" s="1166">
        <v>48</v>
      </c>
    </row>
    <row r="29" spans="1:23" s="1232" customFormat="1" ht="12" customHeight="1">
      <c r="A29" s="1233"/>
      <c r="B29" s="1234">
        <v>26</v>
      </c>
      <c r="C29" s="1235" t="s">
        <v>796</v>
      </c>
      <c r="D29" s="1166">
        <v>7</v>
      </c>
      <c r="E29" s="1166">
        <v>16</v>
      </c>
      <c r="F29" s="1166">
        <v>21</v>
      </c>
      <c r="G29" s="1166">
        <v>32</v>
      </c>
      <c r="H29" s="1166">
        <v>76</v>
      </c>
      <c r="I29" s="1166" t="s">
        <v>825</v>
      </c>
      <c r="J29" s="1166"/>
      <c r="K29" s="1166">
        <v>2</v>
      </c>
      <c r="L29" s="1166">
        <v>9</v>
      </c>
      <c r="M29" s="1166">
        <v>9</v>
      </c>
      <c r="N29" s="1166">
        <v>12</v>
      </c>
      <c r="O29" s="1166">
        <v>32</v>
      </c>
      <c r="P29" s="1166" t="s">
        <v>825</v>
      </c>
      <c r="Q29" s="1166"/>
      <c r="R29" s="1166">
        <v>5</v>
      </c>
      <c r="S29" s="1166">
        <v>7</v>
      </c>
      <c r="T29" s="1166">
        <v>12</v>
      </c>
      <c r="U29" s="1166">
        <v>20</v>
      </c>
      <c r="V29" s="1166">
        <v>44</v>
      </c>
      <c r="W29" s="1166" t="s">
        <v>825</v>
      </c>
    </row>
    <row r="30" spans="1:23" s="1232" customFormat="1" ht="12" customHeight="1">
      <c r="A30" s="1233"/>
      <c r="B30" s="1234">
        <v>27</v>
      </c>
      <c r="C30" s="1235" t="s">
        <v>797</v>
      </c>
      <c r="D30" s="1166">
        <v>186</v>
      </c>
      <c r="E30" s="1166">
        <v>23</v>
      </c>
      <c r="F30" s="1166">
        <v>23</v>
      </c>
      <c r="G30" s="1166">
        <v>33</v>
      </c>
      <c r="H30" s="1166">
        <v>265</v>
      </c>
      <c r="I30" s="1166" t="s">
        <v>825</v>
      </c>
      <c r="J30" s="1166"/>
      <c r="K30" s="1166">
        <v>62</v>
      </c>
      <c r="L30" s="1166">
        <v>5</v>
      </c>
      <c r="M30" s="1166">
        <v>7</v>
      </c>
      <c r="N30" s="1166">
        <v>13</v>
      </c>
      <c r="O30" s="1166">
        <v>87</v>
      </c>
      <c r="P30" s="1166" t="s">
        <v>825</v>
      </c>
      <c r="Q30" s="1166"/>
      <c r="R30" s="1166">
        <v>124</v>
      </c>
      <c r="S30" s="1166">
        <v>18</v>
      </c>
      <c r="T30" s="1166">
        <v>16</v>
      </c>
      <c r="U30" s="1166">
        <v>20</v>
      </c>
      <c r="V30" s="1166">
        <v>178</v>
      </c>
      <c r="W30" s="1166" t="s">
        <v>825</v>
      </c>
    </row>
    <row r="31" spans="1:23" s="1232" customFormat="1" ht="12" customHeight="1">
      <c r="A31" s="1233"/>
      <c r="B31" s="1234">
        <v>28</v>
      </c>
      <c r="C31" s="1235" t="s">
        <v>798</v>
      </c>
      <c r="D31" s="1166">
        <v>97</v>
      </c>
      <c r="E31" s="1166">
        <v>12</v>
      </c>
      <c r="F31" s="1166">
        <v>15</v>
      </c>
      <c r="G31" s="1166">
        <v>1</v>
      </c>
      <c r="H31" s="1166">
        <v>125</v>
      </c>
      <c r="I31" s="1166" t="s">
        <v>825</v>
      </c>
      <c r="J31" s="1166"/>
      <c r="K31" s="1166">
        <v>31</v>
      </c>
      <c r="L31" s="1166">
        <v>1</v>
      </c>
      <c r="M31" s="1166">
        <v>3</v>
      </c>
      <c r="N31" s="1166">
        <v>0</v>
      </c>
      <c r="O31" s="1166">
        <v>35</v>
      </c>
      <c r="P31" s="1166" t="s">
        <v>825</v>
      </c>
      <c r="Q31" s="1166"/>
      <c r="R31" s="1166">
        <v>66</v>
      </c>
      <c r="S31" s="1166">
        <v>11</v>
      </c>
      <c r="T31" s="1166">
        <v>12</v>
      </c>
      <c r="U31" s="1166">
        <v>1</v>
      </c>
      <c r="V31" s="1166">
        <v>90</v>
      </c>
      <c r="W31" s="1166" t="s">
        <v>825</v>
      </c>
    </row>
    <row r="32" spans="1:23" s="1232" customFormat="1" ht="12" customHeight="1">
      <c r="A32" s="1233"/>
      <c r="B32" s="1234">
        <v>29</v>
      </c>
      <c r="C32" s="1235" t="s">
        <v>799</v>
      </c>
      <c r="D32" s="1166">
        <v>97</v>
      </c>
      <c r="E32" s="1166">
        <v>94</v>
      </c>
      <c r="F32" s="1166">
        <v>90</v>
      </c>
      <c r="G32" s="1166">
        <v>105</v>
      </c>
      <c r="H32" s="1166">
        <v>386</v>
      </c>
      <c r="I32" s="1166" t="s">
        <v>825</v>
      </c>
      <c r="J32" s="1166"/>
      <c r="K32" s="1166">
        <v>33</v>
      </c>
      <c r="L32" s="1166">
        <v>21</v>
      </c>
      <c r="M32" s="1166">
        <v>32</v>
      </c>
      <c r="N32" s="1166">
        <v>55</v>
      </c>
      <c r="O32" s="1166">
        <v>141</v>
      </c>
      <c r="P32" s="1166" t="s">
        <v>825</v>
      </c>
      <c r="Q32" s="1166"/>
      <c r="R32" s="1166">
        <v>64</v>
      </c>
      <c r="S32" s="1166">
        <v>73</v>
      </c>
      <c r="T32" s="1166">
        <v>58</v>
      </c>
      <c r="U32" s="1166">
        <v>50</v>
      </c>
      <c r="V32" s="1166">
        <v>245</v>
      </c>
      <c r="W32" s="1166" t="s">
        <v>825</v>
      </c>
    </row>
    <row r="33" spans="1:23" s="1232" customFormat="1" ht="12" customHeight="1">
      <c r="A33" s="1233"/>
      <c r="B33" s="1234">
        <v>30</v>
      </c>
      <c r="C33" s="1235" t="s">
        <v>800</v>
      </c>
      <c r="D33" s="1166">
        <v>48</v>
      </c>
      <c r="E33" s="1166">
        <v>52</v>
      </c>
      <c r="F33" s="1166">
        <v>88</v>
      </c>
      <c r="G33" s="1166">
        <v>73</v>
      </c>
      <c r="H33" s="1166">
        <v>261</v>
      </c>
      <c r="I33" s="1166" t="s">
        <v>825</v>
      </c>
      <c r="J33" s="1166"/>
      <c r="K33" s="1166">
        <v>14</v>
      </c>
      <c r="L33" s="1166">
        <v>15</v>
      </c>
      <c r="M33" s="1166">
        <v>35</v>
      </c>
      <c r="N33" s="1166">
        <v>27</v>
      </c>
      <c r="O33" s="1166">
        <v>91</v>
      </c>
      <c r="P33" s="1166" t="s">
        <v>825</v>
      </c>
      <c r="Q33" s="1166"/>
      <c r="R33" s="1166">
        <v>34</v>
      </c>
      <c r="S33" s="1166">
        <v>37</v>
      </c>
      <c r="T33" s="1166">
        <v>53</v>
      </c>
      <c r="U33" s="1166">
        <v>46</v>
      </c>
      <c r="V33" s="1166">
        <v>170</v>
      </c>
      <c r="W33" s="1166" t="s">
        <v>825</v>
      </c>
    </row>
    <row r="34" spans="1:23" s="1238" customFormat="1" ht="12" customHeight="1">
      <c r="A34" s="1233"/>
      <c r="B34" s="1234">
        <v>31</v>
      </c>
      <c r="C34" s="1235" t="s">
        <v>801</v>
      </c>
      <c r="D34" s="1166">
        <v>24</v>
      </c>
      <c r="E34" s="1166">
        <v>19</v>
      </c>
      <c r="F34" s="1166">
        <v>41</v>
      </c>
      <c r="G34" s="1166">
        <v>31</v>
      </c>
      <c r="H34" s="1166">
        <v>115</v>
      </c>
      <c r="I34" s="1166" t="s">
        <v>825</v>
      </c>
      <c r="J34" s="1166"/>
      <c r="K34" s="1166">
        <v>5</v>
      </c>
      <c r="L34" s="1166">
        <v>6</v>
      </c>
      <c r="M34" s="1166">
        <v>15</v>
      </c>
      <c r="N34" s="1166">
        <v>8</v>
      </c>
      <c r="O34" s="1166">
        <v>34</v>
      </c>
      <c r="P34" s="1166">
        <v>10</v>
      </c>
      <c r="Q34" s="1166"/>
      <c r="R34" s="1166">
        <v>19</v>
      </c>
      <c r="S34" s="1166">
        <v>13</v>
      </c>
      <c r="T34" s="1166">
        <v>26</v>
      </c>
      <c r="U34" s="1166">
        <v>23</v>
      </c>
      <c r="V34" s="1166">
        <v>81</v>
      </c>
      <c r="W34" s="1166">
        <v>28</v>
      </c>
    </row>
    <row r="35" spans="1:23" s="1232" customFormat="1" ht="12" customHeight="1">
      <c r="A35" s="1233"/>
      <c r="B35" s="1234">
        <v>32</v>
      </c>
      <c r="C35" s="1235" t="s">
        <v>802</v>
      </c>
      <c r="D35" s="1166">
        <v>43</v>
      </c>
      <c r="E35" s="1166">
        <v>22</v>
      </c>
      <c r="F35" s="1166">
        <v>37</v>
      </c>
      <c r="G35" s="1166">
        <v>50</v>
      </c>
      <c r="H35" s="1166">
        <v>152</v>
      </c>
      <c r="I35" s="1166" t="s">
        <v>825</v>
      </c>
      <c r="J35" s="1166"/>
      <c r="K35" s="1166">
        <v>11</v>
      </c>
      <c r="L35" s="1166">
        <v>4</v>
      </c>
      <c r="M35" s="1166">
        <v>9</v>
      </c>
      <c r="N35" s="1166">
        <v>27</v>
      </c>
      <c r="O35" s="1166">
        <v>51</v>
      </c>
      <c r="P35" s="1166" t="s">
        <v>825</v>
      </c>
      <c r="Q35" s="1166"/>
      <c r="R35" s="1166">
        <v>32</v>
      </c>
      <c r="S35" s="1166">
        <v>18</v>
      </c>
      <c r="T35" s="1166">
        <v>28</v>
      </c>
      <c r="U35" s="1166">
        <v>23</v>
      </c>
      <c r="V35" s="1166">
        <v>101</v>
      </c>
      <c r="W35" s="1166" t="s">
        <v>825</v>
      </c>
    </row>
    <row r="36" spans="1:23" s="1232" customFormat="1" ht="13.5" customHeight="1" thickBot="1">
      <c r="A36" s="1233"/>
      <c r="B36" s="1239">
        <v>33</v>
      </c>
      <c r="C36" s="1240" t="s">
        <v>803</v>
      </c>
      <c r="D36" s="1260">
        <v>0</v>
      </c>
      <c r="E36" s="1260">
        <v>0</v>
      </c>
      <c r="F36" s="1260">
        <v>2</v>
      </c>
      <c r="G36" s="1260">
        <v>1</v>
      </c>
      <c r="H36" s="1260">
        <v>3</v>
      </c>
      <c r="I36" s="1260">
        <v>16</v>
      </c>
      <c r="J36" s="1260"/>
      <c r="K36" s="1260">
        <v>0</v>
      </c>
      <c r="L36" s="1260">
        <v>0</v>
      </c>
      <c r="M36" s="1260">
        <v>0</v>
      </c>
      <c r="N36" s="1260">
        <v>0</v>
      </c>
      <c r="O36" s="1260">
        <v>0</v>
      </c>
      <c r="P36" s="1260">
        <v>7</v>
      </c>
      <c r="Q36" s="1260"/>
      <c r="R36" s="1260">
        <v>0</v>
      </c>
      <c r="S36" s="1260">
        <v>0</v>
      </c>
      <c r="T36" s="1260">
        <v>2</v>
      </c>
      <c r="U36" s="1260">
        <v>1</v>
      </c>
      <c r="V36" s="1260">
        <v>3</v>
      </c>
      <c r="W36" s="1260">
        <v>9</v>
      </c>
    </row>
    <row r="37" spans="1:23" s="1238" customFormat="1" ht="15.75" customHeight="1" thickBot="1">
      <c r="A37" s="1233"/>
      <c r="B37" s="1242"/>
      <c r="C37" s="1243" t="s">
        <v>739</v>
      </c>
      <c r="D37" s="1261">
        <f>SUM(D4:D36)</f>
        <v>1653</v>
      </c>
      <c r="E37" s="1261">
        <f aca="true" t="shared" si="0" ref="E37:W37">SUM(E4:E36)</f>
        <v>1184</v>
      </c>
      <c r="F37" s="1261">
        <f t="shared" si="0"/>
        <v>1420</v>
      </c>
      <c r="G37" s="1261">
        <f t="shared" si="0"/>
        <v>2702</v>
      </c>
      <c r="H37" s="1261">
        <f t="shared" si="0"/>
        <v>6959</v>
      </c>
      <c r="I37" s="1261">
        <f t="shared" si="0"/>
        <v>7607</v>
      </c>
      <c r="J37" s="1261"/>
      <c r="K37" s="1261">
        <f t="shared" si="0"/>
        <v>524</v>
      </c>
      <c r="L37" s="1261">
        <f t="shared" si="0"/>
        <v>315</v>
      </c>
      <c r="M37" s="1261">
        <f t="shared" si="0"/>
        <v>442</v>
      </c>
      <c r="N37" s="1261">
        <f t="shared" si="0"/>
        <v>1082</v>
      </c>
      <c r="O37" s="1261">
        <f t="shared" si="0"/>
        <v>2363</v>
      </c>
      <c r="P37" s="1261">
        <f t="shared" si="0"/>
        <v>2412</v>
      </c>
      <c r="Q37" s="1261"/>
      <c r="R37" s="1261">
        <f t="shared" si="0"/>
        <v>1129</v>
      </c>
      <c r="S37" s="1261">
        <f t="shared" si="0"/>
        <v>869</v>
      </c>
      <c r="T37" s="1261">
        <f t="shared" si="0"/>
        <v>978</v>
      </c>
      <c r="U37" s="1261">
        <f t="shared" si="0"/>
        <v>1620</v>
      </c>
      <c r="V37" s="1261">
        <f t="shared" si="0"/>
        <v>4596</v>
      </c>
      <c r="W37" s="1261">
        <f t="shared" si="0"/>
        <v>5233</v>
      </c>
    </row>
    <row r="38" spans="1:23" s="1238" customFormat="1" ht="12" customHeight="1">
      <c r="A38" s="1233"/>
      <c r="B38" s="1245">
        <v>34</v>
      </c>
      <c r="C38" s="1246" t="s">
        <v>740</v>
      </c>
      <c r="D38" s="1262">
        <v>476</v>
      </c>
      <c r="E38" s="1262">
        <v>11</v>
      </c>
      <c r="F38" s="1262">
        <v>20</v>
      </c>
      <c r="G38" s="1262">
        <v>39</v>
      </c>
      <c r="H38" s="1262">
        <v>546</v>
      </c>
      <c r="I38" s="1262">
        <v>863</v>
      </c>
      <c r="J38" s="1262"/>
      <c r="K38" s="1262">
        <v>127</v>
      </c>
      <c r="L38" s="1262">
        <v>3</v>
      </c>
      <c r="M38" s="1262">
        <v>5</v>
      </c>
      <c r="N38" s="1262">
        <v>12</v>
      </c>
      <c r="O38" s="1262">
        <v>147</v>
      </c>
      <c r="P38" s="1262">
        <v>371</v>
      </c>
      <c r="Q38" s="1262"/>
      <c r="R38" s="1262">
        <v>349</v>
      </c>
      <c r="S38" s="1262">
        <v>8</v>
      </c>
      <c r="T38" s="1262">
        <v>15</v>
      </c>
      <c r="U38" s="1262">
        <v>27</v>
      </c>
      <c r="V38" s="1262">
        <v>399</v>
      </c>
      <c r="W38" s="1262">
        <v>492</v>
      </c>
    </row>
    <row r="39" spans="1:23" s="1238" customFormat="1" ht="12" customHeight="1" thickBot="1">
      <c r="A39" s="1233"/>
      <c r="B39" s="1248">
        <v>35</v>
      </c>
      <c r="C39" s="1249" t="s">
        <v>741</v>
      </c>
      <c r="D39" s="1263">
        <v>504</v>
      </c>
      <c r="E39" s="1263">
        <v>463</v>
      </c>
      <c r="F39" s="1263">
        <v>417</v>
      </c>
      <c r="G39" s="1263">
        <v>707</v>
      </c>
      <c r="H39" s="1263">
        <v>2091</v>
      </c>
      <c r="I39" s="1263">
        <v>2547</v>
      </c>
      <c r="J39" s="1263"/>
      <c r="K39" s="1263">
        <v>160</v>
      </c>
      <c r="L39" s="1263">
        <v>141</v>
      </c>
      <c r="M39" s="1263">
        <v>139</v>
      </c>
      <c r="N39" s="1263">
        <v>280</v>
      </c>
      <c r="O39" s="1263">
        <v>720</v>
      </c>
      <c r="P39" s="1263">
        <v>918</v>
      </c>
      <c r="Q39" s="1263"/>
      <c r="R39" s="1263">
        <v>344</v>
      </c>
      <c r="S39" s="1263">
        <v>322</v>
      </c>
      <c r="T39" s="1263">
        <v>278</v>
      </c>
      <c r="U39" s="1263">
        <v>427</v>
      </c>
      <c r="V39" s="1263">
        <v>1371</v>
      </c>
      <c r="W39" s="1263">
        <v>1629</v>
      </c>
    </row>
    <row r="40" spans="1:23" s="1238" customFormat="1" ht="20.25" customHeight="1" thickBot="1" thickTop="1">
      <c r="A40" s="1233"/>
      <c r="B40" s="1251"/>
      <c r="C40" s="1251" t="s">
        <v>742</v>
      </c>
      <c r="D40" s="1264">
        <f>SUM(D37:D39)</f>
        <v>2633</v>
      </c>
      <c r="E40" s="1264">
        <f aca="true" t="shared" si="1" ref="E40:W40">SUM(E37:E39)</f>
        <v>1658</v>
      </c>
      <c r="F40" s="1264">
        <f t="shared" si="1"/>
        <v>1857</v>
      </c>
      <c r="G40" s="1264">
        <f t="shared" si="1"/>
        <v>3448</v>
      </c>
      <c r="H40" s="1264">
        <f t="shared" si="1"/>
        <v>9596</v>
      </c>
      <c r="I40" s="1264">
        <f t="shared" si="1"/>
        <v>11017</v>
      </c>
      <c r="J40" s="1264"/>
      <c r="K40" s="1264">
        <f t="shared" si="1"/>
        <v>811</v>
      </c>
      <c r="L40" s="1264">
        <f t="shared" si="1"/>
        <v>459</v>
      </c>
      <c r="M40" s="1264">
        <f t="shared" si="1"/>
        <v>586</v>
      </c>
      <c r="N40" s="1264">
        <f t="shared" si="1"/>
        <v>1374</v>
      </c>
      <c r="O40" s="1264">
        <f t="shared" si="1"/>
        <v>3230</v>
      </c>
      <c r="P40" s="1264">
        <f t="shared" si="1"/>
        <v>3701</v>
      </c>
      <c r="Q40" s="1264"/>
      <c r="R40" s="1264">
        <f t="shared" si="1"/>
        <v>1822</v>
      </c>
      <c r="S40" s="1264">
        <f t="shared" si="1"/>
        <v>1199</v>
      </c>
      <c r="T40" s="1264">
        <f t="shared" si="1"/>
        <v>1271</v>
      </c>
      <c r="U40" s="1264">
        <f t="shared" si="1"/>
        <v>2074</v>
      </c>
      <c r="V40" s="1264">
        <f t="shared" si="1"/>
        <v>6366</v>
      </c>
      <c r="W40" s="1264">
        <f t="shared" si="1"/>
        <v>7354</v>
      </c>
    </row>
    <row r="41" spans="2:23" ht="11.25">
      <c r="B41" s="1253" t="s">
        <v>743</v>
      </c>
      <c r="D41" s="1265"/>
      <c r="E41" s="1265"/>
      <c r="F41" s="1265"/>
      <c r="G41" s="1265"/>
      <c r="H41" s="1265"/>
      <c r="I41" s="1265"/>
      <c r="J41" s="1265"/>
      <c r="R41" s="1265"/>
      <c r="S41" s="1265"/>
      <c r="T41" s="1265"/>
      <c r="U41" s="1265"/>
      <c r="V41" s="1265"/>
      <c r="W41" s="1265"/>
    </row>
    <row r="42" spans="3:23" ht="11.25">
      <c r="C42" s="1221" t="s">
        <v>745</v>
      </c>
      <c r="D42" s="1266">
        <f aca="true" t="shared" si="2" ref="D42:I42">SUM(D4:D19,D21:D36,D39)</f>
        <v>2102</v>
      </c>
      <c r="E42" s="1266">
        <f t="shared" si="2"/>
        <v>1609</v>
      </c>
      <c r="F42" s="1266">
        <f t="shared" si="2"/>
        <v>1794</v>
      </c>
      <c r="G42" s="1266">
        <f t="shared" si="2"/>
        <v>3330</v>
      </c>
      <c r="H42" s="1266">
        <f t="shared" si="2"/>
        <v>8835</v>
      </c>
      <c r="I42" s="1266">
        <f t="shared" si="2"/>
        <v>10011</v>
      </c>
      <c r="J42" s="1266"/>
      <c r="K42" s="1266">
        <f aca="true" t="shared" si="3" ref="K42:P42">SUM(K4:K19,K21:K36,K39)</f>
        <v>672</v>
      </c>
      <c r="L42" s="1266">
        <f t="shared" si="3"/>
        <v>445</v>
      </c>
      <c r="M42" s="1266">
        <f t="shared" si="3"/>
        <v>569</v>
      </c>
      <c r="N42" s="1266">
        <f t="shared" si="3"/>
        <v>1330</v>
      </c>
      <c r="O42" s="1266">
        <f t="shared" si="3"/>
        <v>3016</v>
      </c>
      <c r="P42" s="1266">
        <f t="shared" si="3"/>
        <v>3285</v>
      </c>
      <c r="Q42" s="1266"/>
      <c r="R42" s="1266">
        <f aca="true" t="shared" si="4" ref="R42:W42">SUM(R4:R19,R21:R36,R39)</f>
        <v>1430</v>
      </c>
      <c r="S42" s="1266">
        <f t="shared" si="4"/>
        <v>1164</v>
      </c>
      <c r="T42" s="1266">
        <f t="shared" si="4"/>
        <v>1225</v>
      </c>
      <c r="U42" s="1266">
        <f t="shared" si="4"/>
        <v>2000</v>
      </c>
      <c r="V42" s="1266">
        <f t="shared" si="4"/>
        <v>5819</v>
      </c>
      <c r="W42" s="1266">
        <f t="shared" si="4"/>
        <v>6764</v>
      </c>
    </row>
    <row r="43" spans="3:23" ht="11.25">
      <c r="C43" s="1221" t="s">
        <v>746</v>
      </c>
      <c r="D43" s="1266">
        <f aca="true" t="shared" si="5" ref="D43:I43">SUM(D4:D19,D21:D36,D38:D39)</f>
        <v>2578</v>
      </c>
      <c r="E43" s="1266">
        <f t="shared" si="5"/>
        <v>1620</v>
      </c>
      <c r="F43" s="1266">
        <f t="shared" si="5"/>
        <v>1814</v>
      </c>
      <c r="G43" s="1266">
        <f t="shared" si="5"/>
        <v>3369</v>
      </c>
      <c r="H43" s="1266">
        <f t="shared" si="5"/>
        <v>9381</v>
      </c>
      <c r="I43" s="1266">
        <f t="shared" si="5"/>
        <v>10874</v>
      </c>
      <c r="J43" s="1266"/>
      <c r="K43" s="1266">
        <f aca="true" t="shared" si="6" ref="K43:P43">SUM(K4:K19,K21:K36,K38:K39)</f>
        <v>799</v>
      </c>
      <c r="L43" s="1266">
        <f t="shared" si="6"/>
        <v>448</v>
      </c>
      <c r="M43" s="1266">
        <f t="shared" si="6"/>
        <v>574</v>
      </c>
      <c r="N43" s="1266">
        <f t="shared" si="6"/>
        <v>1342</v>
      </c>
      <c r="O43" s="1266">
        <f t="shared" si="6"/>
        <v>3163</v>
      </c>
      <c r="P43" s="1266">
        <f t="shared" si="6"/>
        <v>3656</v>
      </c>
      <c r="Q43" s="1266"/>
      <c r="R43" s="1266">
        <f aca="true" t="shared" si="7" ref="R43:W43">SUM(R4:R19,R21:R36,R38:R39)</f>
        <v>1779</v>
      </c>
      <c r="S43" s="1266">
        <f t="shared" si="7"/>
        <v>1172</v>
      </c>
      <c r="T43" s="1266">
        <f t="shared" si="7"/>
        <v>1240</v>
      </c>
      <c r="U43" s="1266">
        <f t="shared" si="7"/>
        <v>2027</v>
      </c>
      <c r="V43" s="1266">
        <f t="shared" si="7"/>
        <v>6218</v>
      </c>
      <c r="W43" s="1266">
        <f t="shared" si="7"/>
        <v>7256</v>
      </c>
    </row>
    <row r="44" spans="3:23" ht="11.25">
      <c r="C44" s="1267" t="s">
        <v>747</v>
      </c>
      <c r="D44" s="1268">
        <f aca="true" t="shared" si="8" ref="D44:I44">SUM(D4:D19,D21:D36)</f>
        <v>1598</v>
      </c>
      <c r="E44" s="1268">
        <f t="shared" si="8"/>
        <v>1146</v>
      </c>
      <c r="F44" s="1268">
        <f t="shared" si="8"/>
        <v>1377</v>
      </c>
      <c r="G44" s="1268">
        <f t="shared" si="8"/>
        <v>2623</v>
      </c>
      <c r="H44" s="1268">
        <f t="shared" si="8"/>
        <v>6744</v>
      </c>
      <c r="I44" s="1268">
        <f t="shared" si="8"/>
        <v>7464</v>
      </c>
      <c r="J44" s="1269"/>
      <c r="K44" s="1270">
        <f aca="true" t="shared" si="9" ref="K44:P44">SUM(K4:K19,K21:K36)</f>
        <v>512</v>
      </c>
      <c r="L44" s="1270">
        <f t="shared" si="9"/>
        <v>304</v>
      </c>
      <c r="M44" s="1270">
        <f t="shared" si="9"/>
        <v>430</v>
      </c>
      <c r="N44" s="1270">
        <f t="shared" si="9"/>
        <v>1050</v>
      </c>
      <c r="O44" s="1270">
        <f t="shared" si="9"/>
        <v>2296</v>
      </c>
      <c r="P44" s="1270">
        <f t="shared" si="9"/>
        <v>2367</v>
      </c>
      <c r="Q44" s="1270"/>
      <c r="R44" s="1268">
        <f aca="true" t="shared" si="10" ref="R44:W44">SUM(R4:R19,R21:R36)</f>
        <v>1086</v>
      </c>
      <c r="S44" s="1268">
        <f t="shared" si="10"/>
        <v>842</v>
      </c>
      <c r="T44" s="1268">
        <f t="shared" si="10"/>
        <v>947</v>
      </c>
      <c r="U44" s="1268">
        <f t="shared" si="10"/>
        <v>1573</v>
      </c>
      <c r="V44" s="1268">
        <f t="shared" si="10"/>
        <v>4448</v>
      </c>
      <c r="W44" s="1268">
        <f t="shared" si="10"/>
        <v>5135</v>
      </c>
    </row>
    <row r="46" spans="3:23" ht="11.25">
      <c r="C46" s="1221" t="s">
        <v>748</v>
      </c>
      <c r="D46" s="1266">
        <f>SUM(D4,D6:D19,D21:D36,D38:D39)</f>
        <v>2572</v>
      </c>
      <c r="E46" s="1266">
        <f aca="true" t="shared" si="11" ref="E46:W46">SUM(E4,E6:E19,E21:E36,E38:E39)</f>
        <v>1608</v>
      </c>
      <c r="F46" s="1266">
        <f t="shared" si="11"/>
        <v>1798</v>
      </c>
      <c r="G46" s="1266">
        <f t="shared" si="11"/>
        <v>3340</v>
      </c>
      <c r="H46" s="1266">
        <f t="shared" si="11"/>
        <v>9318</v>
      </c>
      <c r="I46" s="1266">
        <f t="shared" si="11"/>
        <v>10874</v>
      </c>
      <c r="J46" s="1266"/>
      <c r="K46" s="1266">
        <f t="shared" si="11"/>
        <v>797</v>
      </c>
      <c r="L46" s="1266">
        <f t="shared" si="11"/>
        <v>442</v>
      </c>
      <c r="M46" s="1266">
        <f t="shared" si="11"/>
        <v>569</v>
      </c>
      <c r="N46" s="1266">
        <f t="shared" si="11"/>
        <v>1334</v>
      </c>
      <c r="O46" s="1266">
        <f t="shared" si="11"/>
        <v>3142</v>
      </c>
      <c r="P46" s="1266">
        <f t="shared" si="11"/>
        <v>3656</v>
      </c>
      <c r="Q46" s="1266"/>
      <c r="R46" s="1266">
        <f t="shared" si="11"/>
        <v>1775</v>
      </c>
      <c r="S46" s="1266">
        <f t="shared" si="11"/>
        <v>1166</v>
      </c>
      <c r="T46" s="1266">
        <f t="shared" si="11"/>
        <v>1229</v>
      </c>
      <c r="U46" s="1266">
        <f t="shared" si="11"/>
        <v>2006</v>
      </c>
      <c r="V46" s="1266">
        <f t="shared" si="11"/>
        <v>6176</v>
      </c>
      <c r="W46" s="1266">
        <f t="shared" si="11"/>
        <v>7256</v>
      </c>
    </row>
    <row r="47" spans="3:23" ht="11.25">
      <c r="C47" s="1267" t="s">
        <v>749</v>
      </c>
      <c r="D47" s="1268">
        <f>SUM(D4,D6:D19,D21:D36)</f>
        <v>1592</v>
      </c>
      <c r="E47" s="1268">
        <f aca="true" t="shared" si="12" ref="E47:W47">SUM(E4,E6:E19,E21:E36)</f>
        <v>1134</v>
      </c>
      <c r="F47" s="1268">
        <f t="shared" si="12"/>
        <v>1361</v>
      </c>
      <c r="G47" s="1268">
        <f t="shared" si="12"/>
        <v>2594</v>
      </c>
      <c r="H47" s="1268">
        <f t="shared" si="12"/>
        <v>6681</v>
      </c>
      <c r="I47" s="1268">
        <f t="shared" si="12"/>
        <v>7464</v>
      </c>
      <c r="J47" s="1268"/>
      <c r="K47" s="1268">
        <f t="shared" si="12"/>
        <v>510</v>
      </c>
      <c r="L47" s="1268">
        <f t="shared" si="12"/>
        <v>298</v>
      </c>
      <c r="M47" s="1268">
        <f t="shared" si="12"/>
        <v>425</v>
      </c>
      <c r="N47" s="1268">
        <f t="shared" si="12"/>
        <v>1042</v>
      </c>
      <c r="O47" s="1268">
        <f t="shared" si="12"/>
        <v>2275</v>
      </c>
      <c r="P47" s="1268">
        <f t="shared" si="12"/>
        <v>2367</v>
      </c>
      <c r="Q47" s="1268"/>
      <c r="R47" s="1268">
        <f t="shared" si="12"/>
        <v>1082</v>
      </c>
      <c r="S47" s="1268">
        <f t="shared" si="12"/>
        <v>836</v>
      </c>
      <c r="T47" s="1268">
        <f t="shared" si="12"/>
        <v>936</v>
      </c>
      <c r="U47" s="1268">
        <f t="shared" si="12"/>
        <v>1552</v>
      </c>
      <c r="V47" s="1268">
        <f t="shared" si="12"/>
        <v>4406</v>
      </c>
      <c r="W47" s="1268">
        <f t="shared" si="12"/>
        <v>5135</v>
      </c>
    </row>
    <row r="48" ht="11.25">
      <c r="F48" s="1266"/>
    </row>
  </sheetData>
  <sheetProtection/>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&amp;C-14-</oddFooter>
  </headerFooter>
</worksheet>
</file>

<file path=xl/worksheets/sheet9.xml><?xml version="1.0" encoding="utf-8"?>
<worksheet xmlns="http://schemas.openxmlformats.org/spreadsheetml/2006/main" xmlns:r="http://schemas.openxmlformats.org/officeDocument/2006/relationships">
  <dimension ref="A1:W43"/>
  <sheetViews>
    <sheetView view="pageBreakPreview" zoomScaleNormal="90" zoomScaleSheetLayoutView="100" workbookViewId="0" topLeftCell="A1">
      <pane xSplit="3" ySplit="3" topLeftCell="D4" activePane="bottomRight" state="frozen"/>
      <selection pane="topLeft" activeCell="AA6" sqref="AA6"/>
      <selection pane="topRight" activeCell="AA6" sqref="AA6"/>
      <selection pane="bottomLeft" activeCell="AA6" sqref="AA6"/>
      <selection pane="bottomRight" activeCell="Z40" sqref="Z40"/>
    </sheetView>
  </sheetViews>
  <sheetFormatPr defaultColWidth="9.00390625" defaultRowHeight="13.5"/>
  <cols>
    <col min="1" max="1" width="0.74609375" style="1281" customWidth="1"/>
    <col min="2" max="2" width="1.12109375" style="1281" customWidth="1"/>
    <col min="3" max="3" width="7.50390625" style="1281" customWidth="1"/>
    <col min="4" max="9" width="6.75390625" style="1322" customWidth="1"/>
    <col min="10" max="10" width="1.12109375" style="1322" customWidth="1"/>
    <col min="11" max="16" width="6.75390625" style="1323" customWidth="1"/>
    <col min="17" max="17" width="1.12109375" style="1323" customWidth="1"/>
    <col min="18" max="22" width="6.75390625" style="1322" customWidth="1"/>
    <col min="23" max="23" width="6.125" style="1322" customWidth="1"/>
    <col min="24" max="16384" width="9.00390625" style="1281" customWidth="1"/>
  </cols>
  <sheetData>
    <row r="1" spans="1:23" s="1276" customFormat="1" ht="18.75" customHeight="1" thickBot="1">
      <c r="A1" s="1271" t="s">
        <v>750</v>
      </c>
      <c r="B1" s="1272"/>
      <c r="C1" s="1272"/>
      <c r="D1" s="1273"/>
      <c r="E1" s="1273"/>
      <c r="F1" s="1273"/>
      <c r="G1" s="1273"/>
      <c r="H1" s="1273"/>
      <c r="I1" s="1273"/>
      <c r="J1" s="1273"/>
      <c r="K1" s="1274"/>
      <c r="L1" s="1274"/>
      <c r="M1" s="1274"/>
      <c r="N1" s="1274"/>
      <c r="O1" s="1274"/>
      <c r="P1" s="1274"/>
      <c r="Q1" s="1274"/>
      <c r="R1" s="1273"/>
      <c r="S1" s="1273"/>
      <c r="T1" s="1273"/>
      <c r="U1" s="1273"/>
      <c r="V1" s="1273"/>
      <c r="W1" s="1275" t="s">
        <v>737</v>
      </c>
    </row>
    <row r="2" spans="1:23" ht="15.75" customHeight="1">
      <c r="A2" s="1277"/>
      <c r="B2" s="1278"/>
      <c r="C2" s="1277"/>
      <c r="D2" s="1386"/>
      <c r="E2" s="1386"/>
      <c r="F2" s="1386" t="s">
        <v>700</v>
      </c>
      <c r="G2" s="1386"/>
      <c r="H2" s="1386"/>
      <c r="I2" s="1386"/>
      <c r="J2" s="1279"/>
      <c r="K2" s="1388"/>
      <c r="L2" s="1388"/>
      <c r="M2" s="1388" t="s">
        <v>692</v>
      </c>
      <c r="N2" s="1388"/>
      <c r="O2" s="1388"/>
      <c r="P2" s="1388"/>
      <c r="Q2" s="1280"/>
      <c r="R2" s="1390"/>
      <c r="S2" s="1390"/>
      <c r="T2" s="1390" t="s">
        <v>693</v>
      </c>
      <c r="U2" s="1390"/>
      <c r="V2" s="1390"/>
      <c r="W2" s="1390"/>
    </row>
    <row r="3" spans="1:23" s="1286" customFormat="1" ht="17.25" customHeight="1">
      <c r="A3" s="1282"/>
      <c r="B3" s="1283"/>
      <c r="C3" s="1284" t="s">
        <v>212</v>
      </c>
      <c r="D3" s="1387" t="s">
        <v>695</v>
      </c>
      <c r="E3" s="1387" t="s">
        <v>696</v>
      </c>
      <c r="F3" s="1387" t="s">
        <v>697</v>
      </c>
      <c r="G3" s="1387" t="s">
        <v>698</v>
      </c>
      <c r="H3" s="1387" t="s">
        <v>699</v>
      </c>
      <c r="I3" s="1352" t="s">
        <v>770</v>
      </c>
      <c r="J3" s="1285"/>
      <c r="K3" s="1389" t="s">
        <v>695</v>
      </c>
      <c r="L3" s="1389" t="s">
        <v>696</v>
      </c>
      <c r="M3" s="1389" t="s">
        <v>697</v>
      </c>
      <c r="N3" s="1389" t="s">
        <v>698</v>
      </c>
      <c r="O3" s="1389" t="s">
        <v>699</v>
      </c>
      <c r="P3" s="1353" t="s">
        <v>770</v>
      </c>
      <c r="Q3" s="1285"/>
      <c r="R3" s="1393" t="s">
        <v>695</v>
      </c>
      <c r="S3" s="1393" t="s">
        <v>696</v>
      </c>
      <c r="T3" s="1393" t="s">
        <v>697</v>
      </c>
      <c r="U3" s="1393" t="s">
        <v>698</v>
      </c>
      <c r="V3" s="1393" t="s">
        <v>699</v>
      </c>
      <c r="W3" s="1354" t="s">
        <v>770</v>
      </c>
    </row>
    <row r="4" spans="1:23" s="1291" customFormat="1" ht="12" customHeight="1">
      <c r="A4" s="1287"/>
      <c r="B4" s="1288">
        <v>1</v>
      </c>
      <c r="C4" s="1229" t="s">
        <v>771</v>
      </c>
      <c r="D4" s="1289">
        <f>'受診者数'!D4/'対象者数'!D4*100</f>
        <v>6.722689075630252</v>
      </c>
      <c r="E4" s="1289">
        <f>'受診者数'!E4/'対象者数'!E4*100</f>
        <v>8.273381294964029</v>
      </c>
      <c r="F4" s="1289">
        <f>'受診者数'!F4/'対象者数'!F4*100</f>
        <v>9.032258064516128</v>
      </c>
      <c r="G4" s="1289">
        <f>'受診者数'!G4/'対象者数'!G4*100</f>
        <v>8.576329331046312</v>
      </c>
      <c r="H4" s="1289">
        <f>'受診者数'!H4/'対象者数'!H4*100</f>
        <v>8.30376153300213</v>
      </c>
      <c r="I4" s="1289" t="s">
        <v>825</v>
      </c>
      <c r="J4" s="1289"/>
      <c r="K4" s="1290">
        <f>'受診者数'!K4/'対象者数'!K4*100</f>
        <v>6.474820143884892</v>
      </c>
      <c r="L4" s="1290">
        <f>'受診者数'!L4/'対象者数'!L4*100</f>
        <v>1.4285714285714286</v>
      </c>
      <c r="M4" s="1290">
        <f>'受診者数'!M4/'対象者数'!M4*100</f>
        <v>6.329113924050633</v>
      </c>
      <c r="N4" s="1290">
        <f>'受診者数'!N4/'対象者数'!N4*100</f>
        <v>5.639097744360902</v>
      </c>
      <c r="O4" s="1290">
        <f>'受診者数'!O4/'対象者数'!O4*100</f>
        <v>5.120910384068279</v>
      </c>
      <c r="P4" s="1290" t="s">
        <v>825</v>
      </c>
      <c r="Q4" s="1290"/>
      <c r="R4" s="1290">
        <f>'受診者数'!R4/'対象者数'!R4*100</f>
        <v>7.07070707070707</v>
      </c>
      <c r="S4" s="1290">
        <f>'受診者数'!S4/'対象者数'!S4*100</f>
        <v>15.217391304347828</v>
      </c>
      <c r="T4" s="1290">
        <f>'受診者数'!T4/'対象者数'!T4*100</f>
        <v>11.842105263157894</v>
      </c>
      <c r="U4" s="1290">
        <f>'受診者数'!U4/'対象者数'!U4*100</f>
        <v>11.041009463722396</v>
      </c>
      <c r="V4" s="1289">
        <f>'受診者数'!V4/'対象者数'!V4*100</f>
        <v>11.473087818696884</v>
      </c>
      <c r="W4" s="1290" t="s">
        <v>825</v>
      </c>
    </row>
    <row r="5" spans="1:23" s="1291" customFormat="1" ht="12" customHeight="1">
      <c r="A5" s="1292"/>
      <c r="B5" s="1293">
        <v>2</v>
      </c>
      <c r="C5" s="1235" t="s">
        <v>772</v>
      </c>
      <c r="D5" s="1294">
        <f>'受診者数'!D5/'対象者数'!D5*100</f>
        <v>5.88235294117647</v>
      </c>
      <c r="E5" s="1294">
        <f>'受診者数'!E5/'対象者数'!E5*100</f>
        <v>6.451612903225806</v>
      </c>
      <c r="F5" s="1294">
        <f>'受診者数'!F5/'対象者数'!F5*100</f>
        <v>10.191082802547772</v>
      </c>
      <c r="G5" s="1294">
        <f>'受診者数'!G5/'対象者数'!G5*100</f>
        <v>8.011049723756907</v>
      </c>
      <c r="H5" s="1294">
        <f>'受診者数'!H5/'対象者数'!H5*100</f>
        <v>7.806691449814126</v>
      </c>
      <c r="I5" s="1294" t="s">
        <v>825</v>
      </c>
      <c r="J5" s="1294"/>
      <c r="K5" s="1295">
        <f>'受診者数'!K5/'対象者数'!K5*100</f>
        <v>4.651162790697675</v>
      </c>
      <c r="L5" s="1295">
        <f>'受診者数'!L5/'対象者数'!L5*100</f>
        <v>5.9405940594059405</v>
      </c>
      <c r="M5" s="1295">
        <f>'受診者数'!M5/'対象者数'!M5*100</f>
        <v>6.578947368421052</v>
      </c>
      <c r="N5" s="1295">
        <f>'受診者数'!N5/'対象者数'!N5*100</f>
        <v>4.624277456647398</v>
      </c>
      <c r="O5" s="1294">
        <f>'受診者数'!O5/'対象者数'!O5*100</f>
        <v>5.343511450381679</v>
      </c>
      <c r="P5" s="1295" t="s">
        <v>825</v>
      </c>
      <c r="Q5" s="1295"/>
      <c r="R5" s="1295">
        <f>'受診者数'!R5/'対象者数'!R5*100</f>
        <v>6.779661016949152</v>
      </c>
      <c r="S5" s="1295">
        <f>'受診者数'!S5/'対象者数'!S5*100</f>
        <v>7.0588235294117645</v>
      </c>
      <c r="T5" s="1295">
        <f>'受診者数'!T5/'対象者数'!T5*100</f>
        <v>13.580246913580247</v>
      </c>
      <c r="U5" s="1295">
        <f>'受診者数'!U5/'対象者数'!U5*100</f>
        <v>11.11111111111111</v>
      </c>
      <c r="V5" s="1294">
        <f>'受診者数'!V5/'対象者数'!V5*100</f>
        <v>10.144927536231885</v>
      </c>
      <c r="W5" s="1295" t="s">
        <v>825</v>
      </c>
    </row>
    <row r="6" spans="1:23" s="1291" customFormat="1" ht="12" customHeight="1">
      <c r="A6" s="1292"/>
      <c r="B6" s="1293">
        <v>3</v>
      </c>
      <c r="C6" s="1235" t="s">
        <v>773</v>
      </c>
      <c r="D6" s="1294">
        <f>'受診者数'!D6/'対象者数'!D6*100</f>
        <v>6.024096385542169</v>
      </c>
      <c r="E6" s="1294">
        <f>'受診者数'!E6/'対象者数'!E6*100</f>
        <v>4.23728813559322</v>
      </c>
      <c r="F6" s="1294">
        <f>'受診者数'!F6/'対象者数'!F6*100</f>
        <v>8.333333333333332</v>
      </c>
      <c r="G6" s="1294">
        <f>'受診者数'!G6/'対象者数'!G6*100</f>
        <v>7.8125</v>
      </c>
      <c r="H6" s="1294">
        <f>'受診者数'!H6/'対象者数'!H6*100</f>
        <v>6.666666666666667</v>
      </c>
      <c r="I6" s="1294" t="s">
        <v>825</v>
      </c>
      <c r="J6" s="1294"/>
      <c r="K6" s="1295">
        <f>'受診者数'!K6/'対象者数'!K6*100</f>
        <v>8.695652173913043</v>
      </c>
      <c r="L6" s="1295">
        <f>'受診者数'!L6/'対象者数'!L6*100</f>
        <v>3.3333333333333335</v>
      </c>
      <c r="M6" s="1295">
        <f>'受診者数'!M6/'対象者数'!M6*100</f>
        <v>8.823529411764707</v>
      </c>
      <c r="N6" s="1295">
        <f>'受診者数'!N6/'対象者数'!N6*100</f>
        <v>5.88235294117647</v>
      </c>
      <c r="O6" s="1294">
        <f>'受診者数'!O6/'対象者数'!O6*100</f>
        <v>6.198347107438017</v>
      </c>
      <c r="P6" s="1295" t="s">
        <v>825</v>
      </c>
      <c r="Q6" s="1295"/>
      <c r="R6" s="1295">
        <f>'受診者数'!R6/'対象者数'!R6*100</f>
        <v>2.7027027027027026</v>
      </c>
      <c r="S6" s="1295">
        <f>'受診者数'!S6/'対象者数'!S6*100</f>
        <v>5.172413793103448</v>
      </c>
      <c r="T6" s="1295">
        <f>'受診者数'!T6/'対象者数'!T6*100</f>
        <v>7.894736842105263</v>
      </c>
      <c r="U6" s="1295">
        <f>'受診者数'!U6/'対象者数'!U6*100</f>
        <v>10</v>
      </c>
      <c r="V6" s="1294">
        <f>'受診者数'!V6/'対象者数'!V6*100</f>
        <v>7.174887892376682</v>
      </c>
      <c r="W6" s="1295" t="s">
        <v>825</v>
      </c>
    </row>
    <row r="7" spans="1:23" s="1291" customFormat="1" ht="12" customHeight="1">
      <c r="A7" s="1292"/>
      <c r="B7" s="1293">
        <v>4</v>
      </c>
      <c r="C7" s="1235" t="s">
        <v>774</v>
      </c>
      <c r="D7" s="1294">
        <f>'受診者数'!D7/'対象者数'!D7*100</f>
        <v>3.488372093023256</v>
      </c>
      <c r="E7" s="1294">
        <f>'受診者数'!E7/'対象者数'!E7*100</f>
        <v>6.796116504854369</v>
      </c>
      <c r="F7" s="1294">
        <f>'受診者数'!F7/'対象者数'!F7*100</f>
        <v>6.796116504854369</v>
      </c>
      <c r="G7" s="1294">
        <f>'受診者数'!G7/'対象者数'!G7*100</f>
        <v>10.622710622710622</v>
      </c>
      <c r="H7" s="1294">
        <f>'受診者数'!H7/'対象者数'!H7*100</f>
        <v>8.141592920353983</v>
      </c>
      <c r="I7" s="1294" t="s">
        <v>825</v>
      </c>
      <c r="J7" s="1294"/>
      <c r="K7" s="1295">
        <f>'受診者数'!K7/'対象者数'!K7*100</f>
        <v>0</v>
      </c>
      <c r="L7" s="1295">
        <f>'受診者数'!L7/'対象者数'!L7*100</f>
        <v>8.19672131147541</v>
      </c>
      <c r="M7" s="1295">
        <f>'受診者数'!M7/'対象者数'!M7*100</f>
        <v>5.88235294117647</v>
      </c>
      <c r="N7" s="1294" t="s">
        <v>827</v>
      </c>
      <c r="O7" s="1294">
        <f>'受診者数'!O7/'対象者数'!O7*100</f>
        <v>6.148867313915858</v>
      </c>
      <c r="P7" s="1295" t="s">
        <v>825</v>
      </c>
      <c r="Q7" s="1295"/>
      <c r="R7" s="1295">
        <f>'受診者数'!R7/'対象者数'!R7*100</f>
        <v>7.894736842105263</v>
      </c>
      <c r="S7" s="1295">
        <f>'受診者数'!S7/'対象者数'!S7*100</f>
        <v>4.761904761904762</v>
      </c>
      <c r="T7" s="1295">
        <f>'受診者数'!T7/'対象者数'!T7*100</f>
        <v>7.6923076923076925</v>
      </c>
      <c r="U7" s="1295">
        <f>'受診者数'!U7/'対象者数'!U7*100</f>
        <v>14.516129032258066</v>
      </c>
      <c r="V7" s="1294">
        <f>'受診者数'!V7/'対象者数'!V7*100</f>
        <v>10.546875</v>
      </c>
      <c r="W7" s="1296" t="s">
        <v>825</v>
      </c>
    </row>
    <row r="8" spans="1:23" s="1291" customFormat="1" ht="12" customHeight="1">
      <c r="A8" s="1292"/>
      <c r="B8" s="1293">
        <v>5</v>
      </c>
      <c r="C8" s="1235" t="s">
        <v>775</v>
      </c>
      <c r="D8" s="1294">
        <f>'受診者数'!D8/'対象者数'!D8*100</f>
        <v>2.941176470588235</v>
      </c>
      <c r="E8" s="1294">
        <f>'受診者数'!E8/'対象者数'!E8*100</f>
        <v>4.938271604938271</v>
      </c>
      <c r="F8" s="1294">
        <f>'受診者数'!F8/'対象者数'!F8*100</f>
        <v>3.8095238095238098</v>
      </c>
      <c r="G8" s="1297">
        <f>'受診者数'!G8/'対象者数'!G8*100</f>
        <v>3.8461538461538463</v>
      </c>
      <c r="H8" s="1294">
        <f>'受診者数'!H8/'対象者数'!H8*100</f>
        <v>3.902439024390244</v>
      </c>
      <c r="I8" s="1294" t="s">
        <v>825</v>
      </c>
      <c r="J8" s="1294"/>
      <c r="K8" s="1295">
        <f>'受診者数'!K8/'対象者数'!K8*100</f>
        <v>0</v>
      </c>
      <c r="L8" s="1295">
        <f>'受診者数'!L8/'対象者数'!L8*100</f>
        <v>6.976744186046512</v>
      </c>
      <c r="M8" s="1295">
        <f>'受診者数'!M8/'対象者数'!M8*100</f>
        <v>3.225806451612903</v>
      </c>
      <c r="N8" s="1294" t="s">
        <v>827</v>
      </c>
      <c r="O8" s="1294">
        <f>'受診者数'!O8/'対象者数'!O8*100</f>
        <v>4.245283018867925</v>
      </c>
      <c r="P8" s="1295" t="s">
        <v>825</v>
      </c>
      <c r="Q8" s="1295"/>
      <c r="R8" s="1295">
        <f>'受診者数'!R8/'対象者数'!R8*100</f>
        <v>5.263157894736842</v>
      </c>
      <c r="S8" s="1295">
        <f>'受診者数'!S8/'対象者数'!S8*100</f>
        <v>2.631578947368421</v>
      </c>
      <c r="T8" s="1295">
        <f>'受診者数'!T8/'対象者数'!T8*100</f>
        <v>4.651162790697675</v>
      </c>
      <c r="U8" s="1295">
        <f>'受診者数'!U8/'対象者数'!U8*100</f>
        <v>2.5316455696202533</v>
      </c>
      <c r="V8" s="1294">
        <f>'受診者数'!V8/'対象者数'!V8*100</f>
        <v>3.535353535353535</v>
      </c>
      <c r="W8" s="1295" t="s">
        <v>825</v>
      </c>
    </row>
    <row r="9" spans="1:23" s="1291" customFormat="1" ht="12" customHeight="1">
      <c r="A9" s="1292"/>
      <c r="B9" s="1293">
        <v>6</v>
      </c>
      <c r="C9" s="1235" t="s">
        <v>776</v>
      </c>
      <c r="D9" s="1294">
        <f>'受診者数'!D9/'対象者数'!D9*100</f>
        <v>17.307692307692307</v>
      </c>
      <c r="E9" s="1294">
        <f>'受診者数'!E9/'対象者数'!E9*100</f>
        <v>15.11627906976744</v>
      </c>
      <c r="F9" s="1294">
        <f>'受診者数'!F9/'対象者数'!F9*100</f>
        <v>23.14814814814815</v>
      </c>
      <c r="G9" s="1294">
        <f>'受診者数'!G9/'対象者数'!G9*100</f>
        <v>19.02834008097166</v>
      </c>
      <c r="H9" s="1294">
        <f>'受診者数'!H9/'対象者数'!H9*100</f>
        <v>19.066937119675455</v>
      </c>
      <c r="I9" s="1294" t="s">
        <v>825</v>
      </c>
      <c r="J9" s="1294"/>
      <c r="K9" s="1295">
        <f>'受診者数'!K9/'対象者数'!K9*100</f>
        <v>4.761904761904762</v>
      </c>
      <c r="L9" s="1295">
        <f>'受診者数'!L9/'対象者数'!L9*100</f>
        <v>5.555555555555555</v>
      </c>
      <c r="M9" s="1295">
        <f>'受診者数'!M9/'対象者数'!M9*100</f>
        <v>11.904761904761903</v>
      </c>
      <c r="N9" s="1294" t="s">
        <v>827</v>
      </c>
      <c r="O9" s="1294">
        <f>'受診者数'!O9/'対象者数'!O9*100</f>
        <v>11.013215859030836</v>
      </c>
      <c r="P9" s="1295" t="s">
        <v>825</v>
      </c>
      <c r="Q9" s="1295"/>
      <c r="R9" s="1295">
        <f>'受診者数'!R9/'対象者数'!R9*100</f>
        <v>25.806451612903224</v>
      </c>
      <c r="S9" s="1295">
        <f>'受診者数'!S9/'対象者数'!S9*100</f>
        <v>22</v>
      </c>
      <c r="T9" s="1295">
        <f>'受診者数'!T9/'対象者数'!T9*100</f>
        <v>30.303030303030305</v>
      </c>
      <c r="U9" s="1295">
        <f>'受診者数'!U9/'対象者数'!U9*100</f>
        <v>25.210084033613445</v>
      </c>
      <c r="V9" s="1294">
        <f>'受診者数'!V9/'対象者数'!V9*100</f>
        <v>25.93984962406015</v>
      </c>
      <c r="W9" s="1295" t="s">
        <v>825</v>
      </c>
    </row>
    <row r="10" spans="1:23" s="1291" customFormat="1" ht="12" customHeight="1">
      <c r="A10" s="1292"/>
      <c r="B10" s="1293">
        <v>7</v>
      </c>
      <c r="C10" s="1235" t="s">
        <v>777</v>
      </c>
      <c r="D10" s="1294">
        <f>'受診者数'!D10/'対象者数'!D10*100</f>
        <v>3.5483870967741935</v>
      </c>
      <c r="E10" s="1294">
        <f>'受診者数'!E10/'対象者数'!E10*100</f>
        <v>3.143418467583497</v>
      </c>
      <c r="F10" s="1294">
        <f>'受診者数'!F10/'対象者数'!F10*100</f>
        <v>4.439746300211417</v>
      </c>
      <c r="G10" s="1294">
        <f>'受診者数'!G10/'対象者数'!G10*100</f>
        <v>6.903353057199212</v>
      </c>
      <c r="H10" s="1294">
        <f>'受診者数'!H10/'対象者数'!H10*100</f>
        <v>5.117085862966175</v>
      </c>
      <c r="I10" s="1294">
        <f>'受診者数'!I10/'対象者数'!I10*100</f>
        <v>3.67553865652725</v>
      </c>
      <c r="J10" s="1294"/>
      <c r="K10" s="1295">
        <f>'受診者数'!K10/'対象者数'!K10*100</f>
        <v>3.6363636363636362</v>
      </c>
      <c r="L10" s="1295">
        <f>'受診者数'!L10/'対象者数'!L10*100</f>
        <v>2.2058823529411766</v>
      </c>
      <c r="M10" s="1295">
        <f>'受診者数'!M10/'対象者数'!M10*100</f>
        <v>1.7467248908296942</v>
      </c>
      <c r="N10" s="1295">
        <f>'受診者数'!N10/'対象者数'!N10*100</f>
        <v>5.720823798627003</v>
      </c>
      <c r="O10" s="1294">
        <f>'受診者数'!O10/'対象者数'!O10*100</f>
        <v>3.71713508612874</v>
      </c>
      <c r="P10" s="1295">
        <f>'受診者数'!P10/'対象者数'!P10*100</f>
        <v>2.66497461928934</v>
      </c>
      <c r="Q10" s="1295"/>
      <c r="R10" s="1295">
        <f>'受診者数'!R10/'対象者数'!R10*100</f>
        <v>3.4482758620689653</v>
      </c>
      <c r="S10" s="1295">
        <f>'受診者数'!S10/'対象者数'!S10*100</f>
        <v>4.219409282700422</v>
      </c>
      <c r="T10" s="1295">
        <f>'受診者数'!T10/'対象者数'!T10*100</f>
        <v>6.967213114754098</v>
      </c>
      <c r="U10" s="1295">
        <f>'受診者数'!U10/'対象者数'!U10*100</f>
        <v>7.798960138648179</v>
      </c>
      <c r="V10" s="1294">
        <f>'受診者数'!V10/'対象者数'!V10*100</f>
        <v>6.400665004156276</v>
      </c>
      <c r="W10" s="1295">
        <f>'受診者数'!W10/'対象者数'!W10*100</f>
        <v>4.6835443037974684</v>
      </c>
    </row>
    <row r="11" spans="1:23" s="1291" customFormat="1" ht="12" customHeight="1">
      <c r="A11" s="1292"/>
      <c r="B11" s="1293">
        <v>8</v>
      </c>
      <c r="C11" s="1235" t="s">
        <v>778</v>
      </c>
      <c r="D11" s="1294">
        <f>'受診者数'!D11/'対象者数'!D11*100</f>
        <v>6.505295007564296</v>
      </c>
      <c r="E11" s="1294">
        <f>'受診者数'!E11/'対象者数'!E11*100</f>
        <v>5.46875</v>
      </c>
      <c r="F11" s="1294">
        <f>'受診者数'!F11/'対象者数'!F11*100</f>
        <v>7.981220657276995</v>
      </c>
      <c r="G11" s="1294">
        <f>'受診者数'!G11/'対象者数'!G11*100</f>
        <v>14.566284779050736</v>
      </c>
      <c r="H11" s="1294">
        <f>'受診者数'!H11/'対象者数'!H11*100</f>
        <v>9.931350114416476</v>
      </c>
      <c r="I11" s="1294">
        <f>'受診者数'!I11/'対象者数'!I11*100</f>
        <v>7.617728531855955</v>
      </c>
      <c r="J11" s="1294"/>
      <c r="K11" s="1295">
        <f>'受診者数'!K11/'対象者数'!K11*100</f>
        <v>3.2352941176470593</v>
      </c>
      <c r="L11" s="1295">
        <f>'受診者数'!L11/'対象者数'!L11*100</f>
        <v>3.8314176245210727</v>
      </c>
      <c r="M11" s="1295">
        <f>'受診者数'!M11/'対象者数'!M11*100</f>
        <v>5.921052631578947</v>
      </c>
      <c r="N11" s="1295">
        <f>'受診者数'!N11/'対象者数'!N11*100</f>
        <v>12.602100350058343</v>
      </c>
      <c r="O11" s="1294">
        <f>'受診者数'!O11/'対象者数'!O11*100</f>
        <v>7.632183908045977</v>
      </c>
      <c r="P11" s="1295">
        <f>'受診者数'!P11/'対象者数'!P11*100</f>
        <v>5.708245243128964</v>
      </c>
      <c r="Q11" s="1295"/>
      <c r="R11" s="1295">
        <f>'受診者数'!R11/'対象者数'!R11*100</f>
        <v>9.968847352024921</v>
      </c>
      <c r="S11" s="1295">
        <f>'受診者数'!S11/'対象者数'!S11*100</f>
        <v>7.171314741035857</v>
      </c>
      <c r="T11" s="1295">
        <f>'受診者数'!T11/'対象者数'!T11*100</f>
        <v>10.353535353535353</v>
      </c>
      <c r="U11" s="1295">
        <f>'受診者数'!U11/'対象者数'!U11*100</f>
        <v>16.290983606557376</v>
      </c>
      <c r="V11" s="1294">
        <f>'受診者数'!V11/'対象者数'!V11*100</f>
        <v>12.209567198177677</v>
      </c>
      <c r="W11" s="1295">
        <f>'受診者数'!W11/'対象者数'!W11*100</f>
        <v>9.462219196732471</v>
      </c>
    </row>
    <row r="12" spans="1:23" s="1291" customFormat="1" ht="12" customHeight="1">
      <c r="A12" s="1292"/>
      <c r="B12" s="1293">
        <v>9</v>
      </c>
      <c r="C12" s="1235" t="s">
        <v>779</v>
      </c>
      <c r="D12" s="1294">
        <f>'受診者数'!D12/'対象者数'!D12*100</f>
        <v>1.8189334435717237</v>
      </c>
      <c r="E12" s="1294">
        <f>'受診者数'!E12/'対象者数'!E12*100</f>
        <v>0.30529172320217096</v>
      </c>
      <c r="F12" s="1294">
        <f>'受診者数'!F12/'対象者数'!F12*100</f>
        <v>0.4552980132450331</v>
      </c>
      <c r="G12" s="1294">
        <f>'受診者数'!G12/'対象者数'!G12*100</f>
        <v>0.4350190320826536</v>
      </c>
      <c r="H12" s="1294">
        <f>'受診者数'!H12/'対象者数'!H12*100</f>
        <v>0.6980193700375186</v>
      </c>
      <c r="I12" s="1294">
        <f>'受診者数'!I12/'対象者数'!I12*100</f>
        <v>0.6137541933516316</v>
      </c>
      <c r="J12" s="1294"/>
      <c r="K12" s="1295">
        <f>'受診者数'!K12/'対象者数'!K12*100</f>
        <v>1.6025641025641024</v>
      </c>
      <c r="L12" s="1295">
        <f>'受診者数'!L12/'対象者数'!L12*100</f>
        <v>0.13210039630118892</v>
      </c>
      <c r="M12" s="1295">
        <f>'受診者数'!M12/'対象者数'!M12*100</f>
        <v>0.16051364365971107</v>
      </c>
      <c r="N12" s="1295">
        <f>'受診者数'!N12/'対象者数'!N12*100</f>
        <v>0.3993154592127781</v>
      </c>
      <c r="O12" s="1294">
        <f>'受診者数'!O12/'対象者数'!O12*100</f>
        <v>0.5381010241277556</v>
      </c>
      <c r="P12" s="1295">
        <f>'受診者数'!P12/'対象者数'!P12*100</f>
        <v>0.323502663375341</v>
      </c>
      <c r="Q12" s="1295"/>
      <c r="R12" s="1295">
        <f>'受診者数'!R12/'対象者数'!R12*100</f>
        <v>2.0495303159692573</v>
      </c>
      <c r="S12" s="1295">
        <f>'受診者数'!S12/'対象者数'!S12*100</f>
        <v>0.4881450488145049</v>
      </c>
      <c r="T12" s="1295">
        <f>'受診者数'!T12/'対象者数'!T12*100</f>
        <v>0.7692307692307693</v>
      </c>
      <c r="U12" s="1295">
        <f>'受診者数'!U12/'対象者数'!U12*100</f>
        <v>0.4675324675324675</v>
      </c>
      <c r="V12" s="1294">
        <f>'受診者数'!V12/'対象者数'!V12*100</f>
        <v>0.8596491228070176</v>
      </c>
      <c r="W12" s="1295">
        <f>'受診者数'!W12/'対象者数'!W12*100</f>
        <v>0.8915470891049713</v>
      </c>
    </row>
    <row r="13" spans="1:23" s="1291" customFormat="1" ht="12" customHeight="1">
      <c r="A13" s="1292"/>
      <c r="B13" s="1293">
        <v>10</v>
      </c>
      <c r="C13" s="1235" t="s">
        <v>780</v>
      </c>
      <c r="D13" s="1294">
        <f>'受診者数'!D13/'対象者数'!D13*100</f>
        <v>5.091383812010443</v>
      </c>
      <c r="E13" s="1294">
        <f>'受診者数'!E13/'対象者数'!E13*100</f>
        <v>6.024930747922438</v>
      </c>
      <c r="F13" s="1294">
        <f>'受診者数'!F13/'対象者数'!F13*100</f>
        <v>7.338017174082748</v>
      </c>
      <c r="G13" s="1294">
        <f>'受診者数'!G13/'対象者数'!G13*100</f>
        <v>10.992671552298468</v>
      </c>
      <c r="H13" s="1294">
        <f>'受診者数'!H13/'対象者数'!H13*100</f>
        <v>7.3636679402570335</v>
      </c>
      <c r="I13" s="1294">
        <f>'受診者数'!I13/'対象者数'!I13*100</f>
        <v>6.076873523727722</v>
      </c>
      <c r="J13" s="1294"/>
      <c r="K13" s="1295">
        <f>'受診者数'!K13/'対象者数'!K13*100</f>
        <v>3.70843989769821</v>
      </c>
      <c r="L13" s="1295">
        <f>'受診者数'!L13/'対象者数'!L13*100</f>
        <v>4.048582995951417</v>
      </c>
      <c r="M13" s="1295">
        <f>'受診者数'!M13/'対象者数'!M13*100</f>
        <v>5.0691244239631335</v>
      </c>
      <c r="N13" s="1295">
        <f>'受診者数'!N13/'対象者数'!N13*100</f>
        <v>9.593023255813954</v>
      </c>
      <c r="O13" s="1294">
        <f>'受診者数'!O13/'対象者数'!O13*100</f>
        <v>5.520614954577219</v>
      </c>
      <c r="P13" s="1295">
        <f>'受診者数'!P13/'対象者数'!P13*100</f>
        <v>4.188703194415062</v>
      </c>
      <c r="Q13" s="1295"/>
      <c r="R13" s="1295">
        <f>'受診者数'!R13/'対象者数'!R13*100</f>
        <v>6.533333333333332</v>
      </c>
      <c r="S13" s="1295">
        <f>'受診者数'!S13/'対象者数'!S13*100</f>
        <v>8.108108108108109</v>
      </c>
      <c r="T13" s="1295">
        <f>'受診者数'!T13/'対象者数'!T13*100</f>
        <v>9.682539682539684</v>
      </c>
      <c r="U13" s="1295">
        <f>'受診者数'!U13/'対象者数'!U13*100</f>
        <v>12.177121771217712</v>
      </c>
      <c r="V13" s="1294">
        <f>'受診者数'!V13/'対象者数'!V13*100</f>
        <v>9.185082872928177</v>
      </c>
      <c r="W13" s="1295">
        <f>'受診者数'!W13/'対象者数'!W13*100</f>
        <v>8.022672770874209</v>
      </c>
    </row>
    <row r="14" spans="1:23" s="1291" customFormat="1" ht="12" customHeight="1">
      <c r="A14" s="1292"/>
      <c r="B14" s="1293">
        <v>11</v>
      </c>
      <c r="C14" s="1235" t="s">
        <v>781</v>
      </c>
      <c r="D14" s="1294">
        <f>'受診者数'!D14/'対象者数'!D14*100</f>
        <v>7.869742198100408</v>
      </c>
      <c r="E14" s="1294">
        <f>'受診者数'!E14/'対象者数'!E14*100</f>
        <v>7.91268758526603</v>
      </c>
      <c r="F14" s="1294">
        <f>'受診者数'!F14/'対象者数'!F14*100</f>
        <v>10.825688073394495</v>
      </c>
      <c r="G14" s="1294">
        <f>'受診者数'!G14/'対象者数'!G14*100</f>
        <v>17.921146953405017</v>
      </c>
      <c r="H14" s="1294">
        <f>'受診者数'!H14/'対象者数'!H14*100</f>
        <v>11.395511921458626</v>
      </c>
      <c r="I14" s="1294" t="s">
        <v>825</v>
      </c>
      <c r="J14" s="1294"/>
      <c r="K14" s="1295">
        <f>'受診者数'!K14/'対象者数'!K14*100</f>
        <v>4.221635883905013</v>
      </c>
      <c r="L14" s="1295">
        <f>'受診者数'!L14/'対象者数'!L14*100</f>
        <v>2.680965147453083</v>
      </c>
      <c r="M14" s="1295">
        <f>'受診者数'!M14/'対象者数'!M14*100</f>
        <v>5.755395683453238</v>
      </c>
      <c r="N14" s="1295">
        <f>'受診者数'!N14/'対象者数'!N14*100</f>
        <v>15.238095238095239</v>
      </c>
      <c r="O14" s="1294">
        <f>'受診者数'!O14/'対象者数'!O14*100</f>
        <v>7.310344827586207</v>
      </c>
      <c r="P14" s="1295" t="s">
        <v>825</v>
      </c>
      <c r="Q14" s="1295"/>
      <c r="R14" s="1295">
        <f>'受診者数'!R14/'対象者数'!R14*100</f>
        <v>11.731843575418994</v>
      </c>
      <c r="S14" s="1295">
        <f>'受診者数'!S14/'対象者数'!S14*100</f>
        <v>13.333333333333334</v>
      </c>
      <c r="T14" s="1295">
        <f>'受診者数'!T14/'対象者数'!T14*100</f>
        <v>16.10486891385768</v>
      </c>
      <c r="U14" s="1295">
        <f>'受診者数'!U14/'対象者数'!U14*100</f>
        <v>20.623501199040767</v>
      </c>
      <c r="V14" s="1294">
        <f>'受診者数'!V14/'対象者数'!V14*100</f>
        <v>15.620542082738945</v>
      </c>
      <c r="W14" s="1295" t="s">
        <v>825</v>
      </c>
    </row>
    <row r="15" spans="1:23" s="1291" customFormat="1" ht="12" customHeight="1">
      <c r="A15" s="1292"/>
      <c r="B15" s="1293">
        <v>12</v>
      </c>
      <c r="C15" s="1235" t="s">
        <v>782</v>
      </c>
      <c r="D15" s="1294">
        <f>'受診者数'!D15/'対象者数'!D15*100</f>
        <v>3.8461538461538463</v>
      </c>
      <c r="E15" s="1294">
        <f>'受診者数'!E15/'対象者数'!E15*100</f>
        <v>4.411764705882353</v>
      </c>
      <c r="F15" s="1294">
        <f>'受診者数'!F15/'対象者数'!F15*100</f>
        <v>3.9627039627039626</v>
      </c>
      <c r="G15" s="1294">
        <f>'受診者数'!G15/'対象者数'!G15*100</f>
        <v>8.213256484149856</v>
      </c>
      <c r="H15" s="1294">
        <f>'受診者数'!H15/'対象者数'!H15*100</f>
        <v>5.617977528089887</v>
      </c>
      <c r="I15" s="1294">
        <f>'受診者数'!I15/'対象者数'!I15*100</f>
        <v>3.876333961079724</v>
      </c>
      <c r="J15" s="1294"/>
      <c r="K15" s="1295">
        <f>'受診者数'!K15/'対象者数'!K15*100</f>
        <v>2.9069767441860463</v>
      </c>
      <c r="L15" s="1295">
        <f>'受診者数'!L15/'対象者数'!L15*100</f>
        <v>3.5000000000000004</v>
      </c>
      <c r="M15" s="1295">
        <f>'受診者数'!M15/'対象者数'!M15*100</f>
        <v>1.9138755980861244</v>
      </c>
      <c r="N15" s="1295">
        <f>'受診者数'!N15/'対象者数'!N15*100</f>
        <v>8.746355685131196</v>
      </c>
      <c r="O15" s="1294">
        <f>'受診者数'!O15/'対象者数'!O15*100</f>
        <v>4.978354978354979</v>
      </c>
      <c r="P15" s="1295">
        <f>'受診者数'!P15/'対象者数'!P15*100</f>
        <v>2.6888815572418343</v>
      </c>
      <c r="Q15" s="1295"/>
      <c r="R15" s="1295">
        <f>'受診者数'!R15/'対象者数'!R15*100</f>
        <v>4.819277108433735</v>
      </c>
      <c r="S15" s="1295">
        <f>'受診者数'!S15/'対象者数'!S15*100</f>
        <v>5.288461538461538</v>
      </c>
      <c r="T15" s="1295">
        <f>'受診者数'!T15/'対象者数'!T15*100</f>
        <v>5.909090909090909</v>
      </c>
      <c r="U15" s="1295">
        <f>'受診者数'!U15/'対象者数'!U15*100</f>
        <v>7.6923076923076925</v>
      </c>
      <c r="V15" s="1294">
        <f>'受診者数'!V15/'対象者数'!V15*100</f>
        <v>6.243386243386243</v>
      </c>
      <c r="W15" s="1295">
        <f>'受診者数'!W15/'対象者数'!W15*100</f>
        <v>4.953606704579467</v>
      </c>
    </row>
    <row r="16" spans="1:23" s="1291" customFormat="1" ht="12" customHeight="1">
      <c r="A16" s="1292"/>
      <c r="B16" s="1293">
        <v>13</v>
      </c>
      <c r="C16" s="1235" t="s">
        <v>783</v>
      </c>
      <c r="D16" s="1294">
        <f>'受診者数'!D16/'対象者数'!D16*100</f>
        <v>2.987697715289982</v>
      </c>
      <c r="E16" s="1294">
        <f>'受診者数'!E16/'対象者数'!E16*100</f>
        <v>2.936630602782071</v>
      </c>
      <c r="F16" s="1294">
        <f>'受診者数'!F16/'対象者数'!F16*100</f>
        <v>5.178571428571429</v>
      </c>
      <c r="G16" s="1294">
        <f>'受診者数'!G16/'対象者数'!G16*100</f>
        <v>3.1341821743388834</v>
      </c>
      <c r="H16" s="1294">
        <f>'受診者数'!H16/'対象者数'!H16*100</f>
        <v>3.468001430103682</v>
      </c>
      <c r="I16" s="1294">
        <f>'受診者数'!I16/'対象者数'!I16*100</f>
        <v>2.3091141019967196</v>
      </c>
      <c r="J16" s="1294"/>
      <c r="K16" s="1295">
        <f>'受診者数'!K16/'対象者数'!K16*100</f>
        <v>1.4545454545454546</v>
      </c>
      <c r="L16" s="1295">
        <f>'受診者数'!L16/'対象者数'!L16*100</f>
        <v>1.4970059880239521</v>
      </c>
      <c r="M16" s="1295">
        <f>'受診者数'!M16/'対象者数'!M16*100</f>
        <v>2.536231884057971</v>
      </c>
      <c r="N16" s="1295">
        <f>'受診者数'!N16/'対象者数'!N16*100</f>
        <v>2.6804123711340204</v>
      </c>
      <c r="O16" s="1294">
        <f>'受診者数'!O16/'対象者数'!O16*100</f>
        <v>2.116788321167883</v>
      </c>
      <c r="P16" s="1295">
        <f>'受診者数'!P16/'対象者数'!P16*100</f>
        <v>1.4402726623055357</v>
      </c>
      <c r="Q16" s="1295"/>
      <c r="R16" s="1295">
        <f>'受診者数'!R16/'対象者数'!R16*100</f>
        <v>4.421768707482993</v>
      </c>
      <c r="S16" s="1295">
        <f>'受診者数'!S16/'対象者数'!S16*100</f>
        <v>4.472843450479233</v>
      </c>
      <c r="T16" s="1295">
        <f>'受診者数'!T16/'対象者数'!T16*100</f>
        <v>7.746478873239436</v>
      </c>
      <c r="U16" s="1295">
        <f>'受診者数'!U16/'対象者数'!U16*100</f>
        <v>3.544776119402985</v>
      </c>
      <c r="V16" s="1294">
        <f>'受診者数'!V16/'対象者数'!V16*100</f>
        <v>4.7652417659425375</v>
      </c>
      <c r="W16" s="1295">
        <f>'受診者数'!W16/'対象者数'!W16*100</f>
        <v>3.0906933043220253</v>
      </c>
    </row>
    <row r="17" spans="1:23" s="1291" customFormat="1" ht="12" customHeight="1">
      <c r="A17" s="1292"/>
      <c r="B17" s="1293">
        <v>14</v>
      </c>
      <c r="C17" s="1235" t="s">
        <v>784</v>
      </c>
      <c r="D17" s="1294">
        <f>'受診者数'!D17/'対象者数'!D17*100</f>
        <v>4.703476482617587</v>
      </c>
      <c r="E17" s="1294">
        <f>'受診者数'!E17/'対象者数'!E17*100</f>
        <v>7.05244122965642</v>
      </c>
      <c r="F17" s="1294">
        <f>'受診者数'!F17/'対象者数'!F17*100</f>
        <v>10.352422907488986</v>
      </c>
      <c r="G17" s="1294">
        <f>'受診者数'!G17/'対象者数'!G17*100</f>
        <v>15.274151436031334</v>
      </c>
      <c r="H17" s="1294">
        <f>'受診者数'!H17/'対象者数'!H17*100</f>
        <v>9.991158267020337</v>
      </c>
      <c r="I17" s="1294">
        <f>'受診者数'!I17/'対象者数'!I17*100</f>
        <v>13.545454545454547</v>
      </c>
      <c r="J17" s="1294"/>
      <c r="K17" s="1295">
        <f>'受診者数'!K17/'対象者数'!K17*100</f>
        <v>1.345291479820628</v>
      </c>
      <c r="L17" s="1295">
        <f>'受診者数'!L17/'対象者数'!L17*100</f>
        <v>4.421768707482993</v>
      </c>
      <c r="M17" s="1295">
        <f>'受診者数'!M17/'対象者数'!M17*100</f>
        <v>7.239819004524888</v>
      </c>
      <c r="N17" s="1295">
        <f>'受診者数'!N17/'対象者数'!N17*100</f>
        <v>11.11111111111111</v>
      </c>
      <c r="O17" s="1294">
        <f>'受診者数'!O17/'対象者数'!O17*100</f>
        <v>6.557377049180328</v>
      </c>
      <c r="P17" s="1295">
        <f>'受診者数'!P17/'対象者数'!P17*100</f>
        <v>13.992537313432834</v>
      </c>
      <c r="Q17" s="1295"/>
      <c r="R17" s="1295">
        <f>'受診者数'!R17/'対象者数'!R17*100</f>
        <v>7.518796992481203</v>
      </c>
      <c r="S17" s="1295">
        <f>'受診者数'!S17/'対象者数'!S17*100</f>
        <v>10.038610038610038</v>
      </c>
      <c r="T17" s="1295">
        <f>'受診者数'!T17/'対象者数'!T17*100</f>
        <v>13.304721030042918</v>
      </c>
      <c r="U17" s="1295">
        <f>'受診者数'!U17/'対象者数'!U17*100</f>
        <v>18.96551724137931</v>
      </c>
      <c r="V17" s="1294">
        <f>'受診者数'!V17/'対象者数'!V17*100</f>
        <v>13.23024054982818</v>
      </c>
      <c r="W17" s="1295">
        <f>'受診者数'!W17/'対象者数'!W17*100</f>
        <v>13.120567375886525</v>
      </c>
    </row>
    <row r="18" spans="1:23" s="1291" customFormat="1" ht="12" customHeight="1">
      <c r="A18" s="1292"/>
      <c r="B18" s="1293">
        <v>15</v>
      </c>
      <c r="C18" s="1235" t="s">
        <v>785</v>
      </c>
      <c r="D18" s="1294">
        <f>'受診者数'!D18/'対象者数'!D18*100</f>
        <v>1.443298969072165</v>
      </c>
      <c r="E18" s="1294">
        <f>'受診者数'!E18/'対象者数'!E18*100</f>
        <v>1.4218009478672986</v>
      </c>
      <c r="F18" s="1294">
        <f>'受診者数'!F18/'対象者数'!F18*100</f>
        <v>4.702194357366771</v>
      </c>
      <c r="G18" s="1294">
        <f>'受診者数'!G18/'対象者数'!G18*100</f>
        <v>3.1331592689295036</v>
      </c>
      <c r="H18" s="1294">
        <f>'受診者数'!H18/'対象者数'!H18*100</f>
        <v>2.4860161591050343</v>
      </c>
      <c r="I18" s="1294">
        <f>'受診者数'!I18/'対象者数'!I18*100</f>
        <v>3.25549684677007</v>
      </c>
      <c r="J18" s="1294"/>
      <c r="K18" s="1295">
        <f>'受診者数'!K18/'対象者数'!K18*100</f>
        <v>0</v>
      </c>
      <c r="L18" s="1295">
        <f>'受診者数'!L18/'対象者数'!L18*100</f>
        <v>1.477832512315271</v>
      </c>
      <c r="M18" s="1295">
        <f>'受診者数'!M18/'対象者数'!M18*100</f>
        <v>3.0864197530864197</v>
      </c>
      <c r="N18" s="1295">
        <f>'受診者数'!N18/'対象者数'!N18*100</f>
        <v>2.941176470588235</v>
      </c>
      <c r="O18" s="1294">
        <f>'受診者数'!O18/'対象者数'!O18*100</f>
        <v>1.6688061617458279</v>
      </c>
      <c r="P18" s="1295">
        <f>'受診者数'!P18/'対象者数'!P18*100</f>
        <v>2.348831606841725</v>
      </c>
      <c r="Q18" s="1295"/>
      <c r="R18" s="1295">
        <f>'受診者数'!R18/'対象者数'!R18*100</f>
        <v>2.904564315352697</v>
      </c>
      <c r="S18" s="1295">
        <f>'受診者数'!S18/'対象者数'!S18*100</f>
        <v>1.36986301369863</v>
      </c>
      <c r="T18" s="1295">
        <f>'受診者数'!T18/'対象者数'!T18*100</f>
        <v>6.369426751592357</v>
      </c>
      <c r="U18" s="1295">
        <f>'受診者数'!U18/'対象者数'!U18*100</f>
        <v>3.286384976525822</v>
      </c>
      <c r="V18" s="1294">
        <f>'受診者数'!V18/'対象者数'!V18*100</f>
        <v>3.2530120481927707</v>
      </c>
      <c r="W18" s="1295">
        <f>'受診者数'!W18/'対象者数'!W18*100</f>
        <v>4.064953220776427</v>
      </c>
    </row>
    <row r="19" spans="1:23" s="1291" customFormat="1" ht="12" customHeight="1">
      <c r="A19" s="1292"/>
      <c r="B19" s="1293">
        <v>16</v>
      </c>
      <c r="C19" s="1235" t="s">
        <v>786</v>
      </c>
      <c r="D19" s="1294">
        <f>'受診者数'!D19/'対象者数'!D19*100</f>
        <v>3.8681948424068766</v>
      </c>
      <c r="E19" s="1294">
        <f>'受診者数'!E19/'対象者数'!E19*100</f>
        <v>2.8700906344410875</v>
      </c>
      <c r="F19" s="1294">
        <f>'受診者数'!F19/'対象者数'!F19*100</f>
        <v>3.051643192488263</v>
      </c>
      <c r="G19" s="1294">
        <f>'受診者数'!G19/'対象者数'!G19*100</f>
        <v>4.844290657439446</v>
      </c>
      <c r="H19" s="1294">
        <f>'受診者数'!H19/'対象者数'!H19*100</f>
        <v>3.6802030456852792</v>
      </c>
      <c r="I19" s="1294">
        <f>'受診者数'!I19/'対象者数'!I19*100</f>
        <v>3.4225686208065063</v>
      </c>
      <c r="J19" s="1294"/>
      <c r="K19" s="1295">
        <f>'受診者数'!K19/'対象者数'!K19*100</f>
        <v>1.6216216216216217</v>
      </c>
      <c r="L19" s="1295">
        <f>'受診者数'!L19/'対象者数'!L19*100</f>
        <v>0.8902077151335311</v>
      </c>
      <c r="M19" s="1295">
        <f>'受診者数'!M19/'対象者数'!M19*100</f>
        <v>2.631578947368421</v>
      </c>
      <c r="N19" s="1295">
        <f>'受診者数'!N19/'対象者数'!N19*100</f>
        <v>3.584229390681003</v>
      </c>
      <c r="O19" s="1294">
        <f>'受診者数'!O19/'対象者数'!O19*100</f>
        <v>2.059308072487644</v>
      </c>
      <c r="P19" s="1295">
        <f>'受診者数'!P19/'対象者数'!P19*100</f>
        <v>2.315459610027855</v>
      </c>
      <c r="Q19" s="1295"/>
      <c r="R19" s="1295">
        <f>'受診者数'!R19/'対象者数'!R19*100</f>
        <v>6.402439024390244</v>
      </c>
      <c r="S19" s="1295">
        <f>'受診者数'!S19/'対象者数'!S19*100</f>
        <v>4.923076923076923</v>
      </c>
      <c r="T19" s="1295">
        <f>'受診者数'!T19/'対象者数'!T19*100</f>
        <v>3.535353535353535</v>
      </c>
      <c r="U19" s="1295">
        <f>'受診者数'!U19/'対象者数'!U19*100</f>
        <v>6.0200668896321075</v>
      </c>
      <c r="V19" s="1294">
        <f>'受診者数'!V19/'対象者数'!V19*100</f>
        <v>5.391304347826087</v>
      </c>
      <c r="W19" s="1295">
        <f>'受診者数'!W19/'対象者数'!W19*100</f>
        <v>4.471947194719473</v>
      </c>
    </row>
    <row r="20" spans="1:23" s="1291" customFormat="1" ht="12" customHeight="1">
      <c r="A20" s="1292"/>
      <c r="B20" s="1293">
        <v>17</v>
      </c>
      <c r="C20" s="1235" t="s">
        <v>787</v>
      </c>
      <c r="D20" s="1294">
        <f>'受診者数'!D20/'対象者数'!D20*100</f>
        <v>4.273504273504273</v>
      </c>
      <c r="E20" s="1294">
        <f>'受診者数'!E20/'対象者数'!E20*100</f>
        <v>3.0327214684756583</v>
      </c>
      <c r="F20" s="1294">
        <f>'受診者数'!F20/'対象者数'!F20*100</f>
        <v>4.559915164369035</v>
      </c>
      <c r="G20" s="1294">
        <f>'受診者数'!G20/'対象者数'!G20*100</f>
        <v>5.975794251134644</v>
      </c>
      <c r="H20" s="1294">
        <f>'受診者数'!H20/'対象者数'!H20*100</f>
        <v>4.474505723204994</v>
      </c>
      <c r="I20" s="1294">
        <f>'受診者数'!I20/'対象者数'!I20*100</f>
        <v>3.9821776663881927</v>
      </c>
      <c r="J20" s="1294"/>
      <c r="K20" s="1295">
        <f>'受診者数'!K20/'対象者数'!K20*100</f>
        <v>1.744186046511628</v>
      </c>
      <c r="L20" s="1295">
        <f>'受診者数'!L20/'対象者数'!L20*100</f>
        <v>1.6058394160583942</v>
      </c>
      <c r="M20" s="1295">
        <f>'受診者数'!M20/'対象者数'!M20*100</f>
        <v>2.366863905325444</v>
      </c>
      <c r="N20" s="1295">
        <f>'受診者数'!N20/'対象者数'!N20*100</f>
        <v>4.826546003016592</v>
      </c>
      <c r="O20" s="1294">
        <f>'受診者数'!O20/'対象者数'!O20*100</f>
        <v>2.634683444750295</v>
      </c>
      <c r="P20" s="1295">
        <f>'受診者数'!P20/'対象者数'!P20*100</f>
        <v>2.525252525252525</v>
      </c>
      <c r="Q20" s="1295"/>
      <c r="R20" s="1295">
        <f>'受診者数'!R20/'対象者数'!R20*100</f>
        <v>7.178631051752922</v>
      </c>
      <c r="S20" s="1295">
        <f>'受診者数'!S20/'対象者数'!S20*100</f>
        <v>4.753521126760563</v>
      </c>
      <c r="T20" s="1295">
        <f>'受診者数'!T20/'対象者数'!T20*100</f>
        <v>7.110091743119266</v>
      </c>
      <c r="U20" s="1295">
        <f>'受診者数'!U20/'対象者数'!U20*100</f>
        <v>7.132018209408194</v>
      </c>
      <c r="V20" s="1294">
        <f>'受診者数'!V20/'対象者数'!V20*100</f>
        <v>6.542882404951371</v>
      </c>
      <c r="W20" s="1295">
        <f>'受診者数'!W20/'対象者数'!W20*100</f>
        <v>5.4173576561636265</v>
      </c>
    </row>
    <row r="21" spans="1:23" s="1291" customFormat="1" ht="12" customHeight="1">
      <c r="A21" s="1292"/>
      <c r="B21" s="1293">
        <v>18</v>
      </c>
      <c r="C21" s="1235" t="s">
        <v>788</v>
      </c>
      <c r="D21" s="1294">
        <f>'受診者数'!D21/'対象者数'!D21*100</f>
        <v>4.669260700389105</v>
      </c>
      <c r="E21" s="1294">
        <f>'受診者数'!E21/'対象者数'!E21*100</f>
        <v>4.661016949152542</v>
      </c>
      <c r="F21" s="1294">
        <f>'受診者数'!F21/'対象者数'!F21*100</f>
        <v>4.905660377358491</v>
      </c>
      <c r="G21" s="1294">
        <f>'受診者数'!G21/'対象者数'!G21*100</f>
        <v>4.794520547945205</v>
      </c>
      <c r="H21" s="1294">
        <f>'受診者数'!H21/'対象者数'!H21*100</f>
        <v>4.761904761904762</v>
      </c>
      <c r="I21" s="1294">
        <f>'受診者数'!I21/'対象者数'!I21*100</f>
        <v>6.586021505376344</v>
      </c>
      <c r="J21" s="1294"/>
      <c r="K21" s="1295">
        <f>'受診者数'!K21/'対象者数'!K21*100</f>
        <v>1.9867549668874174</v>
      </c>
      <c r="L21" s="1295">
        <f>'受診者数'!L21/'対象者数'!L21*100</f>
        <v>0.8849557522123894</v>
      </c>
      <c r="M21" s="1295">
        <f>'受診者数'!M21/'対象者数'!M21*100</f>
        <v>4.545454545454546</v>
      </c>
      <c r="N21" s="1295">
        <f>'受診者数'!N21/'対象者数'!N21*100</f>
        <v>5</v>
      </c>
      <c r="O21" s="1294">
        <f>'受診者数'!O21/'対象者数'!O21*100</f>
        <v>3.171641791044776</v>
      </c>
      <c r="P21" s="1295">
        <f>'受診者数'!P21/'対象者数'!P21*100</f>
        <v>3.359173126614987</v>
      </c>
      <c r="Q21" s="1295"/>
      <c r="R21" s="1295">
        <f>'受診者数'!R21/'対象者数'!R21*100</f>
        <v>8.49056603773585</v>
      </c>
      <c r="S21" s="1295">
        <f>'受診者数'!S21/'対象者数'!S21*100</f>
        <v>8.130081300813007</v>
      </c>
      <c r="T21" s="1295">
        <f>'受診者数'!T21/'対象者数'!T21*100</f>
        <v>5.263157894736842</v>
      </c>
      <c r="U21" s="1295">
        <f>'受診者数'!U21/'対象者数'!U21*100</f>
        <v>4.605263157894736</v>
      </c>
      <c r="V21" s="1294">
        <f>'受診者数'!V21/'対象者数'!V21*100</f>
        <v>6.420233463035019</v>
      </c>
      <c r="W21" s="1295">
        <f>'受診者数'!W21/'対象者数'!W21*100</f>
        <v>10.084033613445378</v>
      </c>
    </row>
    <row r="22" spans="1:23" s="1291" customFormat="1" ht="12" customHeight="1">
      <c r="A22" s="1292"/>
      <c r="B22" s="1293">
        <v>19</v>
      </c>
      <c r="C22" s="1235" t="s">
        <v>789</v>
      </c>
      <c r="D22" s="1294">
        <f>'受診者数'!D22/'対象者数'!D22*100</f>
        <v>1.460506706408346</v>
      </c>
      <c r="E22" s="1294">
        <f>'受診者数'!E22/'対象者数'!E22*100</f>
        <v>2.316399052382206</v>
      </c>
      <c r="F22" s="1294">
        <f>'受診者数'!F22/'対象者数'!F22*100</f>
        <v>3.43042071197411</v>
      </c>
      <c r="G22" s="1294">
        <f>'受診者数'!G22/'対象者数'!G22*100</f>
        <v>5.525763581254372</v>
      </c>
      <c r="H22" s="1294">
        <f>'受診者数'!H22/'対象者数'!H22*100</f>
        <v>3.3028280465148283</v>
      </c>
      <c r="I22" s="1294">
        <f>'受診者数'!I22/'対象者数'!I22*100</f>
        <v>0.046941160692046825</v>
      </c>
      <c r="J22" s="1294"/>
      <c r="K22" s="1295">
        <f>'受診者数'!K22/'対象者数'!K22*100</f>
        <v>0.9351256575102279</v>
      </c>
      <c r="L22" s="1295">
        <f>'受診者数'!L22/'対象者数'!L22*100</f>
        <v>0.9174311926605505</v>
      </c>
      <c r="M22" s="1295">
        <f>'受診者数'!M22/'対象者数'!M22*100</f>
        <v>2.0702634880803013</v>
      </c>
      <c r="N22" s="1295">
        <f>'受診者数'!N22/'対象者数'!N22*100</f>
        <v>4.8371174728529125</v>
      </c>
      <c r="O22" s="1294">
        <f>'受診者数'!O22/'対象者数'!O22*100</f>
        <v>2.262443438914027</v>
      </c>
      <c r="P22" s="1295">
        <f>'受診者数'!P22/'対象者数'!P22*100</f>
        <v>0.028245285959170953</v>
      </c>
      <c r="Q22" s="1295"/>
      <c r="R22" s="1295">
        <f>'受診者数'!R22/'対象者数'!R22*100</f>
        <v>2.0072992700729926</v>
      </c>
      <c r="S22" s="1295">
        <f>'受診者数'!S22/'対象者数'!S22*100</f>
        <v>3.810560696788242</v>
      </c>
      <c r="T22" s="1295">
        <f>'受診者数'!T22/'対象者数'!T22*100</f>
        <v>4.879679144385027</v>
      </c>
      <c r="U22" s="1295">
        <f>'受診者数'!U22/'対象者数'!U22*100</f>
        <v>6.142288996906761</v>
      </c>
      <c r="V22" s="1294">
        <f>'受診者数'!V22/'対象者数'!V22*100</f>
        <v>4.350828729281768</v>
      </c>
      <c r="W22" s="1295">
        <f>'受診者数'!W22/'対象者数'!W22*100</f>
        <v>0.06503298774740811</v>
      </c>
    </row>
    <row r="23" spans="1:23" s="1291" customFormat="1" ht="12" customHeight="1">
      <c r="A23" s="1292"/>
      <c r="B23" s="1293">
        <v>20</v>
      </c>
      <c r="C23" s="1235" t="s">
        <v>790</v>
      </c>
      <c r="D23" s="1294">
        <f>'受診者数'!D23/'対象者数'!D23*100</f>
        <v>3.167420814479638</v>
      </c>
      <c r="E23" s="1294">
        <f>'受診者数'!E23/'対象者数'!E23*100</f>
        <v>5.923344947735192</v>
      </c>
      <c r="F23" s="1294">
        <f>'受診者数'!F23/'対象者数'!F23*100</f>
        <v>6.837606837606838</v>
      </c>
      <c r="G23" s="1294">
        <f>'受診者数'!G23/'対象者数'!G23*100</f>
        <v>0.6756756756756757</v>
      </c>
      <c r="H23" s="1294">
        <f>'受診者数'!H23/'対象者数'!H23*100</f>
        <v>4.101077050538525</v>
      </c>
      <c r="I23" s="1294">
        <f>'受診者数'!I23/'対象者数'!I23*100</f>
        <v>1.6230304466295462</v>
      </c>
      <c r="J23" s="1294"/>
      <c r="K23" s="1295">
        <f>'受診者数'!K23/'対象者数'!K23*100</f>
        <v>0</v>
      </c>
      <c r="L23" s="1295">
        <f>'受診者数'!L23/'対象者数'!L23*100</f>
        <v>0</v>
      </c>
      <c r="M23" s="1295">
        <f>'受診者数'!M23/'対象者数'!M23*100</f>
        <v>0</v>
      </c>
      <c r="N23" s="1295">
        <f>'受診者数'!N23/'対象者数'!N23*100</f>
        <v>0.3546099290780142</v>
      </c>
      <c r="O23" s="1294">
        <f>'受診者数'!O23/'対象者数'!O23*100</f>
        <v>0.08278145695364239</v>
      </c>
      <c r="P23" s="1296">
        <f>'受診者数'!P23/'対象者数'!P23*100</f>
        <v>0.880648899188876</v>
      </c>
      <c r="Q23" s="1295"/>
      <c r="R23" s="1295">
        <f>'受診者数'!R23/'対象者数'!R23*100</f>
        <v>6.687898089171974</v>
      </c>
      <c r="S23" s="1295">
        <f>'受診者数'!S23/'対象者数'!S23*100</f>
        <v>11.724137931034482</v>
      </c>
      <c r="T23" s="1295">
        <f>'受診者数'!T23/'対象者数'!T23*100</f>
        <v>13.698630136986301</v>
      </c>
      <c r="U23" s="1295">
        <f>'受診者数'!U23/'対象者数'!U23*100</f>
        <v>0.967741935483871</v>
      </c>
      <c r="V23" s="1294">
        <f>'受診者数'!V23/'対象者数'!V23*100</f>
        <v>8.12603648424544</v>
      </c>
      <c r="W23" s="1295">
        <f>'受診者数'!W23/'対象者数'!W23*100</f>
        <v>2.3994183228308286</v>
      </c>
    </row>
    <row r="24" spans="1:23" s="1291" customFormat="1" ht="12" customHeight="1">
      <c r="A24" s="1292"/>
      <c r="B24" s="1293">
        <v>21</v>
      </c>
      <c r="C24" s="1235" t="s">
        <v>791</v>
      </c>
      <c r="D24" s="1294">
        <f>'受診者数'!D24/'対象者数'!D24*100</f>
        <v>11.731843575418994</v>
      </c>
      <c r="E24" s="1294">
        <f>'受診者数'!E24/'対象者数'!E24*100</f>
        <v>1.7027863777089782</v>
      </c>
      <c r="F24" s="1294">
        <f>'受診者数'!F24/'対象者数'!F24*100</f>
        <v>1.1961722488038278</v>
      </c>
      <c r="G24" s="1294">
        <f>'受診者数'!G24/'対象者数'!G24*100</f>
        <v>1.1859838274932615</v>
      </c>
      <c r="H24" s="1294">
        <f>'受診者数'!H24/'対象者数'!H24*100</f>
        <v>3.6434382737884685</v>
      </c>
      <c r="I24" s="1294" t="s">
        <v>825</v>
      </c>
      <c r="J24" s="1294"/>
      <c r="K24" s="1295">
        <f>'受診者数'!K24/'対象者数'!K24*100</f>
        <v>7.218045112781955</v>
      </c>
      <c r="L24" s="1295">
        <f>'受診者数'!L24/'対象者数'!L24*100</f>
        <v>0.3076923076923077</v>
      </c>
      <c r="M24" s="1295">
        <f>'受診者数'!M24/'対象者数'!M24*100</f>
        <v>1.10062893081761</v>
      </c>
      <c r="N24" s="1295">
        <f>'受診者数'!N24/'対象者数'!N24*100</f>
        <v>0.5611672278338945</v>
      </c>
      <c r="O24" s="1294">
        <f>'受診者数'!O24/'対象者数'!O24*100</f>
        <v>2.1815622800844476</v>
      </c>
      <c r="P24" s="1295" t="s">
        <v>825</v>
      </c>
      <c r="Q24" s="1295"/>
      <c r="R24" s="1295">
        <f>'受診者数'!R24/'対象者数'!R24*100</f>
        <v>16.83673469387755</v>
      </c>
      <c r="S24" s="1295">
        <f>'受診者数'!S24/'対象者数'!S24*100</f>
        <v>3.115264797507788</v>
      </c>
      <c r="T24" s="1295">
        <f>'受診者数'!T24/'対象者数'!T24*100</f>
        <v>1.2944983818770228</v>
      </c>
      <c r="U24" s="1295">
        <f>'受診者数'!U24/'対象者数'!U24*100</f>
        <v>1.7634854771784232</v>
      </c>
      <c r="V24" s="1294">
        <f>'受診者数'!V24/'対象者数'!V24*100</f>
        <v>5.120910384068279</v>
      </c>
      <c r="W24" s="1295" t="s">
        <v>825</v>
      </c>
    </row>
    <row r="25" spans="1:23" s="1291" customFormat="1" ht="12" customHeight="1">
      <c r="A25" s="1292"/>
      <c r="B25" s="1293">
        <v>22</v>
      </c>
      <c r="C25" s="1235" t="s">
        <v>792</v>
      </c>
      <c r="D25" s="1294">
        <f>'受診者数'!D25/'対象者数'!D25*100</f>
        <v>10.534674430915828</v>
      </c>
      <c r="E25" s="1294">
        <f>'受診者数'!E25/'対象者数'!E25*100</f>
        <v>7.451181911613566</v>
      </c>
      <c r="F25" s="1294">
        <f>'受診者数'!F25/'対象者数'!F25*100</f>
        <v>9.473684210526317</v>
      </c>
      <c r="G25" s="1294">
        <f>'受診者数'!G25/'対象者数'!G25*100</f>
        <v>14.336661911554922</v>
      </c>
      <c r="H25" s="1294">
        <f>'受診者数'!H25/'対象者数'!H25*100</f>
        <v>10.87555395855791</v>
      </c>
      <c r="I25" s="1294">
        <f>'受診者数'!I25/'対象者数'!I25*100</f>
        <v>8.988505747126437</v>
      </c>
      <c r="J25" s="1294"/>
      <c r="K25" s="1295">
        <f>'受診者数'!K25/'対象者数'!K25*100</f>
        <v>6.659729448491156</v>
      </c>
      <c r="L25" s="1295">
        <f>'受診者数'!L25/'対象者数'!L25*100</f>
        <v>3.1589338598223096</v>
      </c>
      <c r="M25" s="1295">
        <f>'受診者数'!M25/'対象者数'!M25*100</f>
        <v>6.025492468134415</v>
      </c>
      <c r="N25" s="1295">
        <f>'受診者数'!N25/'対象者数'!N25*100</f>
        <v>11.312217194570136</v>
      </c>
      <c r="O25" s="1294">
        <f>'受診者数'!O25/'対象者数'!O25*100</f>
        <v>7.158299303386981</v>
      </c>
      <c r="P25" s="1295">
        <f>'受診者数'!P25/'対象者数'!P25*100</f>
        <v>5.756541524459613</v>
      </c>
      <c r="Q25" s="1295"/>
      <c r="R25" s="1295">
        <f>'受診者数'!R25/'対象者数'!R25*100</f>
        <v>14.547413793103448</v>
      </c>
      <c r="S25" s="1295">
        <f>'受診者数'!S25/'対象者数'!S25*100</f>
        <v>12.111468381564846</v>
      </c>
      <c r="T25" s="1295">
        <f>'受診者数'!T25/'対象者数'!T25*100</f>
        <v>12.987012987012985</v>
      </c>
      <c r="U25" s="1295">
        <f>'受診者数'!U25/'対象者数'!U25*100</f>
        <v>17.050067658998646</v>
      </c>
      <c r="V25" s="1294">
        <f>'受診者数'!V25/'対象者数'!V25*100</f>
        <v>14.57238413760153</v>
      </c>
      <c r="W25" s="1295">
        <f>'受診者数'!W25/'対象者数'!W25*100</f>
        <v>12.288037166085946</v>
      </c>
    </row>
    <row r="26" spans="1:23" s="1291" customFormat="1" ht="12" customHeight="1">
      <c r="A26" s="1292"/>
      <c r="B26" s="1293">
        <v>23</v>
      </c>
      <c r="C26" s="1235" t="s">
        <v>793</v>
      </c>
      <c r="D26" s="1294">
        <f>'受診者数'!D26/'対象者数'!D26*100</f>
        <v>11.838790931989925</v>
      </c>
      <c r="E26" s="1294">
        <f>'受診者数'!E26/'対象者数'!E26*100</f>
        <v>8.75912408759124</v>
      </c>
      <c r="F26" s="1294">
        <f>'受診者数'!F26/'対象者数'!F26*100</f>
        <v>10.136986301369863</v>
      </c>
      <c r="G26" s="1294">
        <f>'受診者数'!G26/'対象者数'!G26*100</f>
        <v>15.865724381625443</v>
      </c>
      <c r="H26" s="1294">
        <f>'受診者数'!H26/'対象者数'!H26*100</f>
        <v>12.1173171301706</v>
      </c>
      <c r="I26" s="1294">
        <f>'受診者数'!I26/'対象者数'!I26*100</f>
        <v>9.210312956056429</v>
      </c>
      <c r="J26" s="1294"/>
      <c r="K26" s="1295">
        <f>'受診者数'!K26/'対象者数'!K26*100</f>
        <v>8.266129032258064</v>
      </c>
      <c r="L26" s="1295">
        <f>'受診者数'!L26/'対象者数'!L26*100</f>
        <v>6.3720452209660845</v>
      </c>
      <c r="M26" s="1295">
        <f>'受診者数'!M26/'対象者数'!M26*100</f>
        <v>6.681766704416761</v>
      </c>
      <c r="N26" s="1295">
        <f>'受診者数'!N26/'対象者数'!N26*100</f>
        <v>13.468501086169443</v>
      </c>
      <c r="O26" s="1294">
        <f>'受診者数'!O26/'対象者数'!O26*100</f>
        <v>9.198392054859305</v>
      </c>
      <c r="P26" s="1295">
        <f>'受診者数'!P26/'対象者数'!P26*100</f>
        <v>6.006600660066007</v>
      </c>
      <c r="Q26" s="1295"/>
      <c r="R26" s="1295">
        <f>'受診者数'!R26/'対象者数'!R26*100</f>
        <v>15.407854984894259</v>
      </c>
      <c r="S26" s="1295">
        <f>'受診者数'!S26/'対象者数'!S26*100</f>
        <v>11.216931216931217</v>
      </c>
      <c r="T26" s="1295">
        <f>'受診者数'!T26/'対象者数'!T26*100</f>
        <v>13.375796178343949</v>
      </c>
      <c r="U26" s="1295">
        <f>'受診者数'!U26/'対象者数'!U26*100</f>
        <v>18.150448585231192</v>
      </c>
      <c r="V26" s="1294">
        <f>'受診者数'!V26/'対象者数'!V26*100</f>
        <v>14.96881496881497</v>
      </c>
      <c r="W26" s="1295">
        <f>'受診者数'!W26/'対象者数'!W26*100</f>
        <v>12.304749760918074</v>
      </c>
    </row>
    <row r="27" spans="1:23" s="1291" customFormat="1" ht="12" customHeight="1">
      <c r="A27" s="1292"/>
      <c r="B27" s="1293">
        <v>24</v>
      </c>
      <c r="C27" s="1235" t="s">
        <v>794</v>
      </c>
      <c r="D27" s="1294">
        <f>'受診者数'!D27/'対象者数'!D27*100</f>
        <v>4.730831973898858</v>
      </c>
      <c r="E27" s="1294">
        <f>'受診者数'!E27/'対象者数'!E27*100</f>
        <v>4.100227790432802</v>
      </c>
      <c r="F27" s="1294">
        <f>'受診者数'!F27/'対象者数'!F27*100</f>
        <v>5.6521739130434785</v>
      </c>
      <c r="G27" s="1294">
        <f>'受診者数'!G27/'対象者数'!G27*100</f>
        <v>3.3333333333333335</v>
      </c>
      <c r="H27" s="1294">
        <f>'受診者数'!H27/'対象者数'!H27*100</f>
        <v>4.541522491349481</v>
      </c>
      <c r="I27" s="1294" t="s">
        <v>825</v>
      </c>
      <c r="J27" s="1294"/>
      <c r="K27" s="1295">
        <f>'受診者数'!K27/'対象者数'!K27*100</f>
        <v>2.8125</v>
      </c>
      <c r="L27" s="1295">
        <f>'受診者数'!L27/'対象者数'!L27*100</f>
        <v>0.975609756097561</v>
      </c>
      <c r="M27" s="1295">
        <f>'受診者数'!M27/'対象者数'!M27*100</f>
        <v>2.366863905325444</v>
      </c>
      <c r="N27" s="1295">
        <f>'受診者数'!N27/'対象者数'!N27*100</f>
        <v>2.6936026936026933</v>
      </c>
      <c r="O27" s="1294">
        <f>'受診者数'!O27/'対象者数'!O27*100</f>
        <v>2.327586206896552</v>
      </c>
      <c r="P27" s="1295" t="s">
        <v>825</v>
      </c>
      <c r="Q27" s="1295"/>
      <c r="R27" s="1295">
        <f>'受診者数'!R27/'対象者数'!R27*100</f>
        <v>6.825938566552901</v>
      </c>
      <c r="S27" s="1295">
        <f>'受診者数'!S27/'対象者数'!S27*100</f>
        <v>6.837606837606838</v>
      </c>
      <c r="T27" s="1295">
        <f>'受診者数'!T27/'対象者数'!T27*100</f>
        <v>8.806818181818182</v>
      </c>
      <c r="U27" s="1295">
        <f>'受診者数'!U27/'対象者数'!U27*100</f>
        <v>4.029304029304029</v>
      </c>
      <c r="V27" s="1294">
        <f>'受診者数'!V27/'対象者数'!V27*100</f>
        <v>6.770833333333333</v>
      </c>
      <c r="W27" s="1295" t="s">
        <v>825</v>
      </c>
    </row>
    <row r="28" spans="1:23" s="1291" customFormat="1" ht="12" customHeight="1">
      <c r="A28" s="1292"/>
      <c r="B28" s="1293">
        <v>25</v>
      </c>
      <c r="C28" s="1235" t="s">
        <v>795</v>
      </c>
      <c r="D28" s="1294">
        <f>'受診者数'!D28/'対象者数'!D28*100</f>
        <v>10.396039603960396</v>
      </c>
      <c r="E28" s="1294">
        <f>'受診者数'!E28/'対象者数'!E28*100</f>
        <v>8.115183246073299</v>
      </c>
      <c r="F28" s="1294">
        <f>'受診者数'!F28/'対象者数'!F28*100</f>
        <v>10.75268817204301</v>
      </c>
      <c r="G28" s="1294">
        <f>'受診者数'!G28/'対象者数'!G28*100</f>
        <v>12.684989429175475</v>
      </c>
      <c r="H28" s="1294">
        <f>'受診者数'!H28/'対象者数'!H28*100</f>
        <v>10.606989576946658</v>
      </c>
      <c r="I28" s="1297">
        <f>'受診者数'!I28/'対象者数'!I28*100</f>
        <v>10.38781163434903</v>
      </c>
      <c r="J28" s="1294"/>
      <c r="K28" s="1295">
        <f>'受診者数'!K28/'対象者数'!K28*100</f>
        <v>7.8817733990147785</v>
      </c>
      <c r="L28" s="1295">
        <f>'受診者数'!L28/'対象者数'!L28*100</f>
        <v>3.608247422680412</v>
      </c>
      <c r="M28" s="1295">
        <f>'受診者数'!M28/'対象者数'!M28*100</f>
        <v>3.8461538461538463</v>
      </c>
      <c r="N28" s="1295">
        <f>'受診者数'!N28/'対象者数'!N28*100</f>
        <v>9.75609756097561</v>
      </c>
      <c r="O28" s="1294">
        <f>'受診者数'!O28/'対象者数'!O28*100</f>
        <v>6.545454545454546</v>
      </c>
      <c r="P28" s="1295">
        <f>'受診者数'!P28/'対象者数'!P28*100</f>
        <v>7.105263157894736</v>
      </c>
      <c r="Q28" s="1295"/>
      <c r="R28" s="1295">
        <f>'受診者数'!R28/'対象者数'!R28*100</f>
        <v>12.935323383084576</v>
      </c>
      <c r="S28" s="1295">
        <f>'受診者数'!S28/'対象者数'!S28*100</f>
        <v>12.76595744680851</v>
      </c>
      <c r="T28" s="1295">
        <f>'受診者数'!T28/'対象者数'!T28*100</f>
        <v>17.36842105263158</v>
      </c>
      <c r="U28" s="1295">
        <f>'受診者数'!U28/'対象者数'!U28*100</f>
        <v>15.859030837004406</v>
      </c>
      <c r="V28" s="1294">
        <f>'受診者数'!V28/'対象者数'!V28*100</f>
        <v>14.764267990074442</v>
      </c>
      <c r="W28" s="1295">
        <f>'受診者数'!W28/'対象者数'!W28*100</f>
        <v>14.035087719298245</v>
      </c>
    </row>
    <row r="29" spans="1:23" s="1291" customFormat="1" ht="12" customHeight="1">
      <c r="A29" s="1292"/>
      <c r="B29" s="1293">
        <v>26</v>
      </c>
      <c r="C29" s="1235" t="s">
        <v>796</v>
      </c>
      <c r="D29" s="1294">
        <f>'受診者数'!D29/'対象者数'!D29*100</f>
        <v>11.864406779661017</v>
      </c>
      <c r="E29" s="1294">
        <f>'受診者数'!E29/'対象者数'!E29*100</f>
        <v>23.52941176470588</v>
      </c>
      <c r="F29" s="1294">
        <f>'受診者数'!F29/'対象者数'!F29*100</f>
        <v>20.192307692307693</v>
      </c>
      <c r="G29" s="1294">
        <f>'受診者数'!G29/'対象者数'!G29*100</f>
        <v>19.753086419753085</v>
      </c>
      <c r="H29" s="1294">
        <f>'受診者数'!H29/'対象者数'!H29*100</f>
        <v>19.338422391857506</v>
      </c>
      <c r="I29" s="1294" t="s">
        <v>825</v>
      </c>
      <c r="J29" s="1294"/>
      <c r="K29" s="1295">
        <f>'受診者数'!K29/'対象者数'!K29*100</f>
        <v>6.0606060606060606</v>
      </c>
      <c r="L29" s="1295">
        <f>'受診者数'!L29/'対象者数'!L29*100</f>
        <v>28.125</v>
      </c>
      <c r="M29" s="1295">
        <f>'受診者数'!M29/'対象者数'!M29*100</f>
        <v>16.9811320754717</v>
      </c>
      <c r="N29" s="1295">
        <f>'受診者数'!N29/'対象者数'!N29*100</f>
        <v>15</v>
      </c>
      <c r="O29" s="1294">
        <f>'受診者数'!O29/'対象者数'!O29*100</f>
        <v>16.161616161616163</v>
      </c>
      <c r="P29" s="1295" t="s">
        <v>825</v>
      </c>
      <c r="Q29" s="1295"/>
      <c r="R29" s="1295">
        <f>'受診者数'!R29/'対象者数'!R29*100</f>
        <v>19.230769230769234</v>
      </c>
      <c r="S29" s="1295">
        <f>'受診者数'!S29/'対象者数'!S29*100</f>
        <v>19.444444444444446</v>
      </c>
      <c r="T29" s="1295">
        <f>'受診者数'!T29/'対象者数'!T29*100</f>
        <v>23.52941176470588</v>
      </c>
      <c r="U29" s="1295">
        <f>'受診者数'!U29/'対象者数'!U29*100</f>
        <v>24.390243902439025</v>
      </c>
      <c r="V29" s="1294">
        <f>'受診者数'!V29/'対象者数'!V29*100</f>
        <v>22.564102564102566</v>
      </c>
      <c r="W29" s="1295" t="s">
        <v>825</v>
      </c>
    </row>
    <row r="30" spans="1:23" s="1291" customFormat="1" ht="12" customHeight="1">
      <c r="A30" s="1292"/>
      <c r="B30" s="1293">
        <v>27</v>
      </c>
      <c r="C30" s="1235" t="s">
        <v>797</v>
      </c>
      <c r="D30" s="1294">
        <f>'受診者数'!D30/'対象者数'!D30*100</f>
        <v>8.150744960560912</v>
      </c>
      <c r="E30" s="1294">
        <f>'受診者数'!E30/'対象者数'!E30*100</f>
        <v>1.020861074123391</v>
      </c>
      <c r="F30" s="1294">
        <f>'受診者数'!F30/'対象者数'!F30*100</f>
        <v>1.0818438381937912</v>
      </c>
      <c r="G30" s="1294">
        <f>'受診者数'!G30/'対象者数'!G30*100</f>
        <v>1.1047874121191832</v>
      </c>
      <c r="H30" s="1294">
        <f>'受診者数'!H30/'対象者数'!H30*100</f>
        <v>2.7466832504145935</v>
      </c>
      <c r="I30" s="1294" t="s">
        <v>825</v>
      </c>
      <c r="J30" s="1294"/>
      <c r="K30" s="1295">
        <f>'受診者数'!K30/'対象者数'!K30*100</f>
        <v>5.303678357570573</v>
      </c>
      <c r="L30" s="1295">
        <f>'受診者数'!L30/'対象者数'!L30*100</f>
        <v>0.425531914893617</v>
      </c>
      <c r="M30" s="1295">
        <f>'受診者数'!M30/'対象者数'!M30*100</f>
        <v>0.6548175865294669</v>
      </c>
      <c r="N30" s="1295">
        <f>'受診者数'!N30/'対象者数'!N30*100</f>
        <v>0.8953168044077136</v>
      </c>
      <c r="O30" s="1294">
        <f>'受診者数'!O30/'対象者数'!O30*100</f>
        <v>1.788283658787256</v>
      </c>
      <c r="P30" s="1295" t="s">
        <v>825</v>
      </c>
      <c r="Q30" s="1295"/>
      <c r="R30" s="1295">
        <f>'受診者数'!R30/'対象者数'!R30*100</f>
        <v>11.141060197663972</v>
      </c>
      <c r="S30" s="1295">
        <f>'受診者数'!S30/'対象者数'!S30*100</f>
        <v>1.6697588126159555</v>
      </c>
      <c r="T30" s="1295">
        <f>'受診者数'!T30/'対象者数'!T30*100</f>
        <v>1.5137180700094608</v>
      </c>
      <c r="U30" s="1295">
        <f>'受診者数'!U30/'対象者数'!U30*100</f>
        <v>1.3029315960912053</v>
      </c>
      <c r="V30" s="1294">
        <f>'受診者数'!V30/'対象者数'!V30*100</f>
        <v>3.7215136943341</v>
      </c>
      <c r="W30" s="1295" t="s">
        <v>825</v>
      </c>
    </row>
    <row r="31" spans="1:23" s="1291" customFormat="1" ht="12" customHeight="1">
      <c r="A31" s="1292"/>
      <c r="B31" s="1293">
        <v>28</v>
      </c>
      <c r="C31" s="1235" t="s">
        <v>798</v>
      </c>
      <c r="D31" s="1294">
        <f>'受診者数'!D31/'対象者数'!D31*100</f>
        <v>6.14702154626109</v>
      </c>
      <c r="E31" s="1294">
        <f>'受診者数'!E31/'対象者数'!E31*100</f>
        <v>1.0230179028132993</v>
      </c>
      <c r="F31" s="1294">
        <f>'受診者数'!F31/'対象者数'!F31*100</f>
        <v>0.9960159362549801</v>
      </c>
      <c r="G31" s="1294">
        <f>'受診者数'!G31/'対象者数'!G31*100</f>
        <v>0.0746268656716418</v>
      </c>
      <c r="H31" s="1294">
        <f>'受診者数'!H31/'対象者数'!H31*100</f>
        <v>2.2333392889047703</v>
      </c>
      <c r="I31" s="1294" t="s">
        <v>825</v>
      </c>
      <c r="J31" s="1294"/>
      <c r="K31" s="1295">
        <f>'受診者数'!K31/'対象者数'!K31*100</f>
        <v>3.7439613526570046</v>
      </c>
      <c r="L31" s="1295">
        <f>'受診者数'!L31/'対象者数'!L31*100</f>
        <v>0.16835016835016833</v>
      </c>
      <c r="M31" s="1295">
        <f>'受診者数'!M31/'対象者数'!M31*100</f>
        <v>0.39893617021276595</v>
      </c>
      <c r="N31" s="1295">
        <f>'受診者数'!N31/'対象者数'!N31*100</f>
        <v>0</v>
      </c>
      <c r="O31" s="1294">
        <f>'受診者数'!O31/'対象者数'!O31*100</f>
        <v>1.2106537530266344</v>
      </c>
      <c r="P31" s="1295" t="s">
        <v>825</v>
      </c>
      <c r="Q31" s="1295"/>
      <c r="R31" s="1295">
        <f>'受診者数'!R31/'対象者数'!R31*100</f>
        <v>8.799999999999999</v>
      </c>
      <c r="S31" s="1295">
        <f>'受診者数'!S31/'対象者数'!S31*100</f>
        <v>1.8998272884283247</v>
      </c>
      <c r="T31" s="1295">
        <f>'受診者数'!T31/'対象者数'!T31*100</f>
        <v>1.5915119363395225</v>
      </c>
      <c r="U31" s="1295">
        <f>'受診者数'!U31/'対象者数'!U31*100</f>
        <v>0.16051364365971107</v>
      </c>
      <c r="V31" s="1294">
        <f>'受診者数'!V31/'対象者数'!V31*100</f>
        <v>3.325942350332594</v>
      </c>
      <c r="W31" s="1295" t="s">
        <v>825</v>
      </c>
    </row>
    <row r="32" spans="1:23" s="1291" customFormat="1" ht="12" customHeight="1">
      <c r="A32" s="1292"/>
      <c r="B32" s="1293">
        <v>29</v>
      </c>
      <c r="C32" s="1235" t="s">
        <v>799</v>
      </c>
      <c r="D32" s="1294">
        <f>'受診者数'!D32/'対象者数'!D32*100</f>
        <v>7.496136012364761</v>
      </c>
      <c r="E32" s="1294">
        <f>'受診者数'!E32/'対象者数'!E32*100</f>
        <v>8.303886925795052</v>
      </c>
      <c r="F32" s="1294">
        <f>'受診者数'!F32/'対象者数'!F32*100</f>
        <v>8.434864104967197</v>
      </c>
      <c r="G32" s="1294">
        <f>'受診者数'!G32/'対象者数'!G32*100</f>
        <v>8.052147239263803</v>
      </c>
      <c r="H32" s="1294">
        <f>'受診者数'!H32/'対象者数'!H32*100</f>
        <v>8.046695851573899</v>
      </c>
      <c r="I32" s="1294" t="s">
        <v>825</v>
      </c>
      <c r="J32" s="1294"/>
      <c r="K32" s="1295">
        <f>'受診者数'!K32/'対象者数'!K32*100</f>
        <v>4.810495626822157</v>
      </c>
      <c r="L32" s="1295">
        <f>'受診者数'!L32/'対象者数'!L32*100</f>
        <v>3.6395147313691507</v>
      </c>
      <c r="M32" s="1295">
        <f>'受診者数'!M32/'対象者数'!M32*100</f>
        <v>6.0037523452157595</v>
      </c>
      <c r="N32" s="1295">
        <f>'受診者数'!N32/'対象者数'!N32*100</f>
        <v>8.396946564885496</v>
      </c>
      <c r="O32" s="1294">
        <f>'受診者数'!O32/'対象者数'!O32*100</f>
        <v>5.752753977968176</v>
      </c>
      <c r="P32" s="1295" t="s">
        <v>825</v>
      </c>
      <c r="Q32" s="1295"/>
      <c r="R32" s="1295">
        <f>'受診者数'!R32/'対象者数'!R32*100</f>
        <v>10.526315789473683</v>
      </c>
      <c r="S32" s="1295">
        <f>'受診者数'!S32/'対象者数'!S32*100</f>
        <v>13.153153153153152</v>
      </c>
      <c r="T32" s="1295">
        <f>'受診者数'!T32/'対象者数'!T32*100</f>
        <v>10.861423220973784</v>
      </c>
      <c r="U32" s="1295">
        <f>'受診者数'!U32/'対象者数'!U32*100</f>
        <v>7.704160246533127</v>
      </c>
      <c r="V32" s="1294">
        <f>'受診者数'!V32/'対象者数'!V32*100</f>
        <v>10.443307757885762</v>
      </c>
      <c r="W32" s="1295" t="s">
        <v>825</v>
      </c>
    </row>
    <row r="33" spans="1:23" s="1291" customFormat="1" ht="12" customHeight="1">
      <c r="A33" s="1292"/>
      <c r="B33" s="1293">
        <v>30</v>
      </c>
      <c r="C33" s="1235" t="s">
        <v>800</v>
      </c>
      <c r="D33" s="1294">
        <f>'受診者数'!D33/'対象者数'!D33*100</f>
        <v>5.536332179930796</v>
      </c>
      <c r="E33" s="1294">
        <f>'受診者数'!E33/'対象者数'!E33*100</f>
        <v>7.252440725244072</v>
      </c>
      <c r="F33" s="1294">
        <f>'受診者数'!F33/'対象者数'!F33*100</f>
        <v>12.625538020086083</v>
      </c>
      <c r="G33" s="1294">
        <f>'受診者数'!G33/'対象者数'!G33*100</f>
        <v>8.805790108564535</v>
      </c>
      <c r="H33" s="1294">
        <f>'受診者数'!H33/'対象者数'!H33*100</f>
        <v>8.392282958199356</v>
      </c>
      <c r="I33" s="1294" t="s">
        <v>825</v>
      </c>
      <c r="J33" s="1294"/>
      <c r="K33" s="1295">
        <f>'受診者数'!K33/'対象者数'!K33*100</f>
        <v>3.070175438596491</v>
      </c>
      <c r="L33" s="1295">
        <f>'受診者数'!L33/'対象者数'!L33*100</f>
        <v>3.571428571428571</v>
      </c>
      <c r="M33" s="1295">
        <f>'受診者数'!M33/'対象者数'!M33*100</f>
        <v>9.831460674157304</v>
      </c>
      <c r="N33" s="1295">
        <f>'受診者数'!N33/'対象者数'!N33*100</f>
        <v>6.279069767441861</v>
      </c>
      <c r="O33" s="1294">
        <f>'受診者数'!O33/'対象者数'!O33*100</f>
        <v>5.475330926594465</v>
      </c>
      <c r="P33" s="1295" t="s">
        <v>825</v>
      </c>
      <c r="Q33" s="1295"/>
      <c r="R33" s="1295">
        <f>'受診者数'!R33/'対象者数'!R33*100</f>
        <v>8.27250608272506</v>
      </c>
      <c r="S33" s="1295">
        <f>'受診者数'!S33/'対象者数'!S33*100</f>
        <v>12.457912457912458</v>
      </c>
      <c r="T33" s="1295">
        <f>'受診者数'!T33/'対象者数'!T33*100</f>
        <v>15.542521994134898</v>
      </c>
      <c r="U33" s="1295">
        <f>'受診者数'!U33/'対象者数'!U33*100</f>
        <v>11.528822055137844</v>
      </c>
      <c r="V33" s="1294">
        <f>'受診者数'!V33/'対象者数'!V33*100</f>
        <v>11.740331491712707</v>
      </c>
      <c r="W33" s="1295" t="s">
        <v>825</v>
      </c>
    </row>
    <row r="34" spans="1:23" s="1298" customFormat="1" ht="12" customHeight="1">
      <c r="A34" s="1292"/>
      <c r="B34" s="1293">
        <v>31</v>
      </c>
      <c r="C34" s="1235" t="s">
        <v>801</v>
      </c>
      <c r="D34" s="1294">
        <f>'受診者数'!D34/'対象者数'!D34*100</f>
        <v>6.25</v>
      </c>
      <c r="E34" s="1294">
        <f>'受診者数'!E34/'対象者数'!E34*100</f>
        <v>6.785714285714286</v>
      </c>
      <c r="F34" s="1294">
        <f>'受診者数'!F34/'対象者数'!F34*100</f>
        <v>10.594315245478036</v>
      </c>
      <c r="G34" s="1294">
        <f>'受診者数'!G34/'対象者数'!G34*100</f>
        <v>9.627329192546584</v>
      </c>
      <c r="H34" s="1294">
        <f>'受診者数'!H34/'対象者数'!H34*100</f>
        <v>8.375819373634377</v>
      </c>
      <c r="I34" s="1294" t="s">
        <v>825</v>
      </c>
      <c r="J34" s="1294"/>
      <c r="K34" s="1295">
        <f>'受診者数'!K34/'対象者数'!K34*100</f>
        <v>2.604166666666667</v>
      </c>
      <c r="L34" s="1295">
        <f>'受診者数'!L34/'対象者数'!L34*100</f>
        <v>3.7735849056603774</v>
      </c>
      <c r="M34" s="1295">
        <f>'受診者数'!M34/'対象者数'!M34*100</f>
        <v>7.281553398058252</v>
      </c>
      <c r="N34" s="1295">
        <f>'受診者数'!N34/'対象者数'!N34*100</f>
        <v>4.371584699453552</v>
      </c>
      <c r="O34" s="1294">
        <f>'受診者数'!O34/'対象者数'!O34*100</f>
        <v>4.594594594594595</v>
      </c>
      <c r="P34" s="1295" t="s">
        <v>825</v>
      </c>
      <c r="Q34" s="1295"/>
      <c r="R34" s="1295">
        <f>'受診者数'!R34/'対象者数'!R34*100</f>
        <v>9.895833333333332</v>
      </c>
      <c r="S34" s="1295">
        <f>'受診者数'!S34/'対象者数'!S34*100</f>
        <v>10.743801652892563</v>
      </c>
      <c r="T34" s="1295">
        <f>'受診者数'!T34/'対象者数'!T34*100</f>
        <v>14.3646408839779</v>
      </c>
      <c r="U34" s="1295">
        <f>'受診者数'!U34/'対象者数'!U34*100</f>
        <v>16.546762589928058</v>
      </c>
      <c r="V34" s="1294">
        <f>'受診者数'!V34/'対象者数'!V34*100</f>
        <v>12.796208530805686</v>
      </c>
      <c r="W34" s="1295" t="s">
        <v>825</v>
      </c>
    </row>
    <row r="35" spans="1:23" s="1291" customFormat="1" ht="12" customHeight="1">
      <c r="A35" s="1292"/>
      <c r="B35" s="1293">
        <v>32</v>
      </c>
      <c r="C35" s="1235" t="s">
        <v>802</v>
      </c>
      <c r="D35" s="1294">
        <f>'受診者数'!D35/'対象者数'!D35*100</f>
        <v>6.3515509601181686</v>
      </c>
      <c r="E35" s="1294">
        <f>'受診者数'!E35/'対象者数'!E35*100</f>
        <v>4.554865424430641</v>
      </c>
      <c r="F35" s="1294">
        <f>'受診者数'!F35/'対象者数'!F35*100</f>
        <v>6.156405990016639</v>
      </c>
      <c r="G35" s="1294">
        <f>'受診者数'!G35/'対象者数'!G35*100</f>
        <v>8.488964346349745</v>
      </c>
      <c r="H35" s="1294">
        <f>'受診者数'!H35/'対象者数'!H35*100</f>
        <v>6.468085106382978</v>
      </c>
      <c r="I35" s="1294" t="s">
        <v>825</v>
      </c>
      <c r="J35" s="1294"/>
      <c r="K35" s="1295">
        <f>'受診者数'!K35/'対象者数'!K35*100</f>
        <v>3.4055727554179565</v>
      </c>
      <c r="L35" s="1295">
        <f>'受診者数'!L35/'対象者数'!L35*100</f>
        <v>1.5686274509803921</v>
      </c>
      <c r="M35" s="1295">
        <f>'受診者数'!M35/'対象者数'!M35*100</f>
        <v>3.103448275862069</v>
      </c>
      <c r="N35" s="1295">
        <f>'受診者数'!N35/'対象者数'!N35*100</f>
        <v>9.060402684563758</v>
      </c>
      <c r="O35" s="1294">
        <f>'受診者数'!O35/'対象者数'!O35*100</f>
        <v>4.373927958833619</v>
      </c>
      <c r="P35" s="1296" t="s">
        <v>825</v>
      </c>
      <c r="Q35" s="1295"/>
      <c r="R35" s="1295">
        <f>'受診者数'!R35/'対象者数'!R35*100</f>
        <v>9.03954802259887</v>
      </c>
      <c r="S35" s="1295">
        <f>'受診者数'!S35/'対象者数'!S35*100</f>
        <v>7.894736842105263</v>
      </c>
      <c r="T35" s="1295">
        <f>'受診者数'!T35/'対象者数'!T35*100</f>
        <v>9.003215434083602</v>
      </c>
      <c r="U35" s="1295">
        <f>'受診者数'!U35/'対象者数'!U35*100</f>
        <v>7.903780068728522</v>
      </c>
      <c r="V35" s="1294">
        <f>'受診者数'!V35/'対象者数'!V35*100</f>
        <v>8.530405405405405</v>
      </c>
      <c r="W35" s="1295" t="s">
        <v>825</v>
      </c>
    </row>
    <row r="36" spans="1:23" s="1291" customFormat="1" ht="13.5" customHeight="1" thickBot="1">
      <c r="A36" s="1292"/>
      <c r="B36" s="1299">
        <v>33</v>
      </c>
      <c r="C36" s="1240" t="s">
        <v>803</v>
      </c>
      <c r="D36" s="1300" t="s">
        <v>825</v>
      </c>
      <c r="E36" s="1300" t="s">
        <v>825</v>
      </c>
      <c r="F36" s="1300">
        <f>'受診者数'!F36/'対象者数'!F36*100</f>
        <v>0.6309148264984227</v>
      </c>
      <c r="G36" s="1300">
        <f>'受診者数'!G36/'対象者数'!G36*100</f>
        <v>0.4608294930875576</v>
      </c>
      <c r="H36" s="1300">
        <f>'受診者数'!H36/'対象者数'!H36*100</f>
        <v>0.3289473684210526</v>
      </c>
      <c r="I36" s="1300">
        <f>'受診者数'!I36/'対象者数'!I36*100</f>
        <v>0.23198492098013632</v>
      </c>
      <c r="J36" s="1300"/>
      <c r="K36" s="1301" t="s">
        <v>825</v>
      </c>
      <c r="L36" s="1301" t="s">
        <v>825</v>
      </c>
      <c r="M36" s="1301" t="s">
        <v>825</v>
      </c>
      <c r="N36" s="1301" t="s">
        <v>825</v>
      </c>
      <c r="O36" s="1300" t="s">
        <v>825</v>
      </c>
      <c r="P36" s="1301">
        <f>'受診者数'!P36/'対象者数'!P36*100</f>
        <v>0.19988577955454026</v>
      </c>
      <c r="Q36" s="1301"/>
      <c r="R36" s="1301" t="s">
        <v>825</v>
      </c>
      <c r="S36" s="1301" t="s">
        <v>825</v>
      </c>
      <c r="T36" s="1301">
        <f>'受診者数'!T36/'対象者数'!T36*100</f>
        <v>1.342281879194631</v>
      </c>
      <c r="U36" s="1301">
        <f>'受診者数'!U36/'対象者数'!U36*100</f>
        <v>1.0101010101010102</v>
      </c>
      <c r="V36" s="1300">
        <f>'受診者数'!V36/'対象者数'!V36*100</f>
        <v>0.6960556844547563</v>
      </c>
      <c r="W36" s="1301">
        <f>'受診者数'!W36/'対象者数'!W36*100</f>
        <v>0.2650957290132548</v>
      </c>
    </row>
    <row r="37" spans="1:23" s="1291" customFormat="1" ht="15.75" customHeight="1" thickBot="1">
      <c r="A37" s="1292"/>
      <c r="B37" s="1302"/>
      <c r="C37" s="1243" t="s">
        <v>804</v>
      </c>
      <c r="D37" s="1303">
        <f>'受診者数'!D37/'対象者数'!D37*100</f>
        <v>5.920063032734045</v>
      </c>
      <c r="E37" s="1303">
        <f>'受診者数'!E37/'対象者数'!E37*100</f>
        <v>4.181233887770597</v>
      </c>
      <c r="F37" s="1303">
        <f>'受診者数'!F37/'対象者数'!F37*100</f>
        <v>5.430417989215649</v>
      </c>
      <c r="G37" s="1303">
        <f>'受診者数'!G37/'対象者数'!G37*100</f>
        <v>7.32348556715002</v>
      </c>
      <c r="H37" s="1303">
        <f>'受診者数'!H37/'対象者数'!H37*100</f>
        <v>5.834024965837546</v>
      </c>
      <c r="I37" s="1303" t="s">
        <v>825</v>
      </c>
      <c r="J37" s="1303"/>
      <c r="K37" s="1303">
        <f>'受診者数'!K37/'対象者数'!K37*100</f>
        <v>3.648008911166806</v>
      </c>
      <c r="L37" s="1303">
        <f>'受診者数'!L37/'対象者数'!L37*100</f>
        <v>2.156795617939062</v>
      </c>
      <c r="M37" s="1303">
        <f>'受診者数'!M37/'対象者数'!M37*100</f>
        <v>3.3398821218074657</v>
      </c>
      <c r="N37" s="1303">
        <f>'受診者数'!N37/'対象者数'!N37*100</f>
        <v>6.054162936436884</v>
      </c>
      <c r="O37" s="1303">
        <f>'受診者数'!O37/'対象者数'!O37*100</f>
        <v>3.933416562630046</v>
      </c>
      <c r="P37" s="1301" t="s">
        <v>825</v>
      </c>
      <c r="Q37" s="1303"/>
      <c r="R37" s="1303">
        <f>'受診者数'!R37/'対象者数'!R37*100</f>
        <v>8.32718690072282</v>
      </c>
      <c r="S37" s="1303">
        <f>'受診者数'!S37/'対象者数'!S37*100</f>
        <v>6.337514585764294</v>
      </c>
      <c r="T37" s="1303">
        <f>'受診者数'!T37/'対象者数'!T37*100</f>
        <v>7.572590011614403</v>
      </c>
      <c r="U37" s="1303">
        <f>'受診者数'!U37/'対象者数'!U37*100</f>
        <v>8.516006938968616</v>
      </c>
      <c r="V37" s="1303">
        <f>'受診者数'!V37/'対象者数'!V37*100</f>
        <v>7.762464531820025</v>
      </c>
      <c r="W37" s="1301" t="s">
        <v>825</v>
      </c>
    </row>
    <row r="38" spans="1:23" s="1291" customFormat="1" ht="12" customHeight="1">
      <c r="A38" s="1292"/>
      <c r="B38" s="1304">
        <v>34</v>
      </c>
      <c r="C38" s="1246" t="s">
        <v>740</v>
      </c>
      <c r="D38" s="1305">
        <f>'受診者数'!D38/'対象者数'!D38*100</f>
        <v>5.326768128916741</v>
      </c>
      <c r="E38" s="1305">
        <f>'受診者数'!E38/'対象者数'!E38*100</f>
        <v>0.10705596107055962</v>
      </c>
      <c r="F38" s="1305">
        <f>'受診者数'!F38/'対象者数'!F38*100</f>
        <v>0.24670038238559266</v>
      </c>
      <c r="G38" s="1305">
        <f>'受診者数'!G38/'対象者数'!G38*100</f>
        <v>0.29843893480257117</v>
      </c>
      <c r="H38" s="1305">
        <f>'受診者数'!H38/'対象者数'!H38*100</f>
        <v>1.351953647303521</v>
      </c>
      <c r="I38" s="1305">
        <f>'受診者数'!I38/'対象者数'!I38*100</f>
        <v>0.2141380756356526</v>
      </c>
      <c r="J38" s="1305"/>
      <c r="K38" s="1306">
        <f>'受診者数'!K38/'対象者数'!K38*100</f>
        <v>2.7796016633836724</v>
      </c>
      <c r="L38" s="1306">
        <f>'受診者数'!L38/'対象者数'!L38*100</f>
        <v>0.058513750731421885</v>
      </c>
      <c r="M38" s="1306">
        <f>'受診者数'!M38/'対象者数'!M38*100</f>
        <v>0.12363996043521265</v>
      </c>
      <c r="N38" s="1306">
        <f>'受診者数'!N38/'対象者数'!N38*100</f>
        <v>0.19643149451628747</v>
      </c>
      <c r="O38" s="1305">
        <f>'受診者数'!O38/'対象者数'!O38*100</f>
        <v>0.7405914655650159</v>
      </c>
      <c r="P38" s="1306">
        <f>'受診者数'!P38/'対象者数'!P38*100</f>
        <v>0.19627656478978303</v>
      </c>
      <c r="Q38" s="1306"/>
      <c r="R38" s="1306">
        <f>'受診者数'!R38/'対象者数'!R38*100</f>
        <v>7.991756354476758</v>
      </c>
      <c r="S38" s="1306">
        <f>'受診者数'!S38/'対象者数'!S38*100</f>
        <v>0.1554001554001554</v>
      </c>
      <c r="T38" s="1306">
        <f>'受診者数'!T38/'対象者数'!T38*100</f>
        <v>0.3691853310361802</v>
      </c>
      <c r="U38" s="1306">
        <f>'受診者数'!U38/'対象者数'!U38*100</f>
        <v>0.3879867797097284</v>
      </c>
      <c r="V38" s="1305">
        <f>'受診者数'!V38/'対象者数'!V38*100</f>
        <v>1.9428348833812144</v>
      </c>
      <c r="W38" s="1306">
        <f>'受診者数'!W38/'対象者数'!W38*100</f>
        <v>0.22991513701446786</v>
      </c>
    </row>
    <row r="39" spans="1:23" s="1291" customFormat="1" ht="12" customHeight="1" thickBot="1">
      <c r="A39" s="1292"/>
      <c r="B39" s="1307">
        <v>35</v>
      </c>
      <c r="C39" s="1249" t="s">
        <v>741</v>
      </c>
      <c r="D39" s="1308">
        <f>'受診者数'!D39/'対象者数'!D39*100</f>
        <v>4.56563094483196</v>
      </c>
      <c r="E39" s="1308">
        <f>'受診者数'!E39/'対象者数'!E39*100</f>
        <v>5.224554276686979</v>
      </c>
      <c r="F39" s="1308">
        <f>'受診者数'!F39/'対象者数'!F39*100</f>
        <v>4.348279457768508</v>
      </c>
      <c r="G39" s="1308">
        <f>'受診者数'!G39/'対象者数'!G39*100</f>
        <v>7.417899485888155</v>
      </c>
      <c r="H39" s="1308">
        <f>'受診者数'!H39/'対象者数'!H39*100</f>
        <v>5.3585157090871816</v>
      </c>
      <c r="I39" s="1308">
        <f>'受診者数'!I39/'対象者数'!I39*100</f>
        <v>0.4701265668578305</v>
      </c>
      <c r="J39" s="1308"/>
      <c r="K39" s="1309">
        <f>'受診者数'!K39/'対象者数'!K39*100</f>
        <v>2.856122813280971</v>
      </c>
      <c r="L39" s="1309">
        <f>'受診者数'!L39/'対象者数'!L39*100</f>
        <v>3.0433844161450465</v>
      </c>
      <c r="M39" s="1309">
        <f>'受診者数'!M39/'対象者数'!M39*100</f>
        <v>2.9012732206219995</v>
      </c>
      <c r="N39" s="1309">
        <f>'受診者数'!N39/'対象者数'!N39*100</f>
        <v>6.000857265323618</v>
      </c>
      <c r="O39" s="1308">
        <f>'受診者数'!O39/'対象者数'!O39*100</f>
        <v>3.656307129798903</v>
      </c>
      <c r="P39" s="1309">
        <f>'受診者数'!P39/'対象者数'!P39*100</f>
        <v>0.34722484889288985</v>
      </c>
      <c r="Q39" s="1309"/>
      <c r="R39" s="1309">
        <f>'受診者数'!R39/'対象者数'!R39*100</f>
        <v>6.32701857642082</v>
      </c>
      <c r="S39" s="1309">
        <f>'受診者数'!S39/'対象者数'!S39*100</f>
        <v>7.614093166233152</v>
      </c>
      <c r="T39" s="1309">
        <f>'受診者数'!T39/'対象者数'!T39*100</f>
        <v>5.792873515315691</v>
      </c>
      <c r="U39" s="1309">
        <f>'受診者数'!U39/'対象者数'!U39*100</f>
        <v>8.776978417266188</v>
      </c>
      <c r="V39" s="1308">
        <f>'受診者数'!V39/'対象者数'!V39*100</f>
        <v>7.092602172788412</v>
      </c>
      <c r="W39" s="1309">
        <f>'受診者数'!W39/'対象者数'!W39*100</f>
        <v>0.5872661660423885</v>
      </c>
    </row>
    <row r="40" spans="1:23" s="1291" customFormat="1" ht="20.25" customHeight="1" thickBot="1" thickTop="1">
      <c r="A40" s="1292"/>
      <c r="B40" s="1310"/>
      <c r="C40" s="1251" t="s">
        <v>805</v>
      </c>
      <c r="D40" s="1311">
        <f>'受診者数'!D40/'対象者数'!D40*100</f>
        <v>5.497212769066956</v>
      </c>
      <c r="E40" s="1311">
        <f>'受診者数'!E40/'対象者数'!E40*100</f>
        <v>3.493909891684579</v>
      </c>
      <c r="F40" s="1311">
        <f>'受診者数'!F40/'対象者数'!F40*100</f>
        <v>4.235278018519363</v>
      </c>
      <c r="G40" s="1311">
        <f>'受診者数'!G40/'対象者数'!G40*100</f>
        <v>5.795542407637745</v>
      </c>
      <c r="H40" s="1311">
        <f>'受診者数'!H40/'対象者数'!H40*100</f>
        <v>4.829609796115577</v>
      </c>
      <c r="I40" s="1311" t="s">
        <v>825</v>
      </c>
      <c r="J40" s="1311"/>
      <c r="K40" s="1311">
        <f>'受診者数'!K40/'対象者数'!K40*100</f>
        <v>3.3054819645404527</v>
      </c>
      <c r="L40" s="1311">
        <f>'受診者数'!L40/'対象者数'!L40*100</f>
        <v>1.8838497845269853</v>
      </c>
      <c r="M40" s="1311">
        <f>'受診者数'!M40/'対象者数'!M40*100</f>
        <v>2.655308351080701</v>
      </c>
      <c r="N40" s="1311">
        <f>'受診者数'!N40/'対象者数'!N40*100</f>
        <v>4.796313750130904</v>
      </c>
      <c r="O40" s="1311">
        <f>'受診者数'!O40/'対象者数'!O40*100</f>
        <v>3.242451011885641</v>
      </c>
      <c r="P40" s="1312" t="s">
        <v>825</v>
      </c>
      <c r="Q40" s="1311"/>
      <c r="R40" s="1311">
        <f>'受診者数'!R40/'対象者数'!R40*100</f>
        <v>7.798989812516052</v>
      </c>
      <c r="S40" s="1311">
        <f>'受診者数'!S40/'対象者数'!S40*100</f>
        <v>5.1929490233444495</v>
      </c>
      <c r="T40" s="1311">
        <f>'受診者数'!T40/'対象者数'!T40*100</f>
        <v>5.836432933829269</v>
      </c>
      <c r="U40" s="1311">
        <f>'受診者数'!U40/'対象者数'!U40*100</f>
        <v>6.723506337731385</v>
      </c>
      <c r="V40" s="1311">
        <f>'受診者数'!V40/'対象者数'!V40*100</f>
        <v>6.425435276305828</v>
      </c>
      <c r="W40" s="1312" t="s">
        <v>825</v>
      </c>
    </row>
    <row r="41" spans="2:23" s="1313" customFormat="1" ht="11.25">
      <c r="B41" s="1313" t="s">
        <v>743</v>
      </c>
      <c r="D41" s="1314"/>
      <c r="E41" s="1314"/>
      <c r="F41" s="1314"/>
      <c r="G41" s="1314"/>
      <c r="H41" s="1314"/>
      <c r="I41" s="1314"/>
      <c r="J41" s="1314"/>
      <c r="K41" s="1315"/>
      <c r="L41" s="1315"/>
      <c r="M41" s="1315"/>
      <c r="N41" s="1315"/>
      <c r="O41" s="1315"/>
      <c r="P41" s="1315"/>
      <c r="Q41" s="1315"/>
      <c r="R41" s="1314"/>
      <c r="S41" s="1314"/>
      <c r="T41" s="1314"/>
      <c r="U41" s="1314"/>
      <c r="V41" s="1314"/>
      <c r="W41" s="1314"/>
    </row>
    <row r="42" spans="2:23" s="1313" customFormat="1" ht="11.25">
      <c r="B42" s="1313" t="s">
        <v>751</v>
      </c>
      <c r="D42" s="1316"/>
      <c r="E42" s="1316"/>
      <c r="F42" s="1316"/>
      <c r="G42" s="1316"/>
      <c r="H42" s="1316"/>
      <c r="I42" s="1316"/>
      <c r="J42" s="1316"/>
      <c r="K42" s="1315"/>
      <c r="L42" s="1315"/>
      <c r="M42" s="1315"/>
      <c r="N42" s="1315"/>
      <c r="O42" s="1315"/>
      <c r="P42" s="1315"/>
      <c r="Q42" s="1315"/>
      <c r="R42" s="1316"/>
      <c r="S42" s="1316"/>
      <c r="T42" s="1316"/>
      <c r="U42" s="1316"/>
      <c r="V42" s="1316"/>
      <c r="W42" s="1316"/>
    </row>
    <row r="43" spans="3:23" s="1317" customFormat="1" ht="12" customHeight="1">
      <c r="C43" s="1318"/>
      <c r="D43" s="1319"/>
      <c r="E43" s="1320"/>
      <c r="F43" s="1321"/>
      <c r="G43" s="1321"/>
      <c r="H43" s="1321"/>
      <c r="I43" s="1321"/>
      <c r="J43" s="1321"/>
      <c r="K43" s="1320"/>
      <c r="L43" s="1321"/>
      <c r="M43" s="1321"/>
      <c r="N43" s="1318"/>
      <c r="O43" s="1318"/>
      <c r="P43" s="1318"/>
      <c r="Q43" s="1318"/>
      <c r="R43" s="1318"/>
      <c r="S43" s="1318"/>
      <c r="T43" s="1318"/>
      <c r="U43" s="1318"/>
      <c r="V43" s="1318"/>
      <c r="W43" s="1318"/>
    </row>
  </sheetData>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koparu</dc:creator>
  <cp:keywords/>
  <dc:description/>
  <cp:lastModifiedBy>SHIPPEI</cp:lastModifiedBy>
  <cp:lastPrinted>2019-03-08T04:32:10Z</cp:lastPrinted>
  <dcterms:created xsi:type="dcterms:W3CDTF">1997-01-08T22:48:59Z</dcterms:created>
  <dcterms:modified xsi:type="dcterms:W3CDTF">2019-03-08T04:32:17Z</dcterms:modified>
  <cp:category/>
  <cp:version/>
  <cp:contentType/>
  <cp:contentStatus/>
</cp:coreProperties>
</file>