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520" tabRatio="818" activeTab="0"/>
  </bookViews>
  <sheets>
    <sheet name="表紙" sheetId="1" r:id="rId1"/>
    <sheet name="歯科保健実施状況 p1" sheetId="2" r:id="rId2"/>
    <sheet name="歯科保健対策環境 p2" sheetId="3" r:id="rId3"/>
    <sheet name="重点事業 p3" sheetId="4" r:id="rId4"/>
    <sheet name="フッ素塗布 p4" sheetId="5" r:id="rId5"/>
    <sheet name="フッ素洗口 p5" sheetId="6" r:id="rId6"/>
    <sheet name="成人歯科 p6" sheetId="7" r:id="rId7"/>
    <sheet name="要介護者・障害者 p7" sheetId="8" r:id="rId8"/>
    <sheet name="グラフ・一覧 p8" sheetId="9" r:id="rId9"/>
    <sheet name="健診結果一覧 p9-16" sheetId="10" r:id="rId10"/>
  </sheets>
  <definedNames>
    <definedName name="_xlnm.Print_Area" localSheetId="8">'グラフ・一覧 p8'!$A$1:$J$60</definedName>
    <definedName name="_xlnm.Print_Area" localSheetId="5">'フッ素洗口 p5'!$A$1:$U$64</definedName>
    <definedName name="_xlnm.Print_Area" localSheetId="4">'フッ素塗布 p4'!$A$1:$J$71</definedName>
    <definedName name="_xlnm.Print_Area" localSheetId="1">'歯科保健実施状況 p1'!$A$1:$AU$46</definedName>
    <definedName name="_xlnm.Print_Area" localSheetId="2">'歯科保健対策環境 p2'!$A$1:$V$47</definedName>
    <definedName name="_xlnm.Print_Area" localSheetId="3">'重点事業 p3'!$A$1:$T$64</definedName>
    <definedName name="_xlnm.Print_Area" localSheetId="6">'成人歯科 p6'!$A$1:$U$43</definedName>
    <definedName name="_xlnm.Print_Area" localSheetId="0">'表紙'!$A$1:$J$40</definedName>
    <definedName name="_xlnm.Print_Area" localSheetId="7">'要介護者・障害者 p7'!$A$1:$AB$44</definedName>
    <definedName name="_xlnm.Print_Titles" localSheetId="7">'要介護者・障害者 p7'!$3:$41</definedName>
  </definedNames>
  <calcPr fullCalcOnLoad="1"/>
</workbook>
</file>

<file path=xl/sharedStrings.xml><?xml version="1.0" encoding="utf-8"?>
<sst xmlns="http://schemas.openxmlformats.org/spreadsheetml/2006/main" count="3399" uniqueCount="862">
  <si>
    <t>平成24年度　歯周疾患検診の受診状況と結果概要（静岡県）</t>
  </si>
  <si>
    <t>H25歯科保健対策実施状況調査から</t>
  </si>
  <si>
    <t>４０歳</t>
  </si>
  <si>
    <t>５０歳</t>
  </si>
  <si>
    <t>６０歳</t>
  </si>
  <si>
    <t>７０歳</t>
  </si>
  <si>
    <t>男</t>
  </si>
  <si>
    <t>女</t>
  </si>
  <si>
    <t>計</t>
  </si>
  <si>
    <t>歯肉出血あり</t>
  </si>
  <si>
    <t>歯石沈着あり</t>
  </si>
  <si>
    <t>未処置歯あり</t>
  </si>
  <si>
    <t>歯周炎あり</t>
  </si>
  <si>
    <t>年齢</t>
  </si>
  <si>
    <t>平成24年度　歯周疾患検診の受診状況と結果概要</t>
  </si>
  <si>
    <t>＜受診状況＞</t>
  </si>
  <si>
    <t>○対象者数</t>
  </si>
  <si>
    <t>年齢</t>
  </si>
  <si>
    <t>40歳</t>
  </si>
  <si>
    <t>50歳</t>
  </si>
  <si>
    <t>60歳</t>
  </si>
  <si>
    <t>70歳</t>
  </si>
  <si>
    <t>節目年齢計</t>
  </si>
  <si>
    <t>節目年齢以外</t>
  </si>
  <si>
    <t>全年齢</t>
  </si>
  <si>
    <t>性別</t>
  </si>
  <si>
    <t>菊川市</t>
  </si>
  <si>
    <t>森　町</t>
  </si>
  <si>
    <t>対象者数</t>
  </si>
  <si>
    <t>人</t>
  </si>
  <si>
    <t>○受診者数</t>
  </si>
  <si>
    <t>受診者数</t>
  </si>
  <si>
    <t>（分母）</t>
  </si>
  <si>
    <t>（分子）</t>
  </si>
  <si>
    <t>受 診 率</t>
  </si>
  <si>
    <t>％</t>
  </si>
  <si>
    <t>＜結果概要＞</t>
  </si>
  <si>
    <t>○歯肉出血あり</t>
  </si>
  <si>
    <t>節目計</t>
  </si>
  <si>
    <t>％</t>
  </si>
  <si>
    <t>○歯石沈着あり</t>
  </si>
  <si>
    <t>○未処置歯あり</t>
  </si>
  <si>
    <t>○CPI最大ｺｰﾄﾞ３（中等度歯周炎）</t>
  </si>
  <si>
    <t>CPI　３</t>
  </si>
  <si>
    <t>○CPI最大ｺｰﾄﾞ４（重度歯周炎）</t>
  </si>
  <si>
    <t>CPI　４</t>
  </si>
  <si>
    <t>○歯周炎あり（CPI最大ｺｰﾄﾞ３+４）</t>
  </si>
  <si>
    <t>3か月</t>
  </si>
  <si>
    <t>4-10回</t>
  </si>
  <si>
    <t>綿球塗布法、歯ﾌﾞﾗｼ･ｹﾞﾙ法</t>
  </si>
  <si>
    <t>1-3か月</t>
  </si>
  <si>
    <t>ｲｵﾝ導入法、歯ﾌﾞﾗｼ･ｹﾞﾙ法</t>
  </si>
  <si>
    <t>1.6歳</t>
  </si>
  <si>
    <t>（会議開催：旧島田市H9、旧金谷町H13、旧川根町Ｓ63）</t>
  </si>
  <si>
    <t>訪問口腔衛生指導</t>
  </si>
  <si>
    <t>報告書</t>
  </si>
  <si>
    <t>連絡会</t>
  </si>
  <si>
    <t>要介護者</t>
  </si>
  <si>
    <t>平成24年度　フッ素洗口事業　市町実施状況</t>
  </si>
  <si>
    <t xml:space="preserve">H25 </t>
  </si>
  <si>
    <t>H25</t>
  </si>
  <si>
    <t>平成24年度　歯科保健対策実施状況</t>
  </si>
  <si>
    <t>延指導件数</t>
  </si>
  <si>
    <t>性質</t>
  </si>
  <si>
    <t>(H15.4.1、H18.3.31、
        H20.1.1合併)</t>
  </si>
  <si>
    <t>（H21.1.1合併）</t>
  </si>
  <si>
    <t>（H20.11.1合併）</t>
  </si>
  <si>
    <t>西　　部</t>
  </si>
  <si>
    <t>中　　部</t>
  </si>
  <si>
    <t>東　　部</t>
  </si>
  <si>
    <t>賀　　茂</t>
  </si>
  <si>
    <t>形態</t>
  </si>
  <si>
    <t>対象
人数</t>
  </si>
  <si>
    <t>実施
人数</t>
  </si>
  <si>
    <t>合　　計</t>
  </si>
  <si>
    <t>保健指導設</t>
  </si>
  <si>
    <t>口腔ケア</t>
  </si>
  <si>
    <t>訪問口腔衛生指導</t>
  </si>
  <si>
    <t>歯　　周　　疾　　患　　検　　診</t>
  </si>
  <si>
    <t>要介護者
障害児者</t>
  </si>
  <si>
    <t>歯科指導･健診
（1.6,3歳を除く）</t>
  </si>
  <si>
    <t>集13
委10</t>
  </si>
  <si>
    <t>３回</t>
  </si>
  <si>
    <t>４回</t>
  </si>
  <si>
    <t>４０・５０・６０歳</t>
  </si>
  <si>
    <t>（開始年度：旧湖西市H17、新居地区H22）</t>
  </si>
  <si>
    <r>
      <t>＊</t>
    </r>
    <r>
      <rPr>
        <sz val="11"/>
        <rFont val="ＭＳ Ｐ明朝"/>
        <family val="1"/>
      </rPr>
      <t>その他</t>
    </r>
  </si>
  <si>
    <t>20・25・30・35・40歳以上
妊婦</t>
  </si>
  <si>
    <t>40歳以上(40・45・50・55・60・65・70歳には個別通知)</t>
  </si>
  <si>
    <t>施設
訪問</t>
  </si>
  <si>
    <t>歯の衛生週間事業</t>
  </si>
  <si>
    <t>休日救急歯科診療　  ○：輪番方式　  ◎：センター方式　　●：年末・年始のみ有（輪番）</t>
  </si>
  <si>
    <t>歯科往診機器整備年度：旧新居町H6、旧湖西市H10</t>
  </si>
  <si>
    <t>※市町総数：３５</t>
  </si>
  <si>
    <t>30・35・40・45・50・55・60・65・70歳</t>
  </si>
  <si>
    <t>性質　○：市町行政関与　◎：歯会独自　◆：個別対応　　　　形態　○：訪問　●：移送　◇：その他</t>
  </si>
  <si>
    <t>（H17.5.5、H20.4.1合併）</t>
  </si>
  <si>
    <t>（会議開催：旧焼津市Ｓ61、旧大井川町H10）</t>
  </si>
  <si>
    <t>（会議開催：旧藤枝市H18、旧岡部町H10）</t>
  </si>
  <si>
    <t>（開始年度：旧島田市H13、旧金谷町H15、旧川根町H6）</t>
  </si>
  <si>
    <t>S53～　トレー法
H13～　歯ﾌﾞﾗｼ･ｹﾞﾙ法</t>
  </si>
  <si>
    <t>（開始年度：旧焼津市S53、旧大井川町H18）</t>
  </si>
  <si>
    <t>（開始年度：旧藤枝市H18  、旧岡部町H18）</t>
  </si>
  <si>
    <t>（開始年度：旧大井川町H20）</t>
  </si>
  <si>
    <t>○</t>
  </si>
  <si>
    <t>（開始年度：旧中川根町H16、旧本川根町H10）　※中２まで拡大</t>
  </si>
  <si>
    <t>住民歯科会議開催回数</t>
  </si>
  <si>
    <t>歯科衛生士による指導</t>
  </si>
  <si>
    <t>場合により受診勧奨・ブラッシング指導</t>
  </si>
  <si>
    <t>歯科受診勧奨</t>
  </si>
  <si>
    <t>歯科指導</t>
  </si>
  <si>
    <t>保護者への指導</t>
  </si>
  <si>
    <t>ブラッシング指導、食事指導、一部受診勧奨</t>
  </si>
  <si>
    <t>※１保育園増加</t>
  </si>
  <si>
    <t>※１保育園（認定こども園保育園部）増加</t>
  </si>
  <si>
    <t>※小学校１校（１年生）を追加</t>
  </si>
  <si>
    <t>要介護者</t>
  </si>
  <si>
    <t>障害児者</t>
  </si>
  <si>
    <t>参加人数</t>
  </si>
  <si>
    <t>(施設)
歯科健診</t>
  </si>
  <si>
    <t>(他)
歯科健診</t>
  </si>
  <si>
    <t>(施設)
保健指導設</t>
  </si>
  <si>
    <t>(他)
保健指導設</t>
  </si>
  <si>
    <t>（施設）
口腔ケア</t>
  </si>
  <si>
    <t>（他）
口腔ケア</t>
  </si>
  <si>
    <t>相　談</t>
  </si>
  <si>
    <t>診療システムの性質
要介護者・障害者の</t>
  </si>
  <si>
    <t>8～10か月</t>
  </si>
  <si>
    <t>受診勧奨</t>
  </si>
  <si>
    <t>歯科指導の強化、今後の追跡</t>
  </si>
  <si>
    <t>電話、訪問、教室勧奨によるフォロー</t>
  </si>
  <si>
    <t>平成24度</t>
  </si>
  <si>
    <t>平成25年度</t>
  </si>
  <si>
    <t>歯科全般</t>
  </si>
  <si>
    <t>歯科口腔保健計画、条例制定</t>
  </si>
  <si>
    <t>歯科口腔保健計画の重点プロジェクトの推進</t>
  </si>
  <si>
    <t>歯の大会、4歳児ブラッシング指導での希望する保護者へのフッ素洗口、成人歯周疾患検診拡大</t>
  </si>
  <si>
    <t>小中学校への歯科指導出前講座を全校で実施</t>
  </si>
  <si>
    <t>歯周疾患予防ポスター＆パンフ作成、全戸配布で啓発</t>
  </si>
  <si>
    <t>歯周疾患検診期間延長</t>
  </si>
  <si>
    <t>小学校フッ素塗布事業</t>
  </si>
  <si>
    <t>保健委員重点事業：歯科保健健康教育</t>
  </si>
  <si>
    <t>8020推進による小学校への普及</t>
  </si>
  <si>
    <t>住民歯科保健会議実施</t>
  </si>
  <si>
    <t>介護予防普及啓発</t>
  </si>
  <si>
    <t>平成25年度　歯科保健対策環境</t>
  </si>
  <si>
    <t>生活健康課健康室</t>
  </si>
  <si>
    <t>歯科往診機器：整備年度、（　）は歯科医師会所有機器の整備年度</t>
  </si>
  <si>
    <t>歯周病・口腔がん検診</t>
  </si>
  <si>
    <t>（P.８)　平成24年度　歯周疾患検診の受診状況と結果概要（静岡県）</t>
  </si>
  <si>
    <t>妊婦歯科健診、歯周疾患検診</t>
  </si>
  <si>
    <t>2-3か月毎にフッ化物塗布</t>
  </si>
  <si>
    <t>歯ﾌﾞﾗｼ･ｹﾞﾙ法（～H22綿球塗布法）</t>
  </si>
  <si>
    <t>H10～　12か月
H12～　6か月
H21～ 3-18か月</t>
  </si>
  <si>
    <t>H10～　2回
H12～　4回
H21～　2-7回</t>
  </si>
  <si>
    <t>（開始年度：旧芝川町H7）　※１園は合併のためH22一時中止、H23再開し実施方法検討、H24協力の得られた園から順次開始</t>
  </si>
  <si>
    <t>（開始年度：旧島田市H5、旧金谷町H16、旧川根町H1）　※実施施設の拡大　＊その他は保健福祉センター、支所、公民館実施分</t>
  </si>
  <si>
    <t>（開始年度：旧静岡市H14、旧清水市H14、旧蒲原町H6、旧由比町H18）　※希望園に対し実施拡大</t>
  </si>
  <si>
    <t>３０・４０・５０歳</t>
  </si>
  <si>
    <t>２０歳以上、妊婦（個委）
２歳児の保護者（集単）</t>
  </si>
  <si>
    <t>４０・５０･６０･７０歳
妊婦</t>
  </si>
  <si>
    <t>４０・５０・６０・７０歳（集単）
２歳児の保護者（集並）</t>
  </si>
  <si>
    <t>妊婦と一般成人（概ね７０歳まで）</t>
  </si>
  <si>
    <t>1回</t>
  </si>
  <si>
    <t>集団（単独）、その他</t>
  </si>
  <si>
    <t>6-12か月</t>
  </si>
  <si>
    <t>2歳6か月</t>
  </si>
  <si>
    <t>H14～　2歳
H20～ 1.7歳</t>
  </si>
  <si>
    <t>H23再開</t>
  </si>
  <si>
    <t>介護予防出前講座</t>
  </si>
  <si>
    <t>成人歯科健康教育</t>
  </si>
  <si>
    <t>※市町総数：３５</t>
  </si>
  <si>
    <t>（開始年度：旧沼津市なし、旧戸田村なし、歯科医師会事業H15）　※実施園の拡大</t>
  </si>
  <si>
    <t>◆</t>
  </si>
  <si>
    <t>妊婦歯科健診　　○：集団　　◎：委託　</t>
  </si>
  <si>
    <t>要介護者・障害者の診療システムの性質　　○：市町行政関与、◎：歯会独自、◆：個別対応</t>
  </si>
  <si>
    <t>H22</t>
  </si>
  <si>
    <t>7</t>
  </si>
  <si>
    <t>4</t>
  </si>
  <si>
    <t>○</t>
  </si>
  <si>
    <t>○</t>
  </si>
  <si>
    <t>○</t>
  </si>
  <si>
    <t>H3</t>
  </si>
  <si>
    <t>○</t>
  </si>
  <si>
    <t>H23</t>
  </si>
  <si>
    <t>○</t>
  </si>
  <si>
    <t>H24</t>
  </si>
  <si>
    <t>○</t>
  </si>
  <si>
    <t>H22</t>
  </si>
  <si>
    <t>○</t>
  </si>
  <si>
    <t>H22</t>
  </si>
  <si>
    <t>24</t>
  </si>
  <si>
    <t>14</t>
  </si>
  <si>
    <t>○</t>
  </si>
  <si>
    <t>H23</t>
  </si>
  <si>
    <t>H23</t>
  </si>
  <si>
    <t>◎</t>
  </si>
  <si>
    <t>○</t>
  </si>
  <si>
    <t>H24</t>
  </si>
  <si>
    <t>○</t>
  </si>
  <si>
    <t>H23</t>
  </si>
  <si>
    <t>6</t>
  </si>
  <si>
    <t>○</t>
  </si>
  <si>
    <t>○</t>
  </si>
  <si>
    <t>H24</t>
  </si>
  <si>
    <t>○</t>
  </si>
  <si>
    <t>2</t>
  </si>
  <si>
    <t>4</t>
  </si>
  <si>
    <t>○</t>
  </si>
  <si>
    <t>H24</t>
  </si>
  <si>
    <t>3</t>
  </si>
  <si>
    <t>○</t>
  </si>
  <si>
    <t>18</t>
  </si>
  <si>
    <t>○</t>
  </si>
  <si>
    <t>○</t>
  </si>
  <si>
    <t>○</t>
  </si>
  <si>
    <t>1</t>
  </si>
  <si>
    <t>6</t>
  </si>
  <si>
    <t>○</t>
  </si>
  <si>
    <t>◎</t>
  </si>
  <si>
    <t>○</t>
  </si>
  <si>
    <t>(H14)</t>
  </si>
  <si>
    <t>(H14)</t>
  </si>
  <si>
    <t>◆</t>
  </si>
  <si>
    <t>H1</t>
  </si>
  <si>
    <t>H12
(H16)</t>
  </si>
  <si>
    <t>H8
(H14)</t>
  </si>
  <si>
    <t>H8
(H21)</t>
  </si>
  <si>
    <t>○◆</t>
  </si>
  <si>
    <t>H4
(H16)</t>
  </si>
  <si>
    <t>◎</t>
  </si>
  <si>
    <t>H11</t>
  </si>
  <si>
    <t>H10</t>
  </si>
  <si>
    <t>H9
（H18）</t>
  </si>
  <si>
    <t>◆</t>
  </si>
  <si>
    <t>H12</t>
  </si>
  <si>
    <t>H14</t>
  </si>
  <si>
    <t>H16</t>
  </si>
  <si>
    <t>H15</t>
  </si>
  <si>
    <t>H22</t>
  </si>
  <si>
    <t>H17</t>
  </si>
  <si>
    <t>H15</t>
  </si>
  <si>
    <t>H15</t>
  </si>
  <si>
    <t>H21</t>
  </si>
  <si>
    <t>H1</t>
  </si>
  <si>
    <t>H2</t>
  </si>
  <si>
    <t>H5</t>
  </si>
  <si>
    <t>○</t>
  </si>
  <si>
    <t>H 1</t>
  </si>
  <si>
    <t xml:space="preserve">H20 </t>
  </si>
  <si>
    <t>H11</t>
  </si>
  <si>
    <t>H16</t>
  </si>
  <si>
    <t>H10</t>
  </si>
  <si>
    <t>H15</t>
  </si>
  <si>
    <t>H12</t>
  </si>
  <si>
    <t>H14</t>
  </si>
  <si>
    <t>H14</t>
  </si>
  <si>
    <t>H9</t>
  </si>
  <si>
    <t>H9～　3か月
H14～　6か月</t>
  </si>
  <si>
    <t>H9～　14回
H14～　4回</t>
  </si>
  <si>
    <t>H17</t>
  </si>
  <si>
    <t>H23</t>
  </si>
  <si>
    <t>（H25）</t>
  </si>
  <si>
    <t>H18</t>
  </si>
  <si>
    <t>H16</t>
  </si>
  <si>
    <t>S63</t>
  </si>
  <si>
    <t>3か月</t>
  </si>
  <si>
    <t>10回</t>
  </si>
  <si>
    <t>H18</t>
  </si>
  <si>
    <t>H18</t>
  </si>
  <si>
    <t>H16</t>
  </si>
  <si>
    <t>H13</t>
  </si>
  <si>
    <t>H4～　  1回
H20～　2回</t>
  </si>
  <si>
    <t>Ｈ１４</t>
  </si>
  <si>
    <t>S53</t>
  </si>
  <si>
    <t>H18</t>
  </si>
  <si>
    <t>H 9</t>
  </si>
  <si>
    <t>H19</t>
  </si>
  <si>
    <t>H13</t>
  </si>
  <si>
    <t xml:space="preserve">H8 </t>
  </si>
  <si>
    <t>S63</t>
  </si>
  <si>
    <t>○.</t>
  </si>
  <si>
    <t>H13</t>
  </si>
  <si>
    <t>H17</t>
  </si>
  <si>
    <t>H5</t>
  </si>
  <si>
    <t>H20</t>
  </si>
  <si>
    <t>S47</t>
  </si>
  <si>
    <t>H23</t>
  </si>
  <si>
    <t>H21</t>
  </si>
  <si>
    <t>H21</t>
  </si>
  <si>
    <t>H6</t>
  </si>
  <si>
    <t xml:space="preserve">H1 </t>
  </si>
  <si>
    <t>H22</t>
  </si>
  <si>
    <t>H20</t>
  </si>
  <si>
    <t>H18</t>
  </si>
  <si>
    <t>H24</t>
  </si>
  <si>
    <t>○</t>
  </si>
  <si>
    <t>H18</t>
  </si>
  <si>
    <t>H20</t>
  </si>
  <si>
    <t>H14</t>
  </si>
  <si>
    <t>0558-22-2217</t>
  </si>
  <si>
    <t>H14</t>
  </si>
  <si>
    <t>0557-22-2300</t>
  </si>
  <si>
    <t>0558-34-1937</t>
  </si>
  <si>
    <t>0558-62-6233</t>
  </si>
  <si>
    <t>0558-42-3966</t>
  </si>
  <si>
    <t>H14</t>
  </si>
  <si>
    <t>0558-52-1116</t>
  </si>
  <si>
    <t>0557-86-6294</t>
  </si>
  <si>
    <t>H12</t>
  </si>
  <si>
    <t>0557-32-1583</t>
  </si>
  <si>
    <t>H9</t>
  </si>
  <si>
    <t>055-951-3480</t>
  </si>
  <si>
    <t>055-973-3700</t>
  </si>
  <si>
    <t>1(2)</t>
  </si>
  <si>
    <t>H7</t>
  </si>
  <si>
    <t>055-992-5711</t>
  </si>
  <si>
    <t>Ｈ12</t>
  </si>
  <si>
    <t>0558-72-9861</t>
  </si>
  <si>
    <t>H17</t>
  </si>
  <si>
    <t>055-949-6820</t>
  </si>
  <si>
    <t>H9</t>
  </si>
  <si>
    <t>055-978-7100</t>
  </si>
  <si>
    <t>055-981-8206</t>
  </si>
  <si>
    <t>H8</t>
  </si>
  <si>
    <t>055-986-8760</t>
  </si>
  <si>
    <t>H10</t>
  </si>
  <si>
    <t>0550-82-1111</t>
  </si>
  <si>
    <t>0550-76-6668</t>
  </si>
  <si>
    <t>H13</t>
  </si>
  <si>
    <t>0545-64-8993</t>
  </si>
  <si>
    <t>0544-22-2727</t>
  </si>
  <si>
    <t>1(1)</t>
  </si>
  <si>
    <t>1</t>
  </si>
  <si>
    <t>0547-34-3281</t>
  </si>
  <si>
    <t>H9</t>
  </si>
  <si>
    <t>054-627-4111</t>
  </si>
  <si>
    <t>H9</t>
  </si>
  <si>
    <t>3</t>
  </si>
  <si>
    <t>054-645-1111</t>
  </si>
  <si>
    <t>0548-23-0024</t>
  </si>
  <si>
    <t>H14</t>
  </si>
  <si>
    <t>0548-32-7000</t>
  </si>
  <si>
    <t>H11</t>
  </si>
  <si>
    <t>0547-45-2222</t>
  </si>
  <si>
    <t>(1)</t>
  </si>
  <si>
    <t>(H9)</t>
  </si>
  <si>
    <t>0537-23-8111</t>
  </si>
  <si>
    <t>0538-42-7275</t>
  </si>
  <si>
    <t>(H10)</t>
  </si>
  <si>
    <t>053-576-4794</t>
  </si>
  <si>
    <t>(H9)</t>
  </si>
  <si>
    <t>0537-85-1171</t>
  </si>
  <si>
    <t>(H9)</t>
  </si>
  <si>
    <t>0537-37-1112</t>
  </si>
  <si>
    <t>(H16)</t>
  </si>
  <si>
    <t>0538-85-6330</t>
  </si>
  <si>
    <t>平成25年度</t>
  </si>
  <si>
    <r>
      <t>歯科保健活動</t>
    </r>
    <r>
      <rPr>
        <sz val="9"/>
        <rFont val="ＭＳ Ｐゴシック"/>
        <family val="3"/>
      </rPr>
      <t xml:space="preserve">
</t>
    </r>
    <r>
      <rPr>
        <sz val="11"/>
        <rFont val="ＭＳ Ｐゴシック"/>
        <family val="3"/>
      </rPr>
      <t>評価</t>
    </r>
  </si>
  <si>
    <t>※実施園数の増加　</t>
  </si>
  <si>
    <r>
      <t>対象年齢</t>
    </r>
  </si>
  <si>
    <t>○</t>
  </si>
  <si>
    <t>（平成25年度　歯科保健対策実施状況調査から）</t>
  </si>
  <si>
    <t>平成24年度　要介護者・障害児者歯科対策事業　市町実施状況</t>
  </si>
  <si>
    <t>（平成25年度　歯科保健対策実施状況調査から）</t>
  </si>
  <si>
    <t>H4</t>
  </si>
  <si>
    <t>054-221-1571</t>
  </si>
  <si>
    <t>H6</t>
  </si>
  <si>
    <t>053-453-6129</t>
  </si>
  <si>
    <t>054-221-2438</t>
  </si>
  <si>
    <t>平成25年度　歯科保健対策と重点事業･重点項目</t>
  </si>
  <si>
    <t>H24</t>
  </si>
  <si>
    <t>H24</t>
  </si>
  <si>
    <t>H17</t>
  </si>
  <si>
    <t>H22</t>
  </si>
  <si>
    <t>H17</t>
  </si>
  <si>
    <t>H17</t>
  </si>
  <si>
    <t>H21</t>
  </si>
  <si>
    <t>H17</t>
  </si>
  <si>
    <t>○</t>
  </si>
  <si>
    <t>H17</t>
  </si>
  <si>
    <t>○</t>
  </si>
  <si>
    <t>－</t>
  </si>
  <si>
    <t>　</t>
  </si>
  <si>
    <t>H12～　2歳
H14～　1.6歳</t>
  </si>
  <si>
    <t>6か月</t>
  </si>
  <si>
    <t>H12～　2回
H14～　4回</t>
  </si>
  <si>
    <t>H10</t>
  </si>
  <si>
    <t>H7</t>
  </si>
  <si>
    <t>6か月</t>
  </si>
  <si>
    <t>４回</t>
  </si>
  <si>
    <t>集団（並行）</t>
  </si>
  <si>
    <t>○</t>
  </si>
  <si>
    <t>H13</t>
  </si>
  <si>
    <t>H13</t>
  </si>
  <si>
    <t>H11</t>
  </si>
  <si>
    <t>H11</t>
  </si>
  <si>
    <t>H11</t>
  </si>
  <si>
    <t>H12</t>
  </si>
  <si>
    <t>S49</t>
  </si>
  <si>
    <t>H12</t>
  </si>
  <si>
    <t>H13</t>
  </si>
  <si>
    <t>H9</t>
  </si>
  <si>
    <t>3か月</t>
  </si>
  <si>
    <t>H11</t>
  </si>
  <si>
    <t>H7</t>
  </si>
  <si>
    <t>H14</t>
  </si>
  <si>
    <t>S63</t>
  </si>
  <si>
    <t>S52</t>
  </si>
  <si>
    <t>綿球、ｲｵﾝ導入法、歯ﾌﾞﾗｼ･ｹﾞﾙ法</t>
  </si>
  <si>
    <t>H19</t>
  </si>
  <si>
    <t>H15</t>
  </si>
  <si>
    <t>H13</t>
  </si>
  <si>
    <t>1回</t>
  </si>
  <si>
    <t>H13</t>
  </si>
  <si>
    <t>H16</t>
  </si>
  <si>
    <t>H16</t>
  </si>
  <si>
    <t>H6</t>
  </si>
  <si>
    <t>H5</t>
  </si>
  <si>
    <t>(H9)</t>
  </si>
  <si>
    <t>◎○</t>
  </si>
  <si>
    <t>H13</t>
  </si>
  <si>
    <t>◎</t>
  </si>
  <si>
    <t>H6</t>
  </si>
  <si>
    <t>H9
(H20)</t>
  </si>
  <si>
    <t>◎</t>
  </si>
  <si>
    <t>H9
(H20)</t>
  </si>
  <si>
    <t>◎</t>
  </si>
  <si>
    <t>○●</t>
  </si>
  <si>
    <t>H20</t>
  </si>
  <si>
    <t>◆</t>
  </si>
  <si>
    <t>●</t>
  </si>
  <si>
    <t>H8</t>
  </si>
  <si>
    <t>H6
(H10)</t>
  </si>
  <si>
    <t>診療システム整備年度：合併市町においては、地域の中で最も早く整備された年度、（　）は歯科医師会独自事業で整備</t>
  </si>
  <si>
    <t>メンテナンス</t>
  </si>
  <si>
    <r>
      <t>※</t>
    </r>
    <r>
      <rPr>
        <sz val="9"/>
        <rFont val="ＭＳ Ｐ明朝"/>
        <family val="1"/>
      </rPr>
      <t>H25
拡大
予定</t>
    </r>
  </si>
  <si>
    <t>－</t>
  </si>
  <si>
    <t>市町健康増進計画 　 ○：歯の項目あり 　◎：歯の数値目標あり</t>
  </si>
  <si>
    <t>フッ素入り歯磨剤</t>
  </si>
  <si>
    <t>う蝕予防のための指導・教育</t>
  </si>
  <si>
    <t xml:space="preserve">    （平成25年度　歯科保健対策実施状況調査から）</t>
  </si>
  <si>
    <t>（開始年度：旧掛川市H13、旧大須賀町H13、旧大東町H16）　※未実施園の開始、年中児の開始　＊その他は「こども発達センターめばえ」</t>
  </si>
  <si>
    <t>集団（単独・並行）</t>
  </si>
  <si>
    <r>
      <t>（会議開催：旧修善寺町H4、旧土肥町なし、旧</t>
    </r>
    <r>
      <rPr>
        <sz val="9"/>
        <rFont val="ＭＳ Ｐ明朝"/>
        <family val="1"/>
      </rPr>
      <t>天城湯ヶ島町なし、</t>
    </r>
    <r>
      <rPr>
        <sz val="10"/>
        <rFont val="ＭＳ Ｐ明朝"/>
        <family val="1"/>
      </rPr>
      <t>旧中伊豆町なし）</t>
    </r>
  </si>
  <si>
    <t>３０・４０・５０・６０歳</t>
  </si>
  <si>
    <t>健康と子育て支援課</t>
  </si>
  <si>
    <t>不明</t>
  </si>
  <si>
    <t>歯科保健対策実施状況調査結果</t>
  </si>
  <si>
    <t>40・45・50・55・60・65・70歳</t>
  </si>
  <si>
    <t>歯みがき指導、食事指導</t>
  </si>
  <si>
    <t>歯科保健指導</t>
  </si>
  <si>
    <t>フッ素洗口</t>
  </si>
  <si>
    <t>（開始年度：旧富士川町H14(1.6歳～4回)、旧富士市H14(2歳1回))</t>
  </si>
  <si>
    <t>（H22.3.23合併）</t>
  </si>
  <si>
    <t>18か月</t>
  </si>
  <si>
    <t>16回前後</t>
  </si>
  <si>
    <t>H(数字)：新規開始予定年度</t>
  </si>
  <si>
    <t>（12か月）</t>
  </si>
  <si>
    <t>（5回）</t>
  </si>
  <si>
    <t>（集団：むし歯予防の会）</t>
  </si>
  <si>
    <t>2歳3か月</t>
  </si>
  <si>
    <t>（1歳）</t>
  </si>
  <si>
    <t>8020推進員研修</t>
  </si>
  <si>
    <t>歯周病健診</t>
  </si>
  <si>
    <t>平成24年度　フッ素塗布事業　市町実施状況</t>
  </si>
  <si>
    <t>５回</t>
  </si>
  <si>
    <t>集団</t>
  </si>
  <si>
    <t>受診率</t>
  </si>
  <si>
    <t>相談</t>
  </si>
  <si>
    <t>その場で指導</t>
  </si>
  <si>
    <t>健診時に歯科衛生士が個別指導を行う</t>
  </si>
  <si>
    <t>2歳で歯科健診及びﾌﾞﾗｯｼﾝｸﾞ指導</t>
  </si>
  <si>
    <t>医療健康課</t>
  </si>
  <si>
    <t>次回事業、電話、訪問対応</t>
  </si>
  <si>
    <t>う歯の危険性を説明、歯みがき指導</t>
  </si>
  <si>
    <t>健康福祉課</t>
  </si>
  <si>
    <t>歯科衛生士によるﾌﾞﾗｯｼﾝｸﾞ指導</t>
  </si>
  <si>
    <t>各健診、健康相談ごとでフォロー
フッ化物の勧め</t>
  </si>
  <si>
    <t>異常なし</t>
  </si>
  <si>
    <t>職域への歯周病予防講演会</t>
  </si>
  <si>
    <t>個別（委託）</t>
  </si>
  <si>
    <t>口腔ケア研修</t>
  </si>
  <si>
    <t>重点歯科保健事業</t>
  </si>
  <si>
    <t>（会議開催：旧浜松市S58、旧天竜市H17、旧春野町なし、旧龍山村なし、旧佐久間町なし、
                旧水窪町なし、 旧浜北市H9、旧舞阪町H1、旧雄踏町H13、旧細江町H9、
                旧引佐町H14、旧三ヶ日町H1）</t>
  </si>
  <si>
    <t>歯みがき</t>
  </si>
  <si>
    <t>平成24年度　成人歯科保健事業　市町実施状況　（妊婦歯科健診を含む）</t>
  </si>
  <si>
    <t>教室</t>
  </si>
  <si>
    <t>妊婦の歯科保健</t>
  </si>
  <si>
    <t>集団</t>
  </si>
  <si>
    <t>委託</t>
  </si>
  <si>
    <t>健診</t>
  </si>
  <si>
    <t>成人歯科保健事業</t>
  </si>
  <si>
    <t>４０・５０・６０・７０歳、20歳以上</t>
  </si>
  <si>
    <t>HC名</t>
  </si>
  <si>
    <t>幼児健診CO使用</t>
  </si>
  <si>
    <t>△</t>
  </si>
  <si>
    <t>◎</t>
  </si>
  <si>
    <t>歯科往診機器整備年度：旧春野町H4、旧浜松市H6、旧舞阪町･雄踏町H10、旧浜北市H11、旧天竜市・旧細江町･旧引佐町･旧三ケ日町H13</t>
  </si>
  <si>
    <t>6か月</t>
  </si>
  <si>
    <t>3か月</t>
  </si>
  <si>
    <t>6か月</t>
  </si>
  <si>
    <t>4か月</t>
  </si>
  <si>
    <t>6～12か月</t>
  </si>
  <si>
    <t>西部</t>
  </si>
  <si>
    <t>4回以上</t>
  </si>
  <si>
    <t>3～6か月</t>
  </si>
  <si>
    <t>S49～　綿球塗布法･ｲｵﾝ導入法
H 9～　歯ﾌﾞﾗｼ･ｹﾞﾙ法追加
H10～　歯ﾌﾞﾗｼ･ｹﾞﾙ法</t>
  </si>
  <si>
    <t>8～13か月</t>
  </si>
  <si>
    <t>H10～　ﾄﾚｰ法
H12～　歯ﾌﾞﾗｼ･ｹﾞﾙ法</t>
  </si>
  <si>
    <t>（開始年度：旧西伊豆町なし、旧賀茂村H15）</t>
  </si>
  <si>
    <t>（開始年度：旧伊豆長岡町S63イオン導入法→H8歯ﾌﾞﾗｼ・ｹﾞﾙ法、旧韮山町H11、旧大仁町H13）</t>
  </si>
  <si>
    <t>（開始年度：旧中川根町H16、旧本川根町H10）</t>
  </si>
  <si>
    <t>（開始年度：旧磐田市H14、旧福田町H13、旧竜洋町H15、旧豊田町H13、旧豊岡村H10）</t>
  </si>
  <si>
    <t>次回健診等で確認</t>
  </si>
  <si>
    <t>会員の少ない地区での8020推進員養成講座</t>
  </si>
  <si>
    <t>はたちの歯周疾患検診</t>
  </si>
  <si>
    <t>歯周疾患検診を含むむし歯予防事業</t>
  </si>
  <si>
    <t>小学校への歯科指導出前講座モデル事業</t>
  </si>
  <si>
    <t>フッ化物洗口・介護予防事業</t>
  </si>
  <si>
    <t>歯科保健計画策定</t>
  </si>
  <si>
    <t>はみがき教室</t>
  </si>
  <si>
    <t>う蝕予防の指導・教育</t>
  </si>
  <si>
    <t>歯科衛生士による指導</t>
  </si>
  <si>
    <t>（開始年度：旧掛川市H10、旧大須賀町H10-6か月間隔4回、旧大東町H7-6か月間隔4回）</t>
  </si>
  <si>
    <t>（開始年度：旧袋井市H13-3回集団単独→H14集団単独・並行→H15-4回集団並行、旧浅羽町H14）</t>
  </si>
  <si>
    <t>（開始年度：旧浜岡町H11、旧御前崎町H15)</t>
  </si>
  <si>
    <t>（開始年度：旧菊川町H12、旧小笠町H11）</t>
  </si>
  <si>
    <t>（開始年度：旧伊豆長岡町H2、旧韮山町H12、旧大仁町H7）</t>
  </si>
  <si>
    <t>川根本町</t>
  </si>
  <si>
    <t>（開始年度：旧磐田市H16、旧福田町H15、旧竜洋町H2、旧豊田町H16、豊岡地区H17）</t>
  </si>
  <si>
    <t>賀茂</t>
  </si>
  <si>
    <r>
      <t>合計</t>
    </r>
    <r>
      <rPr>
        <sz val="9"/>
        <rFont val="ＭＳ Ｐゴシック"/>
        <family val="3"/>
      </rPr>
      <t>（市町数）</t>
    </r>
  </si>
  <si>
    <r>
      <t>合計</t>
    </r>
    <r>
      <rPr>
        <sz val="9"/>
        <rFont val="ＭＳ Ｐ明朝"/>
        <family val="1"/>
      </rPr>
      <t>（市町数）</t>
    </r>
  </si>
  <si>
    <t>東伊豆町</t>
  </si>
  <si>
    <t>南伊豆町</t>
  </si>
  <si>
    <t>富士宮市</t>
  </si>
  <si>
    <t>施設･器具等の数：合併市町においては旧市町の分を含む</t>
  </si>
  <si>
    <t>開始
年度</t>
  </si>
  <si>
    <t>(H16.4.1合併)</t>
  </si>
  <si>
    <t>(H17.1.17合併)</t>
  </si>
  <si>
    <t>（H17.4.1合併）</t>
  </si>
  <si>
    <t>(H17.7.1合併)</t>
  </si>
  <si>
    <t>フッ素塗布、フッ素洗口</t>
  </si>
  <si>
    <t>フッ素入り歯磨剤　○：乳歯の萌出後早い時期からの使用を指導</t>
  </si>
  <si>
    <t>歯科衛生士による歯科指導</t>
  </si>
  <si>
    <t>（開始年度：袋井地区H17、旧浅羽町H16）</t>
  </si>
  <si>
    <t>（P.１)　平成24年度歯科保健対策実施状況：市町が実施している歯科保健事業</t>
  </si>
  <si>
    <t>（P.２)　平成25年度歯科保健対策環境：市町の歯科保健施設・設備や人的資源</t>
  </si>
  <si>
    <t>（P.３)　平成25年度歯科保健対策と重点事業・重点項目</t>
  </si>
  <si>
    <t>（P.４)　平成24年度フッ素塗布事業市町実施状況</t>
  </si>
  <si>
    <t>（P.５)　平成24年度フッ素洗口事業市町実施状況</t>
  </si>
  <si>
    <t>（P.６)　平成24年度成人歯科保健事業市町実施状況（妊婦歯科健診を含む）</t>
  </si>
  <si>
    <t>（P.７)　平成24年度要介護者・障害児者歯科対策事業市町実施状況</t>
  </si>
  <si>
    <t>H17</t>
  </si>
  <si>
    <t>○</t>
  </si>
  <si>
    <t>H14</t>
  </si>
  <si>
    <t>H3</t>
  </si>
  <si>
    <t>静岡県健康福祉部医療健康局健康増進課</t>
  </si>
  <si>
    <t>（開始年度：旧菊川町H15、旧小笠町H11）　</t>
  </si>
  <si>
    <t>（H17.9.20合併）</t>
  </si>
  <si>
    <t>松崎町</t>
  </si>
  <si>
    <t>下田市</t>
  </si>
  <si>
    <t>東伊豆町</t>
  </si>
  <si>
    <t>河津町</t>
  </si>
  <si>
    <t>南伊豆町</t>
  </si>
  <si>
    <t>松崎町</t>
  </si>
  <si>
    <t>西伊豆町</t>
  </si>
  <si>
    <t>熱海市</t>
  </si>
  <si>
    <t>経過観察</t>
  </si>
  <si>
    <t>伊東市</t>
  </si>
  <si>
    <t>沼津市</t>
  </si>
  <si>
    <t>三島市</t>
  </si>
  <si>
    <t>裾野市</t>
  </si>
  <si>
    <t>函南町</t>
  </si>
  <si>
    <t>清水町</t>
  </si>
  <si>
    <t>長泉町</t>
  </si>
  <si>
    <t>御殿場市</t>
  </si>
  <si>
    <t>小山町</t>
  </si>
  <si>
    <t>富士市</t>
  </si>
  <si>
    <t>富士宮市</t>
  </si>
  <si>
    <t>焼津市</t>
  </si>
  <si>
    <t>藤枝市</t>
  </si>
  <si>
    <t>島田市</t>
  </si>
  <si>
    <t>吉田町</t>
  </si>
  <si>
    <t>掛川市</t>
  </si>
  <si>
    <t>磐田市</t>
  </si>
  <si>
    <t>袋井市</t>
  </si>
  <si>
    <t>湖西市</t>
  </si>
  <si>
    <t>静岡市</t>
  </si>
  <si>
    <t>浜松市</t>
  </si>
  <si>
    <t>歯科保健施設・設備</t>
  </si>
  <si>
    <t>歯科検診指導室</t>
  </si>
  <si>
    <t>洗口場蛇口数</t>
  </si>
  <si>
    <t>歯科検診イス</t>
  </si>
  <si>
    <t>（台）</t>
  </si>
  <si>
    <t>照明</t>
  </si>
  <si>
    <t>人的資源</t>
  </si>
  <si>
    <t>要介護者等歯科診療</t>
  </si>
  <si>
    <t>電話番号</t>
  </si>
  <si>
    <t>無影燈</t>
  </si>
  <si>
    <t>歯　　鏡</t>
  </si>
  <si>
    <t>う蝕探針</t>
  </si>
  <si>
    <t>盲嚢探針</t>
  </si>
  <si>
    <t>歯科往診機器</t>
  </si>
  <si>
    <t>常勤歯科医師</t>
  </si>
  <si>
    <t>常勤歯科衛生士</t>
  </si>
  <si>
    <t>（本）</t>
  </si>
  <si>
    <t>（人）</t>
  </si>
  <si>
    <t>熱海</t>
  </si>
  <si>
    <t>東部</t>
  </si>
  <si>
    <t>御殿場</t>
  </si>
  <si>
    <t>富士</t>
  </si>
  <si>
    <t>西部</t>
  </si>
  <si>
    <t>COの使用
幼児歯科健診での</t>
  </si>
  <si>
    <t>事後対応</t>
  </si>
  <si>
    <t>歯科保健事業全般</t>
  </si>
  <si>
    <t>障害者施設への定期的な訪問指導</t>
  </si>
  <si>
    <t>歯と口の健康まつり</t>
  </si>
  <si>
    <t>フッ素洗口事業</t>
  </si>
  <si>
    <t>8020推進員の活動充実</t>
  </si>
  <si>
    <t>歯科衛生士の指導</t>
  </si>
  <si>
    <t>歯科衛生士による指導、フッ素ゲル塗布</t>
  </si>
  <si>
    <t>在宅歯科衛生士</t>
  </si>
  <si>
    <t>健康福祉課</t>
  </si>
  <si>
    <t>歯科保健
担  当  課</t>
  </si>
  <si>
    <t>器具</t>
  </si>
  <si>
    <t>（注）</t>
  </si>
  <si>
    <t>歯科保健事業実施状況</t>
  </si>
  <si>
    <t>歯科保健計画作成年度</t>
  </si>
  <si>
    <t>歯科対策会議開催回数</t>
  </si>
  <si>
    <t>う蝕予防指導教育</t>
  </si>
  <si>
    <t>歯周病予防指導教育</t>
  </si>
  <si>
    <t>二次予防</t>
  </si>
  <si>
    <t>乳幼児関係</t>
  </si>
  <si>
    <t>成人関係</t>
  </si>
  <si>
    <t>その他</t>
  </si>
  <si>
    <t>３歳以上</t>
  </si>
  <si>
    <t>フッ素塗布</t>
  </si>
  <si>
    <t>学校歯科保健活動指導</t>
  </si>
  <si>
    <t>妊婦</t>
  </si>
  <si>
    <t>歯科保健活動指導</t>
  </si>
  <si>
    <t>歯科健診</t>
  </si>
  <si>
    <t>健康イベント</t>
  </si>
  <si>
    <t>歯科健診結果把握</t>
  </si>
  <si>
    <t>幼稚園
保育所</t>
  </si>
  <si>
    <t>会議予定回数</t>
  </si>
  <si>
    <t>甘味制限</t>
  </si>
  <si>
    <t>重点項目</t>
  </si>
  <si>
    <t>歯周病予防のための指導･教育</t>
  </si>
  <si>
    <t>（会議開催：旧富士宮市H11、旧芝川町H7）</t>
  </si>
  <si>
    <t>（会議開催：旧湖西市H17、旧新居町なし）</t>
  </si>
  <si>
    <t>休日救急歯科診療</t>
  </si>
  <si>
    <t>塗布方法</t>
  </si>
  <si>
    <t>塗布回数</t>
  </si>
  <si>
    <t>実施方法等</t>
  </si>
  <si>
    <t>開始月齢</t>
  </si>
  <si>
    <t>指導担当職種</t>
  </si>
  <si>
    <t>保健師</t>
  </si>
  <si>
    <t>小学校</t>
  </si>
  <si>
    <t>中学校</t>
  </si>
  <si>
    <t>実施施設数（人数）</t>
  </si>
  <si>
    <t>定期歯科管理</t>
  </si>
  <si>
    <t>食餌管理</t>
  </si>
  <si>
    <t>開始年度</t>
  </si>
  <si>
    <t>健診</t>
  </si>
  <si>
    <t>指導</t>
  </si>
  <si>
    <t>施設数</t>
  </si>
  <si>
    <t>人数</t>
  </si>
  <si>
    <t>保健福祉課</t>
  </si>
  <si>
    <t>健康づくり課</t>
  </si>
  <si>
    <t>スタンド類
卓上ライト</t>
  </si>
  <si>
    <t>ＣＰＩ探針使用
う蝕検診での</t>
  </si>
  <si>
    <t>歯科衛生士
嘱託・臨時</t>
  </si>
  <si>
    <t>健康づくり推進課</t>
  </si>
  <si>
    <t>健康増進課</t>
  </si>
  <si>
    <t>森町</t>
  </si>
  <si>
    <t>教室</t>
  </si>
  <si>
    <t>相談</t>
  </si>
  <si>
    <t>1歳6か月</t>
  </si>
  <si>
    <t>健康推進課</t>
  </si>
  <si>
    <t>函南町</t>
  </si>
  <si>
    <t>長泉町</t>
  </si>
  <si>
    <t>小山町</t>
  </si>
  <si>
    <t>３歳未満
１・６歳以上</t>
  </si>
  <si>
    <t>１歳</t>
  </si>
  <si>
    <t>1歳</t>
  </si>
  <si>
    <t>南伊豆町</t>
  </si>
  <si>
    <t>住民歯科会議の要綱等</t>
  </si>
  <si>
    <t>歯科保健会議の要綱等</t>
  </si>
  <si>
    <t>対策会議開始年度</t>
  </si>
  <si>
    <t>住民会議開始年度</t>
  </si>
  <si>
    <t>歯ﾌﾞﾗｼ･ｹﾞﾙ法</t>
  </si>
  <si>
    <t>集団（並行）</t>
  </si>
  <si>
    <t xml:space="preserve">　　　　
          </t>
  </si>
  <si>
    <t>成人</t>
  </si>
  <si>
    <t>教室</t>
  </si>
  <si>
    <t>●</t>
  </si>
  <si>
    <t>○◎</t>
  </si>
  <si>
    <t>◎</t>
  </si>
  <si>
    <t>◎</t>
  </si>
  <si>
    <t>◎◆</t>
  </si>
  <si>
    <t>ペンライト</t>
  </si>
  <si>
    <t>ディスポ</t>
  </si>
  <si>
    <t>（ケ）</t>
  </si>
  <si>
    <t>0538-37-2011</t>
  </si>
  <si>
    <t>1</t>
  </si>
  <si>
    <t>1</t>
  </si>
  <si>
    <t>（開始年度：旧浜岡町H13、御前崎地区H16）　＊その他は「こども発達センターみなみめばえ」</t>
  </si>
  <si>
    <t>集団
・
委託</t>
  </si>
  <si>
    <t>%</t>
  </si>
  <si>
    <t>歯科衛生士</t>
  </si>
  <si>
    <t>（開始年度：旧富士川町H14、旧富士市H19)　※実施施設数の6園増加　＊その他は「吉原林間学園」</t>
  </si>
  <si>
    <t>開始年度：合併市町においては最も早く取り組んだ地域の年度　　　認定こども園等の幼保一体型施設は保育所に計上</t>
  </si>
  <si>
    <t>集団（単独）</t>
  </si>
  <si>
    <t>行政
関与</t>
  </si>
  <si>
    <t>三　島　市</t>
  </si>
  <si>
    <t>歯科検診イス（　）：簡易検診イス</t>
  </si>
  <si>
    <t>整備年度</t>
  </si>
  <si>
    <t>口腔機能向上事業</t>
  </si>
  <si>
    <t>集団（単独･並行）</t>
  </si>
  <si>
    <t>１歳6か月</t>
  </si>
  <si>
    <t>伊東市</t>
  </si>
  <si>
    <t>河津町</t>
  </si>
  <si>
    <t>集団（単独・並行）</t>
  </si>
  <si>
    <t>1歳6か月</t>
  </si>
  <si>
    <t>西伊豆町</t>
  </si>
  <si>
    <t>１．６歳未満</t>
  </si>
  <si>
    <t>診療システム</t>
  </si>
  <si>
    <t>吉田町</t>
  </si>
  <si>
    <t>御前崎市</t>
  </si>
  <si>
    <t>伊豆市</t>
  </si>
  <si>
    <t>幼稚園</t>
  </si>
  <si>
    <t>保育所</t>
  </si>
  <si>
    <t>保育所</t>
  </si>
  <si>
    <t>保健予防課</t>
  </si>
  <si>
    <t>菊川市</t>
  </si>
  <si>
    <t>中部</t>
  </si>
  <si>
    <t>健康推進課</t>
  </si>
  <si>
    <t>伊豆の国市</t>
  </si>
  <si>
    <t>健康づくり課</t>
  </si>
  <si>
    <t>熱海市</t>
  </si>
  <si>
    <t>富士市</t>
  </si>
  <si>
    <t>合計</t>
  </si>
  <si>
    <t xml:space="preserve">　　　　
           項　目
市町名
</t>
  </si>
  <si>
    <t>合計（市町数）</t>
  </si>
  <si>
    <t>市町名</t>
  </si>
  <si>
    <t>市町行政の関与</t>
  </si>
  <si>
    <t>牧之原市</t>
  </si>
  <si>
    <t>川根本町</t>
  </si>
  <si>
    <t>川根本町</t>
  </si>
  <si>
    <t>歯科往診機器整備年度：旧浜岡町H9、旧御前崎町H14</t>
  </si>
  <si>
    <t>会議開始年度：旧磐田市H3、旧福田町H9、旧竜洋町S63、旧豊田町H12</t>
  </si>
  <si>
    <t>会議開始年度：旧掛川市H4、旧大東町H2</t>
  </si>
  <si>
    <t>会議開始年度：旧浜岡町H10</t>
  </si>
  <si>
    <t>会議開始年度：旧小笠町H11</t>
  </si>
  <si>
    <t>1歳7か月</t>
  </si>
  <si>
    <t>歯ﾌﾞﾗｼ･ｹﾞﾙ法</t>
  </si>
  <si>
    <t>菊川市</t>
  </si>
  <si>
    <t>森町</t>
  </si>
  <si>
    <t>伊豆の国市</t>
  </si>
  <si>
    <t>御殿
場</t>
  </si>
  <si>
    <t>健康対策課</t>
  </si>
  <si>
    <t>２０歳以上</t>
  </si>
  <si>
    <t>会議開始年度：旧蒲原町H6</t>
  </si>
  <si>
    <t>島田市</t>
  </si>
  <si>
    <t>牧之原市</t>
  </si>
  <si>
    <t xml:space="preserve">　　　　
           項　目
市　町　名
</t>
  </si>
  <si>
    <t xml:space="preserve">　　　　
           項　目
     市町名
</t>
  </si>
  <si>
    <t>浜松市</t>
  </si>
  <si>
    <t>合計</t>
  </si>
  <si>
    <t>(注)</t>
  </si>
  <si>
    <t>実施方法  集団（単独）：フッ素塗布のみ実施  　　 集団（並行）：健康診査等と同時実施  　</t>
  </si>
  <si>
    <t>川根本町</t>
  </si>
  <si>
    <t>春野</t>
  </si>
  <si>
    <t>天竜</t>
  </si>
  <si>
    <t>龍山</t>
  </si>
  <si>
    <t>佐久間</t>
  </si>
  <si>
    <t>水窪</t>
  </si>
  <si>
    <t>浜北</t>
  </si>
  <si>
    <t>舞阪</t>
  </si>
  <si>
    <t>雄踏</t>
  </si>
  <si>
    <t>細江</t>
  </si>
  <si>
    <t>引佐</t>
  </si>
  <si>
    <t>三ヶ日</t>
  </si>
  <si>
    <t>（会議開催：旧西伊豆町なし、旧賀茂村なし）</t>
  </si>
  <si>
    <t>（会議開催：旧沼津市H16、旧戸田村なし）</t>
  </si>
  <si>
    <t>（会議開催：旧伊豆長岡町なし、旧韮山町H9、旧大仁町H5）</t>
  </si>
  <si>
    <t>（会議開催：旧中川根町H16、旧本川根町なし）</t>
  </si>
  <si>
    <t>（会議開催：旧磐田市H3、旧福田町H9、旧竜洋町S63、旧豊田町H12、旧豊岡村なし）</t>
  </si>
  <si>
    <t>学校歯科関係</t>
  </si>
  <si>
    <t>フッ素洗口実施施設数</t>
  </si>
  <si>
    <t>障害者</t>
  </si>
  <si>
    <t>８０２０推進員養成</t>
  </si>
  <si>
    <t>８０２０推進員育成</t>
  </si>
  <si>
    <t>（会議開催：旧掛川市H4、旧大須賀町なし、旧大東町H2）</t>
  </si>
  <si>
    <t>（会議開催：旧袋井市なし、旧浅羽町なし）</t>
  </si>
  <si>
    <t>（会議開催：旧浜岡町H10、旧御前崎町なし）</t>
  </si>
  <si>
    <t>（会議開催：旧菊川町なし、旧小笠町H11）</t>
  </si>
  <si>
    <t>（会議開催：旧静岡市H6、旧清水市なし、旧蒲原町H6）</t>
  </si>
  <si>
    <t>塗布間隔</t>
  </si>
  <si>
    <t>4回</t>
  </si>
  <si>
    <t>5回</t>
  </si>
  <si>
    <t>H10～　2歳
H12～　1.6歳</t>
  </si>
  <si>
    <t>○</t>
  </si>
  <si>
    <t>（開始年度：旧西伊豆町H15、旧賀茂村H9）</t>
  </si>
  <si>
    <t>（開始年度：旧沼津市S57、旧戸田村なし）</t>
  </si>
  <si>
    <t>伊豆市</t>
  </si>
  <si>
    <t>10回</t>
  </si>
  <si>
    <t>歯ﾌﾞﾗｼ・ｹﾞﾙ法</t>
  </si>
  <si>
    <t>3回</t>
  </si>
  <si>
    <t>開始年度：合併市町については地域の中で最も早く取り組んだ年度　　　開始年度が複数あるのは塗布方法の変更による</t>
  </si>
  <si>
    <t>6回</t>
  </si>
  <si>
    <t>御殿場市</t>
  </si>
  <si>
    <t>御殿場</t>
  </si>
  <si>
    <t>中部</t>
  </si>
  <si>
    <t>幼稚園保育所歯科健診結果把握　　△：一部  ○：全部　</t>
  </si>
  <si>
    <t>健康イベント　　○：歯科コーナーなし　　◎：歯科コーナーあり・歯科単独イベント実施</t>
  </si>
  <si>
    <t>市町健康増進計画</t>
  </si>
  <si>
    <t>4～6か月</t>
  </si>
  <si>
    <t>介護予防（口腔）</t>
  </si>
  <si>
    <t>フッ化物推進事業</t>
  </si>
  <si>
    <t>健康づくり政策課</t>
  </si>
  <si>
    <t>４０歳以上</t>
  </si>
  <si>
    <t>35・40・45・50・60・70歳</t>
  </si>
  <si>
    <t>国保健康課</t>
  </si>
  <si>
    <t>４０・５０・６０・７０歳</t>
  </si>
  <si>
    <t>（H17.10.11合併）</t>
  </si>
  <si>
    <t>（会議開催：旧相良町H10、旧榛原町H9）</t>
  </si>
  <si>
    <t>（開始年度：旧相良町H9、旧榛原町H13）</t>
  </si>
  <si>
    <t>（開始年度：旧相良町H11、旧榛原町H14）</t>
  </si>
  <si>
    <t>集団（並行）
H21～ 1.6歳、3歳以外は育
児相談事業（年4回）で実施</t>
  </si>
  <si>
    <t>（開始年度：旧芝川町H3綿球塗布法→H13歯ﾌﾞﾗｼ・ｹﾞﾙ法4回、旧富士宮市H10～）</t>
  </si>
  <si>
    <t>（開始年度：旧湖西市H13、旧新居町なし）</t>
  </si>
  <si>
    <t>４０・５０･６０･７０歳</t>
  </si>
  <si>
    <t>３０・３５・４０・５０・６０・７０歳</t>
  </si>
  <si>
    <t>６回</t>
  </si>
  <si>
    <t>＜注釈＞</t>
  </si>
  <si>
    <t>　調査方法</t>
  </si>
  <si>
    <t>　調査内容</t>
  </si>
  <si>
    <t>保健所を通じてアンケートにより市町に照会（政令市は県から直接照会)</t>
  </si>
  <si>
    <t>（開始年度：旧修善寺町H14、旧土肥町H6、旧天城湯ヶ島町H1、旧中伊豆町S55）</t>
  </si>
  <si>
    <t>合併市町の会議開催開始年度は新市町として開催した年度</t>
  </si>
  <si>
    <t>H9～　トレー法
H14～歯ﾌﾞﾗｼ･ｹﾞﾙ法</t>
  </si>
  <si>
    <t>フッ化物応用</t>
  </si>
  <si>
    <t>（開始年度：旧修善寺町H7、旧土肥町H15、旧天城湯ヶ島町H1、旧中伊豆町H8）</t>
  </si>
  <si>
    <t>フッ素配合歯磨剤
早期使用指導</t>
  </si>
  <si>
    <t>1歳3か月</t>
  </si>
  <si>
    <t xml:space="preserve"> 3～6か月</t>
  </si>
  <si>
    <t>綿球塗布法、歯ﾌﾞﾗｼ･ｹﾞﾙ法</t>
  </si>
  <si>
    <t>12回</t>
  </si>
  <si>
    <t>（開始年度：旧浜松市H13、旧天竜市H16、旧浜北市H16、旧舞阪町H5、旧雄踏町H15、旧引佐町H17、三ヶ日町H18）</t>
  </si>
  <si>
    <r>
      <t>合計</t>
    </r>
    <r>
      <rPr>
        <sz val="9"/>
        <rFont val="ＭＳ Ｐ明朝"/>
        <family val="1"/>
      </rPr>
      <t>（市町数又は人数）</t>
    </r>
  </si>
  <si>
    <r>
      <t>H</t>
    </r>
    <r>
      <rPr>
        <sz val="11"/>
        <rFont val="ＭＳ Ｐゴシック"/>
        <family val="3"/>
      </rPr>
      <t>23</t>
    </r>
  </si>
  <si>
    <t>◎</t>
  </si>
  <si>
    <t>ブラッシング指導</t>
  </si>
  <si>
    <t>H9
(H20)</t>
  </si>
  <si>
    <t>○</t>
  </si>
  <si>
    <t>平成26年7月10日修正版</t>
  </si>
  <si>
    <t>ブラッシング指導、次回健診・相談で確認</t>
  </si>
  <si>
    <t>CPIｺｰﾄﾞ：４</t>
  </si>
  <si>
    <t>CPIｺｰﾄﾞ：３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</si>
</sst>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\(\1\)"/>
    <numFmt numFmtId="178" formatCode="0_ "/>
    <numFmt numFmtId="179" formatCode="#,##0_);\(#,##0\)"/>
    <numFmt numFmtId="180" formatCode="0_);[Red]\(0\)"/>
    <numFmt numFmtId="181" formatCode="0.0"/>
    <numFmt numFmtId="182" formatCode="0.0_);[Red]\(0.0\)"/>
    <numFmt numFmtId="183" formatCode="#,##0_);[Red]\(#,##0\)"/>
    <numFmt numFmtId="184" formatCode="#,##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);\(0\)"/>
    <numFmt numFmtId="190" formatCode="#,##0.0;[Red]\-#,##0.0"/>
    <numFmt numFmtId="191" formatCode="0.00000_ "/>
    <numFmt numFmtId="192" formatCode="0.0000_ "/>
    <numFmt numFmtId="193" formatCode="0.000_ "/>
    <numFmt numFmtId="194" formatCode="0.00_ "/>
    <numFmt numFmtId="195" formatCode="0.0_ "/>
    <numFmt numFmtId="196" formatCode="0.0;_저"/>
    <numFmt numFmtId="197" formatCode="0;_저"/>
    <numFmt numFmtId="198" formatCode="0.00;_저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0.5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12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6"/>
      <name val="ＭＳ Ｐゴシック"/>
      <family val="3"/>
    </font>
    <font>
      <sz val="16"/>
      <name val="ＭＳ Ｐ明朝"/>
      <family val="1"/>
    </font>
    <font>
      <sz val="8"/>
      <name val="ＭＳ Ｐゴシック"/>
      <family val="3"/>
    </font>
    <font>
      <sz val="10.5"/>
      <name val="ＭＳ Ｐゴシック"/>
      <family val="3"/>
    </font>
    <font>
      <sz val="14"/>
      <name val="ＭＳ Ｐゴシック"/>
      <family val="3"/>
    </font>
    <font>
      <b/>
      <sz val="18"/>
      <name val="ＭＳ Ｐ明朝"/>
      <family val="1"/>
    </font>
    <font>
      <sz val="8"/>
      <name val="ＭＳ Ｐ明朝"/>
      <family val="1"/>
    </font>
    <font>
      <sz val="20"/>
      <name val="ＭＳ Ｐゴシック"/>
      <family val="3"/>
    </font>
    <font>
      <sz val="18"/>
      <name val="ＭＳ Ｐ明朝"/>
      <family val="1"/>
    </font>
    <font>
      <sz val="12"/>
      <name val="ＭＳ Ｐ明朝"/>
      <family val="1"/>
    </font>
    <font>
      <vertAlign val="superscript"/>
      <sz val="9"/>
      <name val="ＭＳ Ｐ明朝"/>
      <family val="1"/>
    </font>
    <font>
      <vertAlign val="superscript"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8"/>
      <name val="ＭＳ Ｐゴシック"/>
      <family val="3"/>
    </font>
    <font>
      <sz val="28"/>
      <name val="ＭＳ Ｐゴシック"/>
      <family val="3"/>
    </font>
    <font>
      <b/>
      <sz val="30"/>
      <name val="ＭＳ Ｐゴシック"/>
      <family val="3"/>
    </font>
    <font>
      <sz val="2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9"/>
      <name val="ＭＳ Ｐゴシック"/>
      <family val="3"/>
    </font>
    <font>
      <sz val="12"/>
      <color indexed="8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6"/>
      <color indexed="8"/>
      <name val="ＭＳ Ｐ明朝"/>
      <family val="1"/>
    </font>
    <font>
      <sz val="8"/>
      <color indexed="8"/>
      <name val="ＭＳ Ｐ明朝"/>
      <family val="1"/>
    </font>
    <font>
      <sz val="9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dotted"/>
      <right style="thin"/>
      <top style="dotted"/>
      <bottom style="thin"/>
    </border>
    <border>
      <left style="dotted"/>
      <right style="thin"/>
      <top>
        <color indexed="63"/>
      </top>
      <bottom style="dotted"/>
    </border>
    <border>
      <left style="dotted"/>
      <right style="dotted"/>
      <top style="dotted"/>
      <bottom style="thin"/>
    </border>
    <border>
      <left style="thin"/>
      <right style="dotted"/>
      <top style="dotted"/>
      <bottom style="thin"/>
    </border>
    <border>
      <left style="dotted"/>
      <right style="thin"/>
      <top style="thin"/>
      <bottom style="dotted"/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tted"/>
      <bottom style="dotted"/>
    </border>
    <border>
      <left style="thin"/>
      <right style="dotted"/>
      <top style="dotted"/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dotted"/>
    </border>
    <border>
      <left style="thin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 style="dotted"/>
      <top style="dotted"/>
      <bottom style="thin"/>
    </border>
    <border>
      <left style="dotted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thin"/>
      <top style="thin"/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thin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 style="dotted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otted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>
        <color indexed="63"/>
      </right>
      <top style="dotted"/>
      <bottom style="thin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thin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 style="thin"/>
      <right style="dotted"/>
      <top style="dotted"/>
      <bottom style="hair"/>
    </border>
    <border>
      <left style="dotted"/>
      <right style="dotted"/>
      <top style="dotted"/>
      <bottom style="hair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tted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tted"/>
      <right style="thin"/>
      <top style="thin"/>
      <bottom style="double"/>
    </border>
    <border>
      <left style="dotted"/>
      <right style="dotted"/>
      <top style="thin"/>
      <bottom style="double"/>
    </border>
    <border>
      <left style="thin"/>
      <right>
        <color indexed="63"/>
      </right>
      <top style="thin"/>
      <bottom style="double"/>
    </border>
    <border>
      <left style="dotted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 diagonalUp="1">
      <left style="thin"/>
      <right style="thin"/>
      <top style="double"/>
      <bottom style="thin"/>
      <diagonal style="hair"/>
    </border>
    <border>
      <left>
        <color indexed="63"/>
      </left>
      <right style="dotted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tted"/>
      <top style="dotted"/>
      <bottom style="double"/>
    </border>
    <border>
      <left style="thin"/>
      <right style="dotted"/>
      <top style="dotted"/>
      <bottom style="double"/>
    </border>
    <border>
      <left style="dotted"/>
      <right>
        <color indexed="63"/>
      </right>
      <top>
        <color indexed="63"/>
      </top>
      <bottom style="double"/>
    </border>
    <border>
      <left style="dotted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dotted"/>
      <right style="dotted"/>
      <top style="dotted"/>
      <bottom style="double"/>
    </border>
    <border>
      <left style="dotted"/>
      <right>
        <color indexed="63"/>
      </right>
      <top style="dotted"/>
      <bottom style="double"/>
    </border>
    <border>
      <left style="dotted"/>
      <right style="thin"/>
      <top style="dotted"/>
      <bottom style="double"/>
    </border>
    <border>
      <left style="thin"/>
      <right>
        <color indexed="63"/>
      </right>
      <top style="dotted"/>
      <bottom style="double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tted"/>
      <right style="dotted"/>
      <top style="double"/>
      <bottom style="thin"/>
    </border>
    <border>
      <left style="dotted"/>
      <right style="thin"/>
      <top style="double"/>
      <bottom style="thin"/>
    </border>
    <border>
      <left style="dotted"/>
      <right style="dashed"/>
      <top>
        <color indexed="63"/>
      </top>
      <bottom>
        <color indexed="63"/>
      </bottom>
    </border>
    <border>
      <left style="dotted"/>
      <right style="dashed"/>
      <top style="dotted"/>
      <bottom style="dotted"/>
    </border>
    <border>
      <left style="dotted"/>
      <right style="dashed"/>
      <top style="dotted"/>
      <bottom>
        <color indexed="63"/>
      </bottom>
    </border>
    <border>
      <left style="dotted"/>
      <right style="dashed"/>
      <top style="thin"/>
      <bottom style="dotted"/>
    </border>
    <border>
      <left style="dotted"/>
      <right style="dashed"/>
      <top>
        <color indexed="63"/>
      </top>
      <bottom style="thin"/>
    </border>
    <border>
      <left style="dotted"/>
      <right style="dashed"/>
      <top style="dotted"/>
      <bottom style="thin"/>
    </border>
    <border>
      <left style="dotted"/>
      <right style="dashed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uble"/>
    </border>
    <border>
      <left style="dotted"/>
      <right style="dashed"/>
      <top style="dotted"/>
      <bottom style="double"/>
    </border>
    <border>
      <left>
        <color indexed="63"/>
      </left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 style="thin"/>
      <top style="thin"/>
      <bottom style="dotted">
        <color indexed="10"/>
      </bottom>
    </border>
    <border>
      <left style="thin"/>
      <right style="thin"/>
      <top style="dotted">
        <color indexed="10"/>
      </top>
      <bottom style="dotted"/>
    </border>
    <border>
      <left style="thin"/>
      <right style="thin">
        <color indexed="10"/>
      </right>
      <top style="dotted"/>
      <bottom>
        <color indexed="63"/>
      </bottom>
    </border>
    <border>
      <left style="thin">
        <color indexed="10"/>
      </left>
      <right style="thin"/>
      <top style="dotted"/>
      <bottom>
        <color indexed="63"/>
      </bottom>
    </border>
    <border>
      <left>
        <color indexed="63"/>
      </left>
      <right style="dotted"/>
      <top style="double"/>
      <bottom style="thin"/>
    </border>
    <border>
      <left style="thin"/>
      <right style="thin"/>
      <top style="double"/>
      <bottom style="thin"/>
    </border>
    <border>
      <left style="dashed">
        <color indexed="8"/>
      </left>
      <right style="thin"/>
      <top style="thin"/>
      <bottom>
        <color indexed="63"/>
      </bottom>
    </border>
    <border>
      <left style="dashed">
        <color indexed="8"/>
      </left>
      <right style="thin"/>
      <top style="dotted"/>
      <bottom style="dotted"/>
    </border>
    <border>
      <left style="dashed">
        <color indexed="8"/>
      </left>
      <right style="thin"/>
      <top style="dotted"/>
      <bottom>
        <color indexed="63"/>
      </bottom>
    </border>
    <border>
      <left style="dashed">
        <color indexed="8"/>
      </left>
      <right style="thin"/>
      <top style="thin"/>
      <bottom style="dotted"/>
    </border>
    <border>
      <left style="dashed">
        <color indexed="8"/>
      </left>
      <right style="thin"/>
      <top>
        <color indexed="63"/>
      </top>
      <bottom style="thin"/>
    </border>
    <border>
      <left style="dashed">
        <color indexed="8"/>
      </left>
      <right style="thin"/>
      <top>
        <color indexed="63"/>
      </top>
      <bottom>
        <color indexed="63"/>
      </bottom>
    </border>
    <border>
      <left style="dashed">
        <color indexed="8"/>
      </left>
      <right style="thin"/>
      <top style="dotted"/>
      <bottom style="thin"/>
    </border>
    <border>
      <left style="dashed">
        <color indexed="8"/>
      </left>
      <right style="thin"/>
      <top>
        <color indexed="63"/>
      </top>
      <bottom style="dotted"/>
    </border>
    <border>
      <left style="dashed">
        <color indexed="8"/>
      </left>
      <right style="thin"/>
      <top style="dotted"/>
      <bottom style="double"/>
    </border>
    <border>
      <left style="dashed">
        <color indexed="8"/>
      </left>
      <right style="thin"/>
      <top style="thin"/>
      <bottom style="double"/>
    </border>
    <border>
      <left style="dotted"/>
      <right style="thin"/>
      <top style="dotted"/>
      <bottom style="thin">
        <color indexed="10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 style="dashed"/>
      <right style="dotted"/>
      <top style="thin"/>
      <bottom style="dotted"/>
    </border>
    <border>
      <left style="dashed"/>
      <right style="dotted"/>
      <top style="dotted"/>
      <bottom style="dotted"/>
    </border>
    <border>
      <left style="dashed"/>
      <right style="dotted"/>
      <top style="dotted"/>
      <bottom>
        <color indexed="63"/>
      </bottom>
    </border>
    <border>
      <left style="dashed"/>
      <right style="dotted"/>
      <top style="dotted"/>
      <bottom style="thin"/>
    </border>
    <border>
      <left style="dashed"/>
      <right style="dotted"/>
      <top style="dotted"/>
      <bottom style="double"/>
    </border>
    <border>
      <left style="dotted"/>
      <right style="thin"/>
      <top style="thin">
        <color indexed="10"/>
      </top>
      <bottom style="dotted"/>
    </border>
    <border diagonalUp="1">
      <left style="dotted"/>
      <right style="thin"/>
      <top style="double"/>
      <bottom style="thin"/>
      <diagonal style="dotted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 diagonalDown="1">
      <left>
        <color indexed="63"/>
      </left>
      <right style="thin"/>
      <top>
        <color indexed="63"/>
      </top>
      <bottom style="thin"/>
      <diagonal style="hair"/>
    </border>
    <border>
      <left style="dashed">
        <color indexed="8"/>
      </left>
      <right style="thin"/>
      <top style="dashed">
        <color indexed="8"/>
      </top>
      <bottom>
        <color indexed="63"/>
      </bottom>
    </border>
    <border>
      <left style="double"/>
      <right style="dotted"/>
      <top style="thin"/>
      <bottom style="thin"/>
    </border>
    <border diagonalDown="1">
      <left style="thin"/>
      <right>
        <color indexed="63"/>
      </right>
      <top>
        <color indexed="63"/>
      </top>
      <bottom style="thin"/>
      <diagonal style="hair"/>
    </border>
    <border>
      <left style="double"/>
      <right style="dotted"/>
      <top style="thin"/>
      <bottom style="double"/>
    </border>
    <border>
      <left style="double"/>
      <right style="dotted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 style="dotted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dotted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dotted"/>
      <top style="double"/>
      <bottom>
        <color indexed="63"/>
      </bottom>
    </border>
    <border>
      <left style="double"/>
      <right style="dotted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tted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tted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thin"/>
      <top style="thin"/>
      <bottom>
        <color indexed="63"/>
      </bottom>
      <diagonal style="hair"/>
    </border>
    <border diagonalDown="1">
      <left style="thin"/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>
        <color indexed="63"/>
      </bottom>
      <diagonal style="hair"/>
    </border>
    <border>
      <left style="double"/>
      <right>
        <color indexed="63"/>
      </right>
      <top style="thin"/>
      <bottom style="dotted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8" fillId="0" borderId="3" applyNumberFormat="0" applyFill="0" applyAlignment="0" applyProtection="0"/>
    <xf numFmtId="0" fontId="29" fillId="3" borderId="0" applyNumberFormat="0" applyBorder="0" applyAlignment="0" applyProtection="0"/>
    <xf numFmtId="0" fontId="30" fillId="23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3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7" borderId="4" applyNumberFormat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39" fillId="4" borderId="0" applyNumberFormat="0" applyBorder="0" applyAlignment="0" applyProtection="0"/>
  </cellStyleXfs>
  <cellXfs count="1410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6" fillId="0" borderId="12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3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5" fillId="0" borderId="3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distributed" textRotation="255" wrapText="1"/>
    </xf>
    <xf numFmtId="0" fontId="0" fillId="0" borderId="0" xfId="0" applyFont="1" applyFill="1" applyBorder="1" applyAlignment="1">
      <alignment horizontal="center" vertical="distributed" textRotation="255" wrapText="1"/>
    </xf>
    <xf numFmtId="0" fontId="0" fillId="0" borderId="41" xfId="0" applyFont="1" applyFill="1" applyBorder="1" applyAlignment="1">
      <alignment horizontal="center" vertical="center" textRotation="255" wrapText="1"/>
    </xf>
    <xf numFmtId="0" fontId="0" fillId="0" borderId="42" xfId="0" applyFont="1" applyFill="1" applyBorder="1" applyAlignment="1">
      <alignment horizontal="center" vertical="distributed" textRotation="255"/>
    </xf>
    <xf numFmtId="0" fontId="0" fillId="0" borderId="43" xfId="0" applyFont="1" applyFill="1" applyBorder="1" applyAlignment="1">
      <alignment horizontal="center" vertical="distributed" textRotation="255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distributed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left" vertical="center"/>
    </xf>
    <xf numFmtId="38" fontId="7" fillId="0" borderId="0" xfId="49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6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38" fontId="5" fillId="0" borderId="18" xfId="49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shrinkToFit="1"/>
    </xf>
    <xf numFmtId="0" fontId="5" fillId="0" borderId="47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/>
    </xf>
    <xf numFmtId="0" fontId="5" fillId="0" borderId="48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53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left" vertical="center"/>
    </xf>
    <xf numFmtId="0" fontId="5" fillId="0" borderId="52" xfId="0" applyFont="1" applyFill="1" applyBorder="1" applyAlignment="1">
      <alignment horizontal="distributed" vertical="center"/>
    </xf>
    <xf numFmtId="0" fontId="5" fillId="0" borderId="60" xfId="0" applyFont="1" applyFill="1" applyBorder="1" applyAlignment="1">
      <alignment/>
    </xf>
    <xf numFmtId="0" fontId="5" fillId="0" borderId="52" xfId="0" applyFont="1" applyFill="1" applyBorder="1" applyAlignment="1">
      <alignment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184" fontId="5" fillId="0" borderId="39" xfId="49" applyNumberFormat="1" applyFont="1" applyFill="1" applyBorder="1" applyAlignment="1">
      <alignment vertical="center"/>
    </xf>
    <xf numFmtId="184" fontId="5" fillId="0" borderId="35" xfId="49" applyNumberFormat="1" applyFont="1" applyFill="1" applyBorder="1" applyAlignment="1">
      <alignment vertical="center"/>
    </xf>
    <xf numFmtId="184" fontId="5" fillId="0" borderId="48" xfId="49" applyNumberFormat="1" applyFont="1" applyFill="1" applyBorder="1" applyAlignment="1">
      <alignment vertical="center"/>
    </xf>
    <xf numFmtId="0" fontId="5" fillId="0" borderId="45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left" vertical="center"/>
    </xf>
    <xf numFmtId="0" fontId="5" fillId="0" borderId="62" xfId="0" applyFont="1" applyFill="1" applyBorder="1" applyAlignment="1">
      <alignment horizontal="left" vertical="center"/>
    </xf>
    <xf numFmtId="0" fontId="5" fillId="0" borderId="66" xfId="0" applyFont="1" applyFill="1" applyBorder="1" applyAlignment="1">
      <alignment horizontal="center" vertical="center"/>
    </xf>
    <xf numFmtId="184" fontId="5" fillId="0" borderId="30" xfId="49" applyNumberFormat="1" applyFont="1" applyFill="1" applyBorder="1" applyAlignment="1">
      <alignment vertical="center"/>
    </xf>
    <xf numFmtId="184" fontId="5" fillId="0" borderId="63" xfId="49" applyNumberFormat="1" applyFont="1" applyFill="1" applyBorder="1" applyAlignment="1">
      <alignment vertical="center"/>
    </xf>
    <xf numFmtId="184" fontId="5" fillId="0" borderId="23" xfId="0" applyNumberFormat="1" applyFont="1" applyFill="1" applyBorder="1" applyAlignment="1">
      <alignment horizontal="right" vertical="center"/>
    </xf>
    <xf numFmtId="184" fontId="5" fillId="0" borderId="20" xfId="0" applyNumberFormat="1" applyFont="1" applyFill="1" applyBorder="1" applyAlignment="1">
      <alignment horizontal="right" vertical="center"/>
    </xf>
    <xf numFmtId="184" fontId="5" fillId="0" borderId="13" xfId="0" applyNumberFormat="1" applyFont="1" applyFill="1" applyBorder="1" applyAlignment="1">
      <alignment vertical="center"/>
    </xf>
    <xf numFmtId="184" fontId="5" fillId="0" borderId="27" xfId="0" applyNumberFormat="1" applyFont="1" applyFill="1" applyBorder="1" applyAlignment="1">
      <alignment vertical="center"/>
    </xf>
    <xf numFmtId="17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indent="1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38" fontId="5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Border="1" applyAlignment="1">
      <alignment horizontal="center" vertical="center"/>
    </xf>
    <xf numFmtId="183" fontId="5" fillId="0" borderId="35" xfId="0" applyNumberFormat="1" applyFont="1" applyFill="1" applyBorder="1" applyAlignment="1">
      <alignment horizontal="right" vertical="center" shrinkToFit="1"/>
    </xf>
    <xf numFmtId="183" fontId="5" fillId="0" borderId="35" xfId="49" applyNumberFormat="1" applyFont="1" applyFill="1" applyBorder="1" applyAlignment="1">
      <alignment horizontal="right" vertical="center" shrinkToFit="1"/>
    </xf>
    <xf numFmtId="0" fontId="0" fillId="0" borderId="0" xfId="0" applyFont="1" applyFill="1" applyAlignment="1">
      <alignment vertical="center"/>
    </xf>
    <xf numFmtId="0" fontId="7" fillId="0" borderId="50" xfId="0" applyFont="1" applyFill="1" applyBorder="1" applyAlignment="1">
      <alignment horizontal="left" vertical="center" indent="1"/>
    </xf>
    <xf numFmtId="0" fontId="5" fillId="0" borderId="0" xfId="0" applyFont="1" applyFill="1" applyAlignment="1">
      <alignment vertical="center"/>
    </xf>
    <xf numFmtId="0" fontId="5" fillId="0" borderId="19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183" fontId="5" fillId="0" borderId="58" xfId="0" applyNumberFormat="1" applyFont="1" applyFill="1" applyBorder="1" applyAlignment="1">
      <alignment horizontal="right" vertical="center" shrinkToFit="1"/>
    </xf>
    <xf numFmtId="183" fontId="5" fillId="0" borderId="58" xfId="49" applyNumberFormat="1" applyFont="1" applyFill="1" applyBorder="1" applyAlignment="1">
      <alignment horizontal="right" vertical="center" shrinkToFit="1"/>
    </xf>
    <xf numFmtId="183" fontId="5" fillId="0" borderId="39" xfId="49" applyNumberFormat="1" applyFont="1" applyFill="1" applyBorder="1" applyAlignment="1">
      <alignment horizontal="right" vertical="center" shrinkToFit="1"/>
    </xf>
    <xf numFmtId="0" fontId="7" fillId="0" borderId="50" xfId="0" applyFont="1" applyFill="1" applyBorder="1" applyAlignment="1">
      <alignment horizontal="left" vertical="center"/>
    </xf>
    <xf numFmtId="38" fontId="5" fillId="0" borderId="0" xfId="49" applyFont="1" applyFill="1" applyBorder="1" applyAlignment="1">
      <alignment vertical="center"/>
    </xf>
    <xf numFmtId="0" fontId="12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5" fillId="0" borderId="50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183" fontId="5" fillId="0" borderId="25" xfId="49" applyNumberFormat="1" applyFont="1" applyFill="1" applyBorder="1" applyAlignment="1">
      <alignment horizontal="right" vertical="center" shrinkToFit="1"/>
    </xf>
    <xf numFmtId="183" fontId="5" fillId="0" borderId="13" xfId="49" applyNumberFormat="1" applyFont="1" applyFill="1" applyBorder="1" applyAlignment="1">
      <alignment horizontal="right" vertical="center" shrinkToFit="1"/>
    </xf>
    <xf numFmtId="183" fontId="5" fillId="0" borderId="23" xfId="49" applyNumberFormat="1" applyFont="1" applyFill="1" applyBorder="1" applyAlignment="1">
      <alignment horizontal="right" vertical="center" shrinkToFit="1"/>
    </xf>
    <xf numFmtId="0" fontId="5" fillId="0" borderId="25" xfId="0" applyFont="1" applyFill="1" applyBorder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distributed" vertical="center"/>
    </xf>
    <xf numFmtId="0" fontId="7" fillId="0" borderId="50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/>
    </xf>
    <xf numFmtId="183" fontId="5" fillId="0" borderId="65" xfId="49" applyNumberFormat="1" applyFont="1" applyFill="1" applyBorder="1" applyAlignment="1">
      <alignment horizontal="right" vertical="center" shrinkToFit="1"/>
    </xf>
    <xf numFmtId="183" fontId="5" fillId="0" borderId="27" xfId="49" applyNumberFormat="1" applyFont="1" applyFill="1" applyBorder="1" applyAlignment="1">
      <alignment horizontal="right" vertical="center" shrinkToFit="1"/>
    </xf>
    <xf numFmtId="183" fontId="5" fillId="0" borderId="20" xfId="49" applyNumberFormat="1" applyFont="1" applyFill="1" applyBorder="1" applyAlignment="1">
      <alignment horizontal="right" vertical="center" shrinkToFit="1"/>
    </xf>
    <xf numFmtId="184" fontId="5" fillId="0" borderId="49" xfId="49" applyNumberFormat="1" applyFont="1" applyFill="1" applyBorder="1" applyAlignment="1">
      <alignment vertical="center"/>
    </xf>
    <xf numFmtId="0" fontId="7" fillId="0" borderId="59" xfId="0" applyFont="1" applyFill="1" applyBorder="1" applyAlignment="1">
      <alignment horizontal="left" vertical="center"/>
    </xf>
    <xf numFmtId="38" fontId="7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distributed" textRotation="255"/>
    </xf>
    <xf numFmtId="0" fontId="0" fillId="0" borderId="39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5" fillId="0" borderId="0" xfId="0" applyFont="1" applyFill="1" applyAlignment="1">
      <alignment wrapText="1"/>
    </xf>
    <xf numFmtId="0" fontId="5" fillId="0" borderId="5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distributed" vertical="center"/>
    </xf>
    <xf numFmtId="184" fontId="5" fillId="0" borderId="39" xfId="0" applyNumberFormat="1" applyFont="1" applyFill="1" applyBorder="1" applyAlignment="1">
      <alignment horizontal="right" vertical="center"/>
    </xf>
    <xf numFmtId="184" fontId="5" fillId="0" borderId="35" xfId="0" applyNumberFormat="1" applyFont="1" applyFill="1" applyBorder="1" applyAlignment="1">
      <alignment vertical="center"/>
    </xf>
    <xf numFmtId="184" fontId="5" fillId="0" borderId="63" xfId="0" applyNumberFormat="1" applyFont="1" applyFill="1" applyBorder="1" applyAlignment="1">
      <alignment horizontal="right" vertical="center"/>
    </xf>
    <xf numFmtId="184" fontId="5" fillId="0" borderId="30" xfId="0" applyNumberFormat="1" applyFont="1" applyFill="1" applyBorder="1" applyAlignment="1">
      <alignment vertical="center"/>
    </xf>
    <xf numFmtId="38" fontId="5" fillId="0" borderId="54" xfId="49" applyFont="1" applyFill="1" applyBorder="1" applyAlignment="1">
      <alignment vertical="center"/>
    </xf>
    <xf numFmtId="38" fontId="5" fillId="0" borderId="10" xfId="49" applyFont="1" applyFill="1" applyBorder="1" applyAlignment="1">
      <alignment vertical="center"/>
    </xf>
    <xf numFmtId="0" fontId="5" fillId="0" borderId="36" xfId="0" applyFont="1" applyFill="1" applyBorder="1" applyAlignment="1">
      <alignment horizontal="right"/>
    </xf>
    <xf numFmtId="0" fontId="5" fillId="0" borderId="36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38" fontId="5" fillId="0" borderId="71" xfId="49" applyFont="1" applyFill="1" applyBorder="1" applyAlignment="1">
      <alignment vertical="center"/>
    </xf>
    <xf numFmtId="38" fontId="5" fillId="0" borderId="72" xfId="49" applyFont="1" applyFill="1" applyBorder="1" applyAlignment="1">
      <alignment vertical="center"/>
    </xf>
    <xf numFmtId="195" fontId="5" fillId="0" borderId="33" xfId="0" applyNumberFormat="1" applyFont="1" applyFill="1" applyBorder="1" applyAlignment="1">
      <alignment vertical="center"/>
    </xf>
    <xf numFmtId="195" fontId="5" fillId="0" borderId="53" xfId="0" applyNumberFormat="1" applyFont="1" applyFill="1" applyBorder="1" applyAlignment="1">
      <alignment vertical="center"/>
    </xf>
    <xf numFmtId="195" fontId="5" fillId="0" borderId="19" xfId="0" applyNumberFormat="1" applyFont="1" applyFill="1" applyBorder="1" applyAlignment="1">
      <alignment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/>
    </xf>
    <xf numFmtId="0" fontId="5" fillId="0" borderId="74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right" vertical="center"/>
    </xf>
    <xf numFmtId="0" fontId="5" fillId="0" borderId="39" xfId="0" applyFont="1" applyFill="1" applyBorder="1" applyAlignment="1">
      <alignment horizontal="right" vertical="center"/>
    </xf>
    <xf numFmtId="0" fontId="5" fillId="0" borderId="34" xfId="0" applyFont="1" applyFill="1" applyBorder="1" applyAlignment="1">
      <alignment horizontal="right" vertical="center"/>
    </xf>
    <xf numFmtId="0" fontId="5" fillId="0" borderId="35" xfId="0" applyFont="1" applyFill="1" applyBorder="1" applyAlignment="1">
      <alignment horizontal="right" vertical="center"/>
    </xf>
    <xf numFmtId="184" fontId="5" fillId="0" borderId="75" xfId="0" applyNumberFormat="1" applyFont="1" applyFill="1" applyBorder="1" applyAlignment="1">
      <alignment horizontal="right" vertical="center"/>
    </xf>
    <xf numFmtId="184" fontId="5" fillId="0" borderId="18" xfId="0" applyNumberFormat="1" applyFont="1" applyFill="1" applyBorder="1" applyAlignment="1">
      <alignment horizontal="right" vertical="center"/>
    </xf>
    <xf numFmtId="184" fontId="5" fillId="0" borderId="42" xfId="0" applyNumberFormat="1" applyFont="1" applyFill="1" applyBorder="1" applyAlignment="1">
      <alignment horizontal="right" vertical="center"/>
    </xf>
    <xf numFmtId="184" fontId="5" fillId="0" borderId="76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183" fontId="5" fillId="0" borderId="65" xfId="0" applyNumberFormat="1" applyFont="1" applyFill="1" applyBorder="1" applyAlignment="1">
      <alignment horizontal="right" vertical="center" shrinkToFit="1"/>
    </xf>
    <xf numFmtId="0" fontId="0" fillId="0" borderId="0" xfId="0" applyFont="1" applyFill="1" applyAlignment="1">
      <alignment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184" fontId="5" fillId="0" borderId="58" xfId="49" applyNumberFormat="1" applyFont="1" applyFill="1" applyBorder="1" applyAlignment="1">
      <alignment vertical="center"/>
    </xf>
    <xf numFmtId="184" fontId="5" fillId="0" borderId="37" xfId="49" applyNumberFormat="1" applyFont="1" applyFill="1" applyBorder="1" applyAlignment="1">
      <alignment vertical="center"/>
    </xf>
    <xf numFmtId="0" fontId="5" fillId="0" borderId="7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47" xfId="0" applyFont="1" applyFill="1" applyBorder="1" applyAlignment="1">
      <alignment horizontal="distributed" vertical="center"/>
    </xf>
    <xf numFmtId="0" fontId="5" fillId="0" borderId="78" xfId="0" applyFont="1" applyFill="1" applyBorder="1" applyAlignment="1">
      <alignment horizontal="center" vertical="distributed" textRotation="255"/>
    </xf>
    <xf numFmtId="0" fontId="5" fillId="0" borderId="38" xfId="0" applyFont="1" applyFill="1" applyBorder="1" applyAlignment="1">
      <alignment horizontal="center" vertical="distributed" textRotation="255"/>
    </xf>
    <xf numFmtId="38" fontId="5" fillId="0" borderId="18" xfId="49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5" fillId="0" borderId="62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distributed" vertical="center"/>
    </xf>
    <xf numFmtId="0" fontId="5" fillId="0" borderId="53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/>
    </xf>
    <xf numFmtId="184" fontId="5" fillId="0" borderId="70" xfId="49" applyNumberFormat="1" applyFont="1" applyFill="1" applyBorder="1" applyAlignment="1">
      <alignment vertical="center"/>
    </xf>
    <xf numFmtId="184" fontId="5" fillId="0" borderId="69" xfId="49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/>
    </xf>
    <xf numFmtId="0" fontId="5" fillId="0" borderId="77" xfId="0" applyFont="1" applyFill="1" applyBorder="1" applyAlignment="1">
      <alignment/>
    </xf>
    <xf numFmtId="0" fontId="5" fillId="0" borderId="37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/>
    </xf>
    <xf numFmtId="0" fontId="0" fillId="0" borderId="19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/>
    </xf>
    <xf numFmtId="49" fontId="5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13" fillId="0" borderId="0" xfId="0" applyFont="1" applyFill="1" applyAlignment="1">
      <alignment/>
    </xf>
    <xf numFmtId="0" fontId="7" fillId="0" borderId="13" xfId="0" applyFont="1" applyFill="1" applyBorder="1" applyAlignment="1">
      <alignment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7" fillId="0" borderId="39" xfId="0" applyFont="1" applyFill="1" applyBorder="1" applyAlignment="1">
      <alignment horizontal="left" vertical="center"/>
    </xf>
    <xf numFmtId="0" fontId="7" fillId="0" borderId="23" xfId="0" applyFont="1" applyFill="1" applyBorder="1" applyAlignment="1" applyProtection="1">
      <alignment horizontal="left" vertical="center"/>
      <protection locked="0"/>
    </xf>
    <xf numFmtId="56" fontId="6" fillId="0" borderId="30" xfId="0" applyNumberFormat="1" applyFont="1" applyFill="1" applyBorder="1" applyAlignment="1" quotePrefix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56" fontId="5" fillId="0" borderId="41" xfId="0" applyNumberFormat="1" applyFont="1" applyFill="1" applyBorder="1" applyAlignment="1" quotePrefix="1">
      <alignment horizontal="center" vertical="center"/>
    </xf>
    <xf numFmtId="0" fontId="7" fillId="0" borderId="37" xfId="0" applyFont="1" applyFill="1" applyBorder="1" applyAlignment="1">
      <alignment horizontal="center" vertical="center" shrinkToFit="1"/>
    </xf>
    <xf numFmtId="0" fontId="7" fillId="0" borderId="35" xfId="0" applyFont="1" applyFill="1" applyBorder="1" applyAlignment="1">
      <alignment horizontal="center" vertical="center" shrinkToFit="1"/>
    </xf>
    <xf numFmtId="0" fontId="7" fillId="0" borderId="38" xfId="0" applyFont="1" applyFill="1" applyBorder="1" applyAlignment="1">
      <alignment horizontal="left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right" vertical="center"/>
    </xf>
    <xf numFmtId="0" fontId="5" fillId="0" borderId="79" xfId="0" applyFont="1" applyFill="1" applyBorder="1" applyAlignment="1">
      <alignment horizontal="left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left" vertical="center" wrapText="1"/>
    </xf>
    <xf numFmtId="0" fontId="7" fillId="0" borderId="52" xfId="0" applyFont="1" applyFill="1" applyBorder="1" applyAlignment="1">
      <alignment horizontal="left" vertical="center"/>
    </xf>
    <xf numFmtId="0" fontId="5" fillId="0" borderId="52" xfId="0" applyFont="1" applyFill="1" applyBorder="1" applyAlignment="1">
      <alignment horizontal="left" vertical="center" wrapText="1"/>
    </xf>
    <xf numFmtId="0" fontId="7" fillId="0" borderId="52" xfId="0" applyFont="1" applyFill="1" applyBorder="1" applyAlignment="1" applyProtection="1">
      <alignment horizontal="left" vertical="center"/>
      <protection locked="0"/>
    </xf>
    <xf numFmtId="0" fontId="7" fillId="0" borderId="52" xfId="0" applyFont="1" applyFill="1" applyBorder="1" applyAlignment="1">
      <alignment horizontal="left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vertical="center"/>
    </xf>
    <xf numFmtId="0" fontId="5" fillId="0" borderId="59" xfId="0" applyFont="1" applyFill="1" applyBorder="1" applyAlignment="1">
      <alignment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left" vertical="center"/>
    </xf>
    <xf numFmtId="0" fontId="5" fillId="0" borderId="40" xfId="0" applyFont="1" applyFill="1" applyBorder="1" applyAlignment="1">
      <alignment horizontal="center" vertical="center"/>
    </xf>
    <xf numFmtId="189" fontId="5" fillId="0" borderId="54" xfId="49" applyNumberFormat="1" applyFont="1" applyFill="1" applyBorder="1" applyAlignment="1">
      <alignment vertical="center"/>
    </xf>
    <xf numFmtId="189" fontId="5" fillId="0" borderId="13" xfId="0" applyNumberFormat="1" applyFont="1" applyFill="1" applyBorder="1" applyAlignment="1">
      <alignment vertical="center"/>
    </xf>
    <xf numFmtId="184" fontId="5" fillId="0" borderId="80" xfId="0" applyNumberFormat="1" applyFont="1" applyFill="1" applyBorder="1" applyAlignment="1">
      <alignment horizontal="center" vertical="center"/>
    </xf>
    <xf numFmtId="184" fontId="5" fillId="0" borderId="16" xfId="0" applyNumberFormat="1" applyFont="1" applyFill="1" applyBorder="1" applyAlignment="1">
      <alignment horizontal="center" vertical="center"/>
    </xf>
    <xf numFmtId="184" fontId="5" fillId="0" borderId="54" xfId="0" applyNumberFormat="1" applyFont="1" applyFill="1" applyBorder="1" applyAlignment="1">
      <alignment horizontal="right" vertical="center"/>
    </xf>
    <xf numFmtId="184" fontId="5" fillId="0" borderId="16" xfId="0" applyNumberFormat="1" applyFont="1" applyFill="1" applyBorder="1" applyAlignment="1">
      <alignment vertical="center"/>
    </xf>
    <xf numFmtId="184" fontId="5" fillId="0" borderId="25" xfId="0" applyNumberFormat="1" applyFont="1" applyFill="1" applyBorder="1" applyAlignment="1">
      <alignment horizontal="right" vertical="center"/>
    </xf>
    <xf numFmtId="184" fontId="5" fillId="0" borderId="56" xfId="0" applyNumberFormat="1" applyFont="1" applyFill="1" applyBorder="1" applyAlignment="1">
      <alignment horizontal="right" vertical="center"/>
    </xf>
    <xf numFmtId="184" fontId="5" fillId="0" borderId="32" xfId="0" applyNumberFormat="1" applyFont="1" applyFill="1" applyBorder="1" applyAlignment="1">
      <alignment horizontal="right" vertical="center"/>
    </xf>
    <xf numFmtId="0" fontId="5" fillId="0" borderId="13" xfId="0" applyNumberFormat="1" applyFont="1" applyFill="1" applyBorder="1" applyAlignment="1">
      <alignment vertical="center"/>
    </xf>
    <xf numFmtId="184" fontId="5" fillId="0" borderId="25" xfId="0" applyNumberFormat="1" applyFont="1" applyFill="1" applyBorder="1" applyAlignment="1">
      <alignment horizontal="center" vertical="center"/>
    </xf>
    <xf numFmtId="184" fontId="5" fillId="0" borderId="13" xfId="0" applyNumberFormat="1" applyFont="1" applyFill="1" applyBorder="1" applyAlignment="1">
      <alignment horizontal="center" vertical="center"/>
    </xf>
    <xf numFmtId="184" fontId="5" fillId="0" borderId="10" xfId="0" applyNumberFormat="1" applyFont="1" applyFill="1" applyBorder="1" applyAlignment="1">
      <alignment horizontal="right" vertical="center"/>
    </xf>
    <xf numFmtId="184" fontId="5" fillId="0" borderId="11" xfId="0" applyNumberFormat="1" applyFont="1" applyFill="1" applyBorder="1" applyAlignment="1">
      <alignment vertical="center"/>
    </xf>
    <xf numFmtId="0" fontId="5" fillId="0" borderId="44" xfId="0" applyFont="1" applyFill="1" applyBorder="1" applyAlignment="1">
      <alignment horizontal="center" vertical="center" wrapText="1"/>
    </xf>
    <xf numFmtId="184" fontId="5" fillId="0" borderId="81" xfId="49" applyNumberFormat="1" applyFont="1" applyFill="1" applyBorder="1" applyAlignment="1">
      <alignment vertical="center"/>
    </xf>
    <xf numFmtId="184" fontId="5" fillId="0" borderId="82" xfId="49" applyNumberFormat="1" applyFont="1" applyFill="1" applyBorder="1" applyAlignment="1">
      <alignment vertical="center"/>
    </xf>
    <xf numFmtId="184" fontId="5" fillId="0" borderId="22" xfId="49" applyNumberFormat="1" applyFont="1" applyFill="1" applyBorder="1" applyAlignment="1">
      <alignment vertical="center"/>
    </xf>
    <xf numFmtId="184" fontId="5" fillId="0" borderId="10" xfId="49" applyNumberFormat="1" applyFont="1" applyFill="1" applyBorder="1" applyAlignment="1">
      <alignment vertical="center"/>
    </xf>
    <xf numFmtId="184" fontId="5" fillId="0" borderId="11" xfId="49" applyNumberFormat="1" applyFont="1" applyFill="1" applyBorder="1" applyAlignment="1">
      <alignment vertical="center"/>
    </xf>
    <xf numFmtId="184" fontId="5" fillId="0" borderId="65" xfId="49" applyNumberFormat="1" applyFont="1" applyFill="1" applyBorder="1" applyAlignment="1" quotePrefix="1">
      <alignment horizontal="right" vertical="center"/>
    </xf>
    <xf numFmtId="184" fontId="5" fillId="0" borderId="79" xfId="49" applyNumberFormat="1" applyFont="1" applyFill="1" applyBorder="1" applyAlignment="1" quotePrefix="1">
      <alignment horizontal="right" vertical="center"/>
    </xf>
    <xf numFmtId="184" fontId="5" fillId="0" borderId="20" xfId="49" applyNumberFormat="1" applyFont="1" applyFill="1" applyBorder="1" applyAlignment="1">
      <alignment horizontal="right" vertical="center"/>
    </xf>
    <xf numFmtId="184" fontId="5" fillId="0" borderId="27" xfId="49" applyNumberFormat="1" applyFont="1" applyFill="1" applyBorder="1" applyAlignment="1">
      <alignment horizontal="right" vertical="center"/>
    </xf>
    <xf numFmtId="184" fontId="5" fillId="0" borderId="65" xfId="49" applyNumberFormat="1" applyFont="1" applyFill="1" applyBorder="1" applyAlignment="1">
      <alignment vertical="center"/>
    </xf>
    <xf numFmtId="184" fontId="5" fillId="0" borderId="79" xfId="49" applyNumberFormat="1" applyFont="1" applyFill="1" applyBorder="1" applyAlignment="1">
      <alignment vertical="center"/>
    </xf>
    <xf numFmtId="184" fontId="5" fillId="0" borderId="20" xfId="49" applyNumberFormat="1" applyFont="1" applyFill="1" applyBorder="1" applyAlignment="1">
      <alignment vertical="center"/>
    </xf>
    <xf numFmtId="184" fontId="5" fillId="0" borderId="27" xfId="49" applyNumberFormat="1" applyFont="1" applyFill="1" applyBorder="1" applyAlignment="1">
      <alignment vertical="center"/>
    </xf>
    <xf numFmtId="184" fontId="5" fillId="0" borderId="36" xfId="49" applyNumberFormat="1" applyFont="1" applyFill="1" applyBorder="1" applyAlignment="1">
      <alignment vertical="center"/>
    </xf>
    <xf numFmtId="184" fontId="5" fillId="0" borderId="38" xfId="49" applyNumberFormat="1" applyFont="1" applyFill="1" applyBorder="1" applyAlignment="1">
      <alignment vertical="center"/>
    </xf>
    <xf numFmtId="184" fontId="5" fillId="0" borderId="49" xfId="0" applyNumberFormat="1" applyFont="1" applyFill="1" applyBorder="1" applyAlignment="1">
      <alignment horizontal="right" vertical="center"/>
    </xf>
    <xf numFmtId="184" fontId="5" fillId="0" borderId="48" xfId="0" applyNumberFormat="1" applyFont="1" applyFill="1" applyBorder="1" applyAlignment="1">
      <alignment vertical="center"/>
    </xf>
    <xf numFmtId="184" fontId="5" fillId="0" borderId="80" xfId="49" applyNumberFormat="1" applyFont="1" applyFill="1" applyBorder="1" applyAlignment="1">
      <alignment horizontal="right" vertical="center"/>
    </xf>
    <xf numFmtId="184" fontId="5" fillId="0" borderId="54" xfId="49" applyNumberFormat="1" applyFont="1" applyFill="1" applyBorder="1" applyAlignment="1">
      <alignment vertical="center"/>
    </xf>
    <xf numFmtId="184" fontId="5" fillId="0" borderId="16" xfId="49" applyNumberFormat="1" applyFont="1" applyFill="1" applyBorder="1" applyAlignment="1">
      <alignment vertical="center"/>
    </xf>
    <xf numFmtId="184" fontId="5" fillId="0" borderId="29" xfId="49" applyNumberFormat="1" applyFont="1" applyFill="1" applyBorder="1" applyAlignment="1">
      <alignment horizontal="right" vertical="center"/>
    </xf>
    <xf numFmtId="184" fontId="5" fillId="0" borderId="12" xfId="49" applyNumberFormat="1" applyFont="1" applyFill="1" applyBorder="1" applyAlignment="1">
      <alignment vertical="center"/>
    </xf>
    <xf numFmtId="184" fontId="5" fillId="0" borderId="15" xfId="49" applyNumberFormat="1" applyFont="1" applyFill="1" applyBorder="1" applyAlignment="1">
      <alignment vertical="center"/>
    </xf>
    <xf numFmtId="184" fontId="5" fillId="0" borderId="64" xfId="49" applyNumberFormat="1" applyFont="1" applyFill="1" applyBorder="1" applyAlignment="1">
      <alignment vertical="center"/>
    </xf>
    <xf numFmtId="184" fontId="5" fillId="0" borderId="69" xfId="49" applyNumberFormat="1" applyFont="1" applyFill="1" applyBorder="1" applyAlignment="1">
      <alignment horizontal="right" vertical="center"/>
    </xf>
    <xf numFmtId="184" fontId="5" fillId="0" borderId="25" xfId="49" applyNumberFormat="1" applyFont="1" applyFill="1" applyBorder="1" applyAlignment="1">
      <alignment horizontal="right" vertical="center"/>
    </xf>
    <xf numFmtId="184" fontId="5" fillId="0" borderId="56" xfId="49" applyNumberFormat="1" applyFont="1" applyFill="1" applyBorder="1" applyAlignment="1">
      <alignment vertical="center"/>
    </xf>
    <xf numFmtId="184" fontId="5" fillId="0" borderId="32" xfId="49" applyNumberFormat="1" applyFont="1" applyFill="1" applyBorder="1" applyAlignment="1">
      <alignment vertical="center"/>
    </xf>
    <xf numFmtId="184" fontId="5" fillId="0" borderId="77" xfId="49" applyNumberFormat="1" applyFont="1" applyFill="1" applyBorder="1" applyAlignment="1">
      <alignment vertical="center"/>
    </xf>
    <xf numFmtId="184" fontId="5" fillId="0" borderId="23" xfId="49" applyNumberFormat="1" applyFont="1" applyFill="1" applyBorder="1" applyAlignment="1">
      <alignment vertical="center"/>
    </xf>
    <xf numFmtId="184" fontId="5" fillId="0" borderId="13" xfId="49" applyNumberFormat="1" applyFont="1" applyFill="1" applyBorder="1" applyAlignment="1">
      <alignment vertical="center"/>
    </xf>
    <xf numFmtId="184" fontId="5" fillId="0" borderId="25" xfId="49" applyNumberFormat="1" applyFont="1" applyFill="1" applyBorder="1" applyAlignment="1">
      <alignment vertical="center"/>
    </xf>
    <xf numFmtId="0" fontId="5" fillId="0" borderId="61" xfId="0" applyFont="1" applyFill="1" applyBorder="1" applyAlignment="1">
      <alignment horizontal="center" vertical="center" wrapText="1"/>
    </xf>
    <xf numFmtId="184" fontId="5" fillId="0" borderId="41" xfId="49" applyNumberFormat="1" applyFont="1" applyFill="1" applyBorder="1" applyAlignment="1">
      <alignment vertical="center"/>
    </xf>
    <xf numFmtId="184" fontId="5" fillId="0" borderId="72" xfId="49" applyNumberFormat="1" applyFont="1" applyFill="1" applyBorder="1" applyAlignment="1">
      <alignment vertical="center"/>
    </xf>
    <xf numFmtId="184" fontId="5" fillId="0" borderId="15" xfId="49" applyNumberFormat="1" applyFont="1" applyFill="1" applyBorder="1" applyAlignment="1" quotePrefix="1">
      <alignment horizontal="right" vertical="center"/>
    </xf>
    <xf numFmtId="184" fontId="5" fillId="0" borderId="23" xfId="49" applyNumberFormat="1" applyFont="1" applyFill="1" applyBorder="1" applyAlignment="1" quotePrefix="1">
      <alignment horizontal="right" vertical="center"/>
    </xf>
    <xf numFmtId="184" fontId="5" fillId="0" borderId="29" xfId="49" applyNumberFormat="1" applyFont="1" applyFill="1" applyBorder="1" applyAlignment="1">
      <alignment vertical="center"/>
    </xf>
    <xf numFmtId="183" fontId="5" fillId="0" borderId="59" xfId="0" applyNumberFormat="1" applyFont="1" applyFill="1" applyBorder="1" applyAlignment="1">
      <alignment horizontal="center" vertical="center" shrinkToFit="1"/>
    </xf>
    <xf numFmtId="183" fontId="5" fillId="0" borderId="20" xfId="49" applyNumberFormat="1" applyFont="1" applyFill="1" applyBorder="1" applyAlignment="1">
      <alignment horizontal="right" vertical="center"/>
    </xf>
    <xf numFmtId="183" fontId="5" fillId="0" borderId="68" xfId="49" applyNumberFormat="1" applyFont="1" applyFill="1" applyBorder="1" applyAlignment="1">
      <alignment horizontal="right" vertical="center" shrinkToFit="1"/>
    </xf>
    <xf numFmtId="183" fontId="5" fillId="0" borderId="48" xfId="0" applyNumberFormat="1" applyFont="1" applyFill="1" applyBorder="1" applyAlignment="1">
      <alignment horizontal="right" vertical="center"/>
    </xf>
    <xf numFmtId="183" fontId="5" fillId="0" borderId="68" xfId="49" applyNumberFormat="1" applyFont="1" applyFill="1" applyBorder="1" applyAlignment="1">
      <alignment horizontal="right" vertical="center"/>
    </xf>
    <xf numFmtId="183" fontId="5" fillId="0" borderId="48" xfId="49" applyNumberFormat="1" applyFont="1" applyFill="1" applyBorder="1" applyAlignment="1">
      <alignment horizontal="right" vertical="center"/>
    </xf>
    <xf numFmtId="183" fontId="5" fillId="0" borderId="23" xfId="49" applyNumberFormat="1" applyFont="1" applyFill="1" applyBorder="1" applyAlignment="1">
      <alignment horizontal="right" vertical="center"/>
    </xf>
    <xf numFmtId="183" fontId="5" fillId="0" borderId="13" xfId="49" applyNumberFormat="1" applyFont="1" applyFill="1" applyBorder="1" applyAlignment="1">
      <alignment horizontal="right" vertical="center"/>
    </xf>
    <xf numFmtId="183" fontId="5" fillId="0" borderId="83" xfId="49" applyNumberFormat="1" applyFont="1" applyFill="1" applyBorder="1" applyAlignment="1">
      <alignment horizontal="right" vertical="center" shrinkToFit="1"/>
    </xf>
    <xf numFmtId="183" fontId="5" fillId="0" borderId="77" xfId="0" applyNumberFormat="1" applyFont="1" applyFill="1" applyBorder="1" applyAlignment="1">
      <alignment horizontal="right" vertical="center" shrinkToFit="1"/>
    </xf>
    <xf numFmtId="183" fontId="5" fillId="0" borderId="77" xfId="49" applyNumberFormat="1" applyFont="1" applyFill="1" applyBorder="1" applyAlignment="1">
      <alignment horizontal="right" vertical="center" shrinkToFit="1"/>
    </xf>
    <xf numFmtId="183" fontId="5" fillId="0" borderId="67" xfId="0" applyNumberFormat="1" applyFont="1" applyFill="1" applyBorder="1" applyAlignment="1">
      <alignment horizontal="right" vertical="center" shrinkToFit="1"/>
    </xf>
    <xf numFmtId="183" fontId="5" fillId="0" borderId="48" xfId="49" applyNumberFormat="1" applyFont="1" applyFill="1" applyBorder="1" applyAlignment="1">
      <alignment horizontal="right" vertical="center" shrinkToFit="1"/>
    </xf>
    <xf numFmtId="0" fontId="5" fillId="0" borderId="13" xfId="0" applyFont="1" applyFill="1" applyBorder="1" applyAlignment="1">
      <alignment horizontal="right" vertical="center" shrinkToFit="1"/>
    </xf>
    <xf numFmtId="184" fontId="5" fillId="0" borderId="83" xfId="49" applyNumberFormat="1" applyFont="1" applyFill="1" applyBorder="1" applyAlignment="1">
      <alignment vertical="center"/>
    </xf>
    <xf numFmtId="184" fontId="5" fillId="0" borderId="65" xfId="49" applyNumberFormat="1" applyFont="1" applyFill="1" applyBorder="1" applyAlignment="1">
      <alignment horizontal="right" vertical="center"/>
    </xf>
    <xf numFmtId="184" fontId="5" fillId="0" borderId="20" xfId="49" applyNumberFormat="1" applyFont="1" applyFill="1" applyBorder="1" applyAlignment="1" quotePrefix="1">
      <alignment horizontal="right" vertical="center"/>
    </xf>
    <xf numFmtId="184" fontId="5" fillId="0" borderId="68" xfId="49" applyNumberFormat="1" applyFont="1" applyFill="1" applyBorder="1" applyAlignment="1" quotePrefix="1">
      <alignment horizontal="right" vertical="center"/>
    </xf>
    <xf numFmtId="184" fontId="5" fillId="0" borderId="49" xfId="49" applyNumberFormat="1" applyFont="1" applyFill="1" applyBorder="1" applyAlignment="1" quotePrefix="1">
      <alignment horizontal="right" vertical="center"/>
    </xf>
    <xf numFmtId="0" fontId="5" fillId="0" borderId="23" xfId="0" applyFont="1" applyFill="1" applyBorder="1" applyAlignment="1">
      <alignment/>
    </xf>
    <xf numFmtId="184" fontId="5" fillId="0" borderId="23" xfId="49" applyNumberFormat="1" applyFont="1" applyFill="1" applyBorder="1" applyAlignment="1">
      <alignment horizontal="right" vertical="center"/>
    </xf>
    <xf numFmtId="184" fontId="5" fillId="0" borderId="65" xfId="0" applyNumberFormat="1" applyFont="1" applyFill="1" applyBorder="1" applyAlignment="1">
      <alignment horizontal="right" vertical="center"/>
    </xf>
    <xf numFmtId="0" fontId="5" fillId="0" borderId="32" xfId="0" applyFont="1" applyFill="1" applyBorder="1" applyAlignment="1">
      <alignment horizontal="left" vertical="center" wrapText="1"/>
    </xf>
    <xf numFmtId="0" fontId="5" fillId="0" borderId="60" xfId="0" applyFont="1" applyFill="1" applyBorder="1" applyAlignment="1">
      <alignment horizontal="center" vertical="center"/>
    </xf>
    <xf numFmtId="0" fontId="6" fillId="0" borderId="70" xfId="0" applyNumberFormat="1" applyFont="1" applyFill="1" applyBorder="1" applyAlignment="1" quotePrefix="1">
      <alignment horizontal="center" vertical="center"/>
    </xf>
    <xf numFmtId="0" fontId="0" fillId="0" borderId="52" xfId="0" applyFont="1" applyFill="1" applyBorder="1" applyAlignment="1">
      <alignment horizontal="distributed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85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distributed" vertical="center"/>
    </xf>
    <xf numFmtId="0" fontId="0" fillId="0" borderId="4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distributed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5" fillId="0" borderId="86" xfId="0" applyFont="1" applyFill="1" applyBorder="1" applyAlignment="1">
      <alignment horizontal="center" vertical="center"/>
    </xf>
    <xf numFmtId="0" fontId="5" fillId="0" borderId="82" xfId="0" applyFont="1" applyFill="1" applyBorder="1" applyAlignment="1">
      <alignment horizontal="center" vertical="center"/>
    </xf>
    <xf numFmtId="0" fontId="5" fillId="0" borderId="87" xfId="0" applyFont="1" applyFill="1" applyBorder="1" applyAlignment="1">
      <alignment horizontal="center" vertical="center"/>
    </xf>
    <xf numFmtId="0" fontId="5" fillId="0" borderId="88" xfId="0" applyFont="1" applyFill="1" applyBorder="1" applyAlignment="1">
      <alignment horizontal="center" vertical="center"/>
    </xf>
    <xf numFmtId="0" fontId="5" fillId="0" borderId="8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0" fontId="5" fillId="0" borderId="72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41" xfId="0" applyFont="1" applyFill="1" applyBorder="1" applyAlignment="1" applyProtection="1">
      <alignment horizontal="center" vertical="center"/>
      <protection locked="0"/>
    </xf>
    <xf numFmtId="0" fontId="5" fillId="0" borderId="80" xfId="0" applyFont="1" applyFill="1" applyBorder="1" applyAlignment="1">
      <alignment horizontal="center" vertical="center"/>
    </xf>
    <xf numFmtId="0" fontId="5" fillId="0" borderId="89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5" fillId="0" borderId="83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83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77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left" vertical="center" wrapText="1"/>
    </xf>
    <xf numFmtId="49" fontId="5" fillId="0" borderId="84" xfId="0" applyNumberFormat="1" applyFont="1" applyFill="1" applyBorder="1" applyAlignment="1">
      <alignment horizontal="left" vertical="center" wrapText="1"/>
    </xf>
    <xf numFmtId="38" fontId="5" fillId="0" borderId="16" xfId="49" applyFont="1" applyFill="1" applyBorder="1" applyAlignment="1">
      <alignment vertical="center"/>
    </xf>
    <xf numFmtId="49" fontId="5" fillId="0" borderId="22" xfId="0" applyNumberFormat="1" applyFont="1" applyFill="1" applyBorder="1" applyAlignment="1">
      <alignment horizontal="left" vertical="center" wrapText="1"/>
    </xf>
    <xf numFmtId="38" fontId="5" fillId="0" borderId="11" xfId="49" applyFont="1" applyFill="1" applyBorder="1" applyAlignment="1">
      <alignment vertical="center"/>
    </xf>
    <xf numFmtId="0" fontId="5" fillId="0" borderId="22" xfId="0" applyFont="1" applyFill="1" applyBorder="1" applyAlignment="1">
      <alignment horizontal="left" vertical="center" wrapText="1"/>
    </xf>
    <xf numFmtId="38" fontId="5" fillId="0" borderId="15" xfId="49" applyFont="1" applyFill="1" applyBorder="1" applyAlignment="1">
      <alignment vertical="center"/>
    </xf>
    <xf numFmtId="38" fontId="5" fillId="0" borderId="12" xfId="49" applyFont="1" applyFill="1" applyBorder="1" applyAlignment="1">
      <alignment vertical="center"/>
    </xf>
    <xf numFmtId="195" fontId="5" fillId="0" borderId="21" xfId="0" applyNumberFormat="1" applyFont="1" applyFill="1" applyBorder="1" applyAlignment="1">
      <alignment vertical="center"/>
    </xf>
    <xf numFmtId="0" fontId="5" fillId="0" borderId="84" xfId="0" applyFont="1" applyFill="1" applyBorder="1" applyAlignment="1">
      <alignment horizontal="left" vertical="center" wrapText="1"/>
    </xf>
    <xf numFmtId="38" fontId="5" fillId="0" borderId="13" xfId="49" applyFont="1" applyFill="1" applyBorder="1" applyAlignment="1">
      <alignment vertical="center"/>
    </xf>
    <xf numFmtId="0" fontId="5" fillId="0" borderId="85" xfId="0" applyFont="1" applyFill="1" applyBorder="1" applyAlignment="1">
      <alignment horizontal="left" vertical="center" wrapText="1"/>
    </xf>
    <xf numFmtId="38" fontId="5" fillId="0" borderId="10" xfId="49" applyFont="1" applyFill="1" applyBorder="1" applyAlignment="1">
      <alignment vertical="center" shrinkToFit="1"/>
    </xf>
    <xf numFmtId="38" fontId="5" fillId="0" borderId="11" xfId="49" applyFont="1" applyFill="1" applyBorder="1" applyAlignment="1">
      <alignment vertical="center" shrinkToFit="1"/>
    </xf>
    <xf numFmtId="38" fontId="5" fillId="0" borderId="15" xfId="49" applyFont="1" applyFill="1" applyBorder="1" applyAlignment="1">
      <alignment vertical="center" shrinkToFit="1"/>
    </xf>
    <xf numFmtId="38" fontId="5" fillId="0" borderId="12" xfId="49" applyFont="1" applyFill="1" applyBorder="1" applyAlignment="1">
      <alignment vertical="center" shrinkToFit="1"/>
    </xf>
    <xf numFmtId="38" fontId="5" fillId="0" borderId="54" xfId="49" applyFont="1" applyFill="1" applyBorder="1" applyAlignment="1">
      <alignment vertical="center" shrinkToFit="1"/>
    </xf>
    <xf numFmtId="38" fontId="5" fillId="0" borderId="16" xfId="49" applyFont="1" applyFill="1" applyBorder="1" applyAlignment="1">
      <alignment vertical="center" shrinkToFit="1"/>
    </xf>
    <xf numFmtId="38" fontId="5" fillId="0" borderId="23" xfId="49" applyFont="1" applyFill="1" applyBorder="1" applyAlignment="1">
      <alignment vertical="center"/>
    </xf>
    <xf numFmtId="38" fontId="5" fillId="0" borderId="64" xfId="49" applyFont="1" applyFill="1" applyBorder="1" applyAlignment="1">
      <alignment vertical="center"/>
    </xf>
    <xf numFmtId="38" fontId="5" fillId="0" borderId="10" xfId="49" applyFont="1" applyFill="1" applyBorder="1" applyAlignment="1">
      <alignment vertical="center" wrapText="1"/>
    </xf>
    <xf numFmtId="38" fontId="5" fillId="0" borderId="11" xfId="49" applyFont="1" applyFill="1" applyBorder="1" applyAlignment="1">
      <alignment vertical="center" wrapText="1"/>
    </xf>
    <xf numFmtId="0" fontId="5" fillId="0" borderId="90" xfId="0" applyFont="1" applyFill="1" applyBorder="1" applyAlignment="1">
      <alignment horizontal="left" vertical="center" wrapText="1" shrinkToFit="1"/>
    </xf>
    <xf numFmtId="38" fontId="5" fillId="0" borderId="63" xfId="49" applyFont="1" applyFill="1" applyBorder="1" applyAlignment="1">
      <alignment vertical="center"/>
    </xf>
    <xf numFmtId="38" fontId="5" fillId="0" borderId="30" xfId="49" applyFont="1" applyFill="1" applyBorder="1" applyAlignment="1">
      <alignment vertical="center"/>
    </xf>
    <xf numFmtId="38" fontId="5" fillId="0" borderId="70" xfId="49" applyFont="1" applyFill="1" applyBorder="1" applyAlignment="1">
      <alignment vertical="center"/>
    </xf>
    <xf numFmtId="0" fontId="5" fillId="0" borderId="84" xfId="0" applyFont="1" applyFill="1" applyBorder="1" applyAlignment="1">
      <alignment horizontal="distributed" vertical="center"/>
    </xf>
    <xf numFmtId="0" fontId="5" fillId="0" borderId="54" xfId="0" applyFont="1" applyFill="1" applyBorder="1" applyAlignment="1">
      <alignment horizontal="distributed" vertical="center"/>
    </xf>
    <xf numFmtId="0" fontId="5" fillId="0" borderId="55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38" fontId="5" fillId="0" borderId="16" xfId="49" applyFont="1" applyFill="1" applyBorder="1" applyAlignment="1">
      <alignment horizontal="right" vertical="center"/>
    </xf>
    <xf numFmtId="0" fontId="5" fillId="0" borderId="54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81" xfId="0" applyFont="1" applyFill="1" applyBorder="1" applyAlignment="1">
      <alignment horizontal="distributed" vertical="center"/>
    </xf>
    <xf numFmtId="0" fontId="5" fillId="0" borderId="72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85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29" xfId="0" applyFont="1" applyFill="1" applyBorder="1" applyAlignment="1">
      <alignment horizontal="distributed" vertical="center"/>
    </xf>
    <xf numFmtId="0" fontId="5" fillId="0" borderId="64" xfId="0" applyFont="1" applyFill="1" applyBorder="1" applyAlignment="1">
      <alignment horizontal="distributed" vertical="center"/>
    </xf>
    <xf numFmtId="0" fontId="5" fillId="0" borderId="85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38" fontId="5" fillId="0" borderId="11" xfId="49" applyFont="1" applyFill="1" applyBorder="1" applyAlignment="1">
      <alignment horizontal="right" vertical="center"/>
    </xf>
    <xf numFmtId="38" fontId="5" fillId="0" borderId="61" xfId="49" applyFont="1" applyFill="1" applyBorder="1" applyAlignment="1">
      <alignment horizontal="right" vertical="center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80" xfId="0" applyFont="1" applyFill="1" applyBorder="1" applyAlignment="1">
      <alignment horizontal="distributed" vertical="center"/>
    </xf>
    <xf numFmtId="0" fontId="5" fillId="0" borderId="71" xfId="0" applyFont="1" applyFill="1" applyBorder="1" applyAlignment="1">
      <alignment horizontal="distributed" vertical="center"/>
    </xf>
    <xf numFmtId="0" fontId="5" fillId="0" borderId="8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right" vertical="center"/>
    </xf>
    <xf numFmtId="38" fontId="5" fillId="0" borderId="12" xfId="49" applyFont="1" applyFill="1" applyBorder="1" applyAlignment="1">
      <alignment horizontal="right" vertical="center"/>
    </xf>
    <xf numFmtId="0" fontId="7" fillId="0" borderId="30" xfId="0" applyFont="1" applyFill="1" applyBorder="1" applyAlignment="1">
      <alignment horizontal="center" vertical="center"/>
    </xf>
    <xf numFmtId="0" fontId="5" fillId="0" borderId="72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>
      <alignment horizontal="left" vertical="center" wrapText="1"/>
    </xf>
    <xf numFmtId="184" fontId="5" fillId="0" borderId="80" xfId="0" applyNumberFormat="1" applyFont="1" applyFill="1" applyBorder="1" applyAlignment="1">
      <alignment horizontal="right" vertical="center"/>
    </xf>
    <xf numFmtId="184" fontId="5" fillId="0" borderId="86" xfId="0" applyNumberFormat="1" applyFont="1" applyFill="1" applyBorder="1" applyAlignment="1">
      <alignment horizontal="right" vertical="center"/>
    </xf>
    <xf numFmtId="184" fontId="5" fillId="0" borderId="31" xfId="49" applyNumberFormat="1" applyFont="1" applyFill="1" applyBorder="1" applyAlignment="1">
      <alignment horizontal="right" vertical="center"/>
    </xf>
    <xf numFmtId="184" fontId="5" fillId="0" borderId="31" xfId="49" applyNumberFormat="1" applyFont="1" applyFill="1" applyBorder="1" applyAlignment="1">
      <alignment vertical="center"/>
    </xf>
    <xf numFmtId="184" fontId="5" fillId="0" borderId="71" xfId="49" applyNumberFormat="1" applyFont="1" applyFill="1" applyBorder="1" applyAlignment="1">
      <alignment vertical="center"/>
    </xf>
    <xf numFmtId="183" fontId="5" fillId="0" borderId="27" xfId="0" applyNumberFormat="1" applyFont="1" applyFill="1" applyBorder="1" applyAlignment="1">
      <alignment horizontal="right" vertical="center"/>
    </xf>
    <xf numFmtId="183" fontId="5" fillId="0" borderId="65" xfId="49" applyNumberFormat="1" applyFont="1" applyFill="1" applyBorder="1" applyAlignment="1">
      <alignment horizontal="right" vertical="center"/>
    </xf>
    <xf numFmtId="183" fontId="5" fillId="0" borderId="27" xfId="49" applyNumberFormat="1" applyFont="1" applyFill="1" applyBorder="1" applyAlignment="1">
      <alignment horizontal="right" vertical="center"/>
    </xf>
    <xf numFmtId="183" fontId="5" fillId="0" borderId="41" xfId="0" applyNumberFormat="1" applyFont="1" applyFill="1" applyBorder="1" applyAlignment="1">
      <alignment horizontal="right" vertical="center" shrinkToFit="1"/>
    </xf>
    <xf numFmtId="183" fontId="5" fillId="0" borderId="41" xfId="49" applyNumberFormat="1" applyFont="1" applyFill="1" applyBorder="1" applyAlignment="1">
      <alignment horizontal="right" vertical="center" shrinkToFit="1"/>
    </xf>
    <xf numFmtId="183" fontId="5" fillId="0" borderId="27" xfId="0" applyNumberFormat="1" applyFont="1" applyFill="1" applyBorder="1" applyAlignment="1">
      <alignment horizontal="right" vertical="center" shrinkToFit="1"/>
    </xf>
    <xf numFmtId="183" fontId="5" fillId="0" borderId="61" xfId="0" applyNumberFormat="1" applyFont="1" applyFill="1" applyBorder="1" applyAlignment="1">
      <alignment horizontal="right" vertical="center" shrinkToFit="1"/>
    </xf>
    <xf numFmtId="184" fontId="5" fillId="0" borderId="68" xfId="0" applyNumberFormat="1" applyFont="1" applyFill="1" applyBorder="1" applyAlignment="1">
      <alignment horizontal="right" vertical="center"/>
    </xf>
    <xf numFmtId="38" fontId="5" fillId="0" borderId="54" xfId="49" applyFont="1" applyFill="1" applyBorder="1" applyAlignment="1">
      <alignment horizontal="right" vertical="center" wrapText="1"/>
    </xf>
    <xf numFmtId="38" fontId="5" fillId="0" borderId="16" xfId="49" applyFont="1" applyFill="1" applyBorder="1" applyAlignment="1">
      <alignment horizontal="right" vertical="center" wrapText="1"/>
    </xf>
    <xf numFmtId="38" fontId="5" fillId="0" borderId="10" xfId="49" applyFont="1" applyFill="1" applyBorder="1" applyAlignment="1">
      <alignment horizontal="right" vertical="center" wrapText="1"/>
    </xf>
    <xf numFmtId="38" fontId="5" fillId="0" borderId="11" xfId="49" applyFont="1" applyFill="1" applyBorder="1" applyAlignment="1">
      <alignment horizontal="right" vertical="center" wrapText="1"/>
    </xf>
    <xf numFmtId="38" fontId="5" fillId="0" borderId="15" xfId="49" applyFont="1" applyFill="1" applyBorder="1" applyAlignment="1">
      <alignment horizontal="right" vertical="center" wrapText="1"/>
    </xf>
    <xf numFmtId="38" fontId="5" fillId="0" borderId="12" xfId="49" applyFont="1" applyFill="1" applyBorder="1" applyAlignment="1">
      <alignment horizontal="right" vertical="center" wrapText="1"/>
    </xf>
    <xf numFmtId="38" fontId="5" fillId="0" borderId="10" xfId="49" applyFont="1" applyFill="1" applyBorder="1" applyAlignment="1">
      <alignment horizontal="right" vertical="center"/>
    </xf>
    <xf numFmtId="0" fontId="0" fillId="0" borderId="36" xfId="0" applyFont="1" applyFill="1" applyBorder="1" applyAlignment="1">
      <alignment horizontal="center" vertical="center"/>
    </xf>
    <xf numFmtId="0" fontId="5" fillId="0" borderId="7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distributed" textRotation="255"/>
    </xf>
    <xf numFmtId="0" fontId="0" fillId="0" borderId="0" xfId="0" applyFont="1" applyFill="1" applyAlignment="1">
      <alignment horizontal="left"/>
    </xf>
    <xf numFmtId="0" fontId="0" fillId="0" borderId="47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7" xfId="0" applyNumberFormat="1" applyFont="1" applyFill="1" applyBorder="1" applyAlignment="1" quotePrefix="1">
      <alignment horizontal="center" vertical="center"/>
    </xf>
    <xf numFmtId="49" fontId="0" fillId="0" borderId="0" xfId="0" applyNumberFormat="1" applyFont="1" applyFill="1" applyAlignment="1">
      <alignment/>
    </xf>
    <xf numFmtId="0" fontId="0" fillId="0" borderId="60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vertical="center"/>
    </xf>
    <xf numFmtId="0" fontId="5" fillId="0" borderId="39" xfId="0" applyFont="1" applyFill="1" applyBorder="1" applyAlignment="1">
      <alignment vertical="center"/>
    </xf>
    <xf numFmtId="0" fontId="0" fillId="0" borderId="91" xfId="0" applyFont="1" applyFill="1" applyBorder="1" applyAlignment="1">
      <alignment horizontal="center" vertical="center"/>
    </xf>
    <xf numFmtId="0" fontId="0" fillId="0" borderId="92" xfId="0" applyFont="1" applyFill="1" applyBorder="1" applyAlignment="1">
      <alignment horizontal="center" vertical="center"/>
    </xf>
    <xf numFmtId="0" fontId="0" fillId="0" borderId="93" xfId="0" applyFont="1" applyFill="1" applyBorder="1" applyAlignment="1">
      <alignment horizontal="center" vertical="center"/>
    </xf>
    <xf numFmtId="0" fontId="5" fillId="0" borderId="91" xfId="0" applyFont="1" applyFill="1" applyBorder="1" applyAlignment="1">
      <alignment horizontal="center" vertical="center"/>
    </xf>
    <xf numFmtId="0" fontId="5" fillId="0" borderId="94" xfId="0" applyFont="1" applyFill="1" applyBorder="1" applyAlignment="1">
      <alignment horizontal="center" vertical="center"/>
    </xf>
    <xf numFmtId="0" fontId="7" fillId="0" borderId="95" xfId="0" applyFont="1" applyFill="1" applyBorder="1" applyAlignment="1">
      <alignment horizontal="left" vertical="center" wrapText="1"/>
    </xf>
    <xf numFmtId="38" fontId="5" fillId="0" borderId="91" xfId="49" applyFont="1" applyFill="1" applyBorder="1" applyAlignment="1">
      <alignment vertical="center"/>
    </xf>
    <xf numFmtId="38" fontId="5" fillId="0" borderId="91" xfId="49" applyFont="1" applyFill="1" applyBorder="1" applyAlignment="1">
      <alignment vertical="center" wrapText="1"/>
    </xf>
    <xf numFmtId="38" fontId="5" fillId="0" borderId="96" xfId="49" applyFont="1" applyFill="1" applyBorder="1" applyAlignment="1">
      <alignment vertical="center"/>
    </xf>
    <xf numFmtId="195" fontId="5" fillId="0" borderId="97" xfId="0" applyNumberFormat="1" applyFont="1" applyFill="1" applyBorder="1" applyAlignment="1">
      <alignment vertical="center"/>
    </xf>
    <xf numFmtId="0" fontId="5" fillId="0" borderId="36" xfId="0" applyFont="1" applyFill="1" applyBorder="1" applyAlignment="1">
      <alignment vertical="center"/>
    </xf>
    <xf numFmtId="0" fontId="5" fillId="0" borderId="96" xfId="0" applyFont="1" applyFill="1" applyBorder="1" applyAlignment="1">
      <alignment horizontal="center" vertical="center"/>
    </xf>
    <xf numFmtId="38" fontId="5" fillId="0" borderId="96" xfId="49" applyFont="1" applyFill="1" applyBorder="1" applyAlignment="1">
      <alignment vertical="center" wrapText="1"/>
    </xf>
    <xf numFmtId="0" fontId="5" fillId="0" borderId="98" xfId="0" applyFont="1" applyFill="1" applyBorder="1" applyAlignment="1">
      <alignment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99" xfId="0" applyFont="1" applyFill="1" applyBorder="1" applyAlignment="1">
      <alignment horizontal="center" vertical="center"/>
    </xf>
    <xf numFmtId="0" fontId="0" fillId="0" borderId="94" xfId="0" applyFont="1" applyFill="1" applyBorder="1" applyAlignment="1">
      <alignment horizontal="center" vertical="center"/>
    </xf>
    <xf numFmtId="0" fontId="0" fillId="0" borderId="100" xfId="0" applyFont="1" applyFill="1" applyBorder="1" applyAlignment="1">
      <alignment horizontal="center" vertical="center"/>
    </xf>
    <xf numFmtId="0" fontId="0" fillId="0" borderId="97" xfId="0" applyFont="1" applyFill="1" applyBorder="1" applyAlignment="1">
      <alignment horizontal="center" vertical="center"/>
    </xf>
    <xf numFmtId="0" fontId="0" fillId="0" borderId="58" xfId="0" applyNumberFormat="1" applyFont="1" applyFill="1" applyBorder="1" applyAlignment="1">
      <alignment horizontal="center" vertical="center" wrapText="1"/>
    </xf>
    <xf numFmtId="0" fontId="0" fillId="0" borderId="101" xfId="0" applyFont="1" applyFill="1" applyBorder="1" applyAlignment="1">
      <alignment horizontal="center" vertical="center"/>
    </xf>
    <xf numFmtId="0" fontId="0" fillId="0" borderId="102" xfId="0" applyFont="1" applyFill="1" applyBorder="1" applyAlignment="1">
      <alignment horizontal="center" vertical="center"/>
    </xf>
    <xf numFmtId="0" fontId="5" fillId="0" borderId="103" xfId="0" applyFont="1" applyFill="1" applyBorder="1" applyAlignment="1">
      <alignment horizontal="center" vertical="center"/>
    </xf>
    <xf numFmtId="0" fontId="5" fillId="0" borderId="104" xfId="0" applyFont="1" applyFill="1" applyBorder="1" applyAlignment="1">
      <alignment horizontal="center" vertical="center"/>
    </xf>
    <xf numFmtId="0" fontId="0" fillId="0" borderId="104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 wrapText="1"/>
    </xf>
    <xf numFmtId="0" fontId="5" fillId="0" borderId="84" xfId="0" applyFont="1" applyFill="1" applyBorder="1" applyAlignment="1">
      <alignment horizontal="center" vertical="center"/>
    </xf>
    <xf numFmtId="0" fontId="5" fillId="0" borderId="105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106" xfId="0" applyFont="1" applyFill="1" applyBorder="1" applyAlignment="1">
      <alignment horizontal="center" vertical="center"/>
    </xf>
    <xf numFmtId="0" fontId="0" fillId="0" borderId="107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79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183" fontId="0" fillId="0" borderId="25" xfId="49" applyNumberFormat="1" applyFont="1" applyFill="1" applyBorder="1" applyAlignment="1">
      <alignment horizontal="right" vertical="center" shrinkToFit="1"/>
    </xf>
    <xf numFmtId="0" fontId="0" fillId="0" borderId="86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0" fillId="0" borderId="89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 wrapText="1"/>
    </xf>
    <xf numFmtId="0" fontId="13" fillId="0" borderId="0" xfId="0" applyFont="1" applyFill="1" applyAlignment="1">
      <alignment horizontal="center" wrapText="1"/>
    </xf>
    <xf numFmtId="0" fontId="5" fillId="0" borderId="43" xfId="0" applyFont="1" applyFill="1" applyBorder="1" applyAlignment="1">
      <alignment horizontal="center" vertical="center"/>
    </xf>
    <xf numFmtId="0" fontId="5" fillId="0" borderId="9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5" fillId="0" borderId="101" xfId="0" applyFont="1" applyFill="1" applyBorder="1" applyAlignment="1">
      <alignment horizontal="distributed" vertical="center"/>
    </xf>
    <xf numFmtId="0" fontId="5" fillId="0" borderId="107" xfId="0" applyFont="1" applyFill="1" applyBorder="1" applyAlignment="1">
      <alignment horizontal="distributed" vertical="center"/>
    </xf>
    <xf numFmtId="0" fontId="5" fillId="0" borderId="102" xfId="0" applyFont="1" applyFill="1" applyBorder="1" applyAlignment="1">
      <alignment horizontal="distributed" vertical="center"/>
    </xf>
    <xf numFmtId="0" fontId="5" fillId="0" borderId="106" xfId="0" applyFont="1" applyFill="1" applyBorder="1" applyAlignment="1">
      <alignment horizontal="distributed" vertical="center"/>
    </xf>
    <xf numFmtId="0" fontId="5" fillId="0" borderId="108" xfId="0" applyFont="1" applyFill="1" applyBorder="1" applyAlignment="1">
      <alignment horizontal="distributed" vertical="center"/>
    </xf>
    <xf numFmtId="0" fontId="5" fillId="0" borderId="109" xfId="0" applyFont="1" applyFill="1" applyBorder="1" applyAlignment="1">
      <alignment horizontal="center" vertical="center"/>
    </xf>
    <xf numFmtId="0" fontId="5" fillId="0" borderId="102" xfId="0" applyFont="1" applyFill="1" applyBorder="1" applyAlignment="1">
      <alignment horizontal="center" vertical="center"/>
    </xf>
    <xf numFmtId="0" fontId="5" fillId="0" borderId="108" xfId="0" applyFont="1" applyFill="1" applyBorder="1" applyAlignment="1">
      <alignment horizontal="center" vertical="center"/>
    </xf>
    <xf numFmtId="0" fontId="5" fillId="0" borderId="110" xfId="0" applyFont="1" applyFill="1" applyBorder="1" applyAlignment="1">
      <alignment horizontal="center" vertical="center"/>
    </xf>
    <xf numFmtId="0" fontId="5" fillId="0" borderId="103" xfId="0" applyFont="1" applyFill="1" applyBorder="1" applyAlignment="1">
      <alignment horizontal="distributed" vertical="center"/>
    </xf>
    <xf numFmtId="0" fontId="5" fillId="0" borderId="111" xfId="0" applyFont="1" applyFill="1" applyBorder="1" applyAlignment="1">
      <alignment horizontal="distributed" vertical="center"/>
    </xf>
    <xf numFmtId="0" fontId="5" fillId="0" borderId="112" xfId="0" applyFont="1" applyFill="1" applyBorder="1" applyAlignment="1">
      <alignment horizontal="distributed" vertical="center"/>
    </xf>
    <xf numFmtId="0" fontId="5" fillId="0" borderId="113" xfId="0" applyFont="1" applyFill="1" applyBorder="1" applyAlignment="1">
      <alignment horizontal="distributed" vertical="center"/>
    </xf>
    <xf numFmtId="0" fontId="5" fillId="0" borderId="114" xfId="0" applyFont="1" applyFill="1" applyBorder="1" applyAlignment="1">
      <alignment horizontal="center" vertical="center" wrapText="1"/>
    </xf>
    <xf numFmtId="0" fontId="5" fillId="0" borderId="111" xfId="0" applyFont="1" applyFill="1" applyBorder="1" applyAlignment="1">
      <alignment horizontal="center" vertical="center"/>
    </xf>
    <xf numFmtId="0" fontId="5" fillId="0" borderId="113" xfId="0" applyFont="1" applyFill="1" applyBorder="1" applyAlignment="1">
      <alignment horizontal="center" vertical="center"/>
    </xf>
    <xf numFmtId="38" fontId="5" fillId="0" borderId="113" xfId="49" applyFont="1" applyFill="1" applyBorder="1" applyAlignment="1">
      <alignment horizontal="right" vertical="center"/>
    </xf>
    <xf numFmtId="38" fontId="5" fillId="0" borderId="104" xfId="49" applyFont="1" applyFill="1" applyBorder="1" applyAlignment="1">
      <alignment horizontal="distributed" vertical="center"/>
    </xf>
    <xf numFmtId="0" fontId="5" fillId="0" borderId="110" xfId="0" applyFont="1" applyFill="1" applyBorder="1" applyAlignment="1">
      <alignment horizontal="distributed" vertical="center"/>
    </xf>
    <xf numFmtId="0" fontId="5" fillId="0" borderId="115" xfId="0" applyFont="1" applyFill="1" applyBorder="1" applyAlignment="1">
      <alignment horizontal="distributed" vertical="center"/>
    </xf>
    <xf numFmtId="0" fontId="5" fillId="0" borderId="116" xfId="0" applyFont="1" applyFill="1" applyBorder="1" applyAlignment="1">
      <alignment horizontal="distributed" vertical="center"/>
    </xf>
    <xf numFmtId="0" fontId="5" fillId="0" borderId="116" xfId="0" applyFont="1" applyFill="1" applyBorder="1" applyAlignment="1">
      <alignment horizontal="center" vertical="center"/>
    </xf>
    <xf numFmtId="38" fontId="5" fillId="0" borderId="116" xfId="49" applyFont="1" applyFill="1" applyBorder="1" applyAlignment="1">
      <alignment horizontal="right" vertical="center"/>
    </xf>
    <xf numFmtId="0" fontId="5" fillId="0" borderId="115" xfId="0" applyFont="1" applyFill="1" applyBorder="1" applyAlignment="1">
      <alignment horizontal="center" vertical="center"/>
    </xf>
    <xf numFmtId="0" fontId="5" fillId="0" borderId="112" xfId="0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3" fontId="5" fillId="0" borderId="54" xfId="0" applyNumberFormat="1" applyFont="1" applyFill="1" applyBorder="1" applyAlignment="1">
      <alignment horizontal="right" vertical="center"/>
    </xf>
    <xf numFmtId="0" fontId="5" fillId="0" borderId="54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54" xfId="0" applyFont="1" applyFill="1" applyBorder="1" applyAlignment="1">
      <alignment horizontal="right" vertical="center"/>
    </xf>
    <xf numFmtId="0" fontId="6" fillId="0" borderId="5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53" xfId="0" applyFont="1" applyFill="1" applyBorder="1" applyAlignment="1">
      <alignment horizontal="center" vertical="center" shrinkToFit="1"/>
    </xf>
    <xf numFmtId="0" fontId="5" fillId="0" borderId="12" xfId="0" applyNumberFormat="1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54" xfId="0" applyFont="1" applyFill="1" applyBorder="1" applyAlignment="1">
      <alignment horizontal="center" vertical="center" shrinkToFit="1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right" vertical="center"/>
    </xf>
    <xf numFmtId="49" fontId="5" fillId="0" borderId="24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38" fontId="5" fillId="0" borderId="54" xfId="49" applyFont="1" applyFill="1" applyBorder="1" applyAlignment="1">
      <alignment horizontal="right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distributed" textRotation="255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right" vertical="center"/>
    </xf>
    <xf numFmtId="0" fontId="5" fillId="0" borderId="74" xfId="0" applyNumberFormat="1" applyFont="1" applyFill="1" applyBorder="1" applyAlignment="1">
      <alignment horizontal="center" vertical="center"/>
    </xf>
    <xf numFmtId="38" fontId="5" fillId="0" borderId="42" xfId="49" applyFont="1" applyFill="1" applyBorder="1" applyAlignment="1">
      <alignment horizontal="right" vertical="center"/>
    </xf>
    <xf numFmtId="0" fontId="5" fillId="0" borderId="74" xfId="0" applyFont="1" applyFill="1" applyBorder="1" applyAlignment="1">
      <alignment horizontal="right" vertical="center"/>
    </xf>
    <xf numFmtId="0" fontId="5" fillId="0" borderId="42" xfId="0" applyFont="1" applyFill="1" applyBorder="1" applyAlignment="1">
      <alignment horizontal="right" vertical="center"/>
    </xf>
    <xf numFmtId="0" fontId="7" fillId="0" borderId="42" xfId="0" applyFont="1" applyFill="1" applyBorder="1" applyAlignment="1">
      <alignment horizontal="center" vertical="center"/>
    </xf>
    <xf numFmtId="0" fontId="5" fillId="0" borderId="35" xfId="0" applyNumberFormat="1" applyFont="1" applyFill="1" applyBorder="1" applyAlignment="1">
      <alignment horizontal="center" vertical="center"/>
    </xf>
    <xf numFmtId="38" fontId="5" fillId="0" borderId="39" xfId="49" applyFont="1" applyFill="1" applyBorder="1" applyAlignment="1">
      <alignment horizontal="right" vertical="center"/>
    </xf>
    <xf numFmtId="0" fontId="5" fillId="0" borderId="39" xfId="0" applyFont="1" applyFill="1" applyBorder="1" applyAlignment="1">
      <alignment horizontal="center" vertical="center" shrinkToFit="1"/>
    </xf>
    <xf numFmtId="49" fontId="5" fillId="0" borderId="18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distributed" vertical="center" shrinkToFit="1"/>
    </xf>
    <xf numFmtId="0" fontId="5" fillId="0" borderId="21" xfId="0" applyFont="1" applyFill="1" applyBorder="1" applyAlignment="1">
      <alignment horizontal="distributed" vertical="center" wrapText="1"/>
    </xf>
    <xf numFmtId="0" fontId="17" fillId="0" borderId="0" xfId="0" applyFont="1" applyFill="1" applyAlignment="1">
      <alignment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distributed" vertical="center" wrapText="1"/>
    </xf>
    <xf numFmtId="0" fontId="7" fillId="0" borderId="81" xfId="0" applyFont="1" applyFill="1" applyBorder="1" applyAlignment="1">
      <alignment horizontal="distributed" vertical="center" wrapText="1"/>
    </xf>
    <xf numFmtId="0" fontId="7" fillId="0" borderId="72" xfId="0" applyFont="1" applyFill="1" applyBorder="1" applyAlignment="1">
      <alignment horizontal="distributed" vertical="center" wrapText="1"/>
    </xf>
    <xf numFmtId="0" fontId="7" fillId="0" borderId="10" xfId="0" applyFont="1" applyFill="1" applyBorder="1" applyAlignment="1">
      <alignment horizontal="distributed" vertical="center" wrapText="1"/>
    </xf>
    <xf numFmtId="0" fontId="7" fillId="0" borderId="17" xfId="0" applyFont="1" applyFill="1" applyBorder="1" applyAlignment="1">
      <alignment horizontal="distributed" vertical="center" wrapText="1"/>
    </xf>
    <xf numFmtId="0" fontId="7" fillId="0" borderId="11" xfId="0" applyFont="1" applyFill="1" applyBorder="1" applyAlignment="1">
      <alignment horizontal="distributed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3" fillId="0" borderId="73" xfId="0" applyFont="1" applyFill="1" applyBorder="1" applyAlignment="1">
      <alignment horizontal="center" vertical="distributed" textRotation="255"/>
    </xf>
    <xf numFmtId="0" fontId="0" fillId="0" borderId="74" xfId="0" applyFont="1" applyFill="1" applyBorder="1" applyAlignment="1">
      <alignment horizontal="center" vertical="distributed" textRotation="255"/>
    </xf>
    <xf numFmtId="0" fontId="3" fillId="0" borderId="48" xfId="0" applyFont="1" applyFill="1" applyBorder="1" applyAlignment="1">
      <alignment horizontal="center" vertical="distributed" textRotation="255" wrapText="1"/>
    </xf>
    <xf numFmtId="0" fontId="0" fillId="0" borderId="117" xfId="0" applyFont="1" applyFill="1" applyBorder="1" applyAlignment="1">
      <alignment horizontal="center" vertical="center" textRotation="255"/>
    </xf>
    <xf numFmtId="49" fontId="0" fillId="0" borderId="80" xfId="0" applyNumberFormat="1" applyFont="1" applyFill="1" applyBorder="1" applyAlignment="1">
      <alignment horizontal="center" vertical="center"/>
    </xf>
    <xf numFmtId="0" fontId="0" fillId="0" borderId="118" xfId="0" applyFont="1" applyFill="1" applyBorder="1" applyAlignment="1">
      <alignment horizontal="center" vertical="center"/>
    </xf>
    <xf numFmtId="0" fontId="0" fillId="0" borderId="119" xfId="0" applyFont="1" applyFill="1" applyBorder="1" applyAlignment="1">
      <alignment horizontal="center" vertical="center"/>
    </xf>
    <xf numFmtId="0" fontId="0" fillId="0" borderId="120" xfId="0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 shrinkToFit="1"/>
    </xf>
    <xf numFmtId="0" fontId="0" fillId="0" borderId="121" xfId="0" applyFont="1" applyFill="1" applyBorder="1" applyAlignment="1">
      <alignment horizontal="center" vertical="center"/>
    </xf>
    <xf numFmtId="49" fontId="0" fillId="0" borderId="55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7" xfId="0" applyFont="1" applyFill="1" applyBorder="1" applyAlignment="1">
      <alignment horizontal="center" vertical="center"/>
    </xf>
    <xf numFmtId="0" fontId="0" fillId="0" borderId="122" xfId="0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0" fontId="0" fillId="0" borderId="123" xfId="0" applyFont="1" applyFill="1" applyBorder="1" applyAlignment="1">
      <alignment horizontal="center" vertical="center"/>
    </xf>
    <xf numFmtId="183" fontId="0" fillId="0" borderId="24" xfId="49" applyNumberFormat="1" applyFont="1" applyFill="1" applyBorder="1" applyAlignment="1">
      <alignment horizontal="right" vertical="center" shrinkToFit="1"/>
    </xf>
    <xf numFmtId="49" fontId="0" fillId="0" borderId="81" xfId="0" applyNumberFormat="1" applyFont="1" applyFill="1" applyBorder="1" applyAlignment="1">
      <alignment horizontal="center" vertical="center"/>
    </xf>
    <xf numFmtId="183" fontId="0" fillId="0" borderId="81" xfId="49" applyNumberFormat="1" applyFont="1" applyFill="1" applyBorder="1" applyAlignment="1">
      <alignment horizontal="right" vertical="center" shrinkToFit="1"/>
    </xf>
    <xf numFmtId="183" fontId="0" fillId="0" borderId="17" xfId="49" applyNumberFormat="1" applyFont="1" applyFill="1" applyBorder="1" applyAlignment="1">
      <alignment horizontal="right" vertical="center" shrinkToFit="1"/>
    </xf>
    <xf numFmtId="0" fontId="0" fillId="0" borderId="44" xfId="0" applyFont="1" applyFill="1" applyBorder="1" applyAlignment="1">
      <alignment horizontal="center" vertical="center" textRotation="255"/>
    </xf>
    <xf numFmtId="183" fontId="0" fillId="0" borderId="29" xfId="0" applyNumberFormat="1" applyFont="1" applyFill="1" applyBorder="1" applyAlignment="1">
      <alignment horizontal="right" vertical="center" shrinkToFit="1"/>
    </xf>
    <xf numFmtId="183" fontId="0" fillId="0" borderId="14" xfId="49" applyNumberFormat="1" applyFont="1" applyFill="1" applyBorder="1" applyAlignment="1">
      <alignment horizontal="right" vertical="center" shrinkToFit="1"/>
    </xf>
    <xf numFmtId="179" fontId="0" fillId="0" borderId="17" xfId="49" applyNumberFormat="1" applyFont="1" applyFill="1" applyBorder="1" applyAlignment="1">
      <alignment horizontal="center" vertical="center"/>
    </xf>
    <xf numFmtId="0" fontId="0" fillId="0" borderId="81" xfId="0" applyFont="1" applyFill="1" applyBorder="1" applyAlignment="1" quotePrefix="1">
      <alignment horizontal="center" vertical="center"/>
    </xf>
    <xf numFmtId="0" fontId="0" fillId="0" borderId="81" xfId="0" applyNumberFormat="1" applyFont="1" applyFill="1" applyBorder="1" applyAlignment="1">
      <alignment horizontal="center" vertical="center"/>
    </xf>
    <xf numFmtId="0" fontId="0" fillId="0" borderId="124" xfId="0" applyFont="1" applyFill="1" applyBorder="1" applyAlignment="1">
      <alignment horizontal="center" vertical="center"/>
    </xf>
    <xf numFmtId="0" fontId="0" fillId="0" borderId="125" xfId="0" applyFont="1" applyFill="1" applyBorder="1" applyAlignment="1">
      <alignment horizontal="center" vertical="center"/>
    </xf>
    <xf numFmtId="0" fontId="0" fillId="0" borderId="108" xfId="0" applyFont="1" applyFill="1" applyBorder="1" applyAlignment="1">
      <alignment horizontal="center" vertical="center"/>
    </xf>
    <xf numFmtId="0" fontId="0" fillId="0" borderId="126" xfId="0" applyFont="1" applyFill="1" applyBorder="1" applyAlignment="1">
      <alignment horizontal="center" vertical="center"/>
    </xf>
    <xf numFmtId="0" fontId="0" fillId="0" borderId="127" xfId="0" applyFont="1" applyFill="1" applyBorder="1" applyAlignment="1">
      <alignment horizontal="center" vertical="center"/>
    </xf>
    <xf numFmtId="49" fontId="0" fillId="0" borderId="101" xfId="0" applyNumberFormat="1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 textRotation="255"/>
    </xf>
    <xf numFmtId="0" fontId="5" fillId="0" borderId="74" xfId="0" applyFont="1" applyFill="1" applyBorder="1" applyAlignment="1">
      <alignment horizontal="center" vertical="center" textRotation="255"/>
    </xf>
    <xf numFmtId="0" fontId="5" fillId="0" borderId="39" xfId="0" applyFont="1" applyFill="1" applyBorder="1" applyAlignment="1">
      <alignment horizontal="center" vertical="center" textRotation="255"/>
    </xf>
    <xf numFmtId="0" fontId="0" fillId="0" borderId="62" xfId="0" applyFont="1" applyFill="1" applyBorder="1" applyAlignment="1">
      <alignment horizontal="center" vertical="center"/>
    </xf>
    <xf numFmtId="0" fontId="0" fillId="0" borderId="127" xfId="0" applyFont="1" applyFill="1" applyBorder="1" applyAlignment="1">
      <alignment horizontal="distributed" vertical="center"/>
    </xf>
    <xf numFmtId="0" fontId="20" fillId="0" borderId="0" xfId="0" applyFont="1" applyFill="1" applyAlignment="1">
      <alignment/>
    </xf>
    <xf numFmtId="49" fontId="20" fillId="0" borderId="0" xfId="0" applyNumberFormat="1" applyFont="1" applyFill="1" applyBorder="1" applyAlignment="1">
      <alignment/>
    </xf>
    <xf numFmtId="0" fontId="44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/>
    </xf>
    <xf numFmtId="0" fontId="44" fillId="0" borderId="0" xfId="0" applyFont="1" applyFill="1" applyBorder="1" applyAlignment="1">
      <alignment/>
    </xf>
    <xf numFmtId="0" fontId="44" fillId="0" borderId="0" xfId="0" applyFont="1" applyFill="1" applyAlignment="1">
      <alignment/>
    </xf>
    <xf numFmtId="49" fontId="44" fillId="0" borderId="0" xfId="0" applyNumberFormat="1" applyFont="1" applyFill="1" applyBorder="1" applyAlignment="1">
      <alignment/>
    </xf>
    <xf numFmtId="0" fontId="20" fillId="0" borderId="0" xfId="0" applyFont="1" applyFill="1" applyAlignment="1">
      <alignment horizontal="left"/>
    </xf>
    <xf numFmtId="0" fontId="5" fillId="0" borderId="19" xfId="0" applyFont="1" applyFill="1" applyBorder="1" applyAlignment="1">
      <alignment horizontal="distributed" vertical="center" wrapText="1"/>
    </xf>
    <xf numFmtId="0" fontId="5" fillId="0" borderId="109" xfId="0" applyFont="1" applyFill="1" applyBorder="1" applyAlignment="1">
      <alignment horizontal="distributed" vertical="center"/>
    </xf>
    <xf numFmtId="0" fontId="7" fillId="0" borderId="57" xfId="0" applyFont="1" applyFill="1" applyBorder="1" applyAlignment="1">
      <alignment horizontal="left" vertical="center" wrapText="1"/>
    </xf>
    <xf numFmtId="0" fontId="5" fillId="0" borderId="128" xfId="0" applyFont="1" applyFill="1" applyBorder="1" applyAlignment="1">
      <alignment horizontal="left" vertical="center" wrapText="1"/>
    </xf>
    <xf numFmtId="0" fontId="5" fillId="0" borderId="129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textRotation="255"/>
    </xf>
    <xf numFmtId="0" fontId="7" fillId="0" borderId="52" xfId="0" applyFont="1" applyFill="1" applyBorder="1" applyAlignment="1" applyProtection="1">
      <alignment horizontal="left" vertical="center" wrapText="1"/>
      <protection locked="0"/>
    </xf>
    <xf numFmtId="0" fontId="7" fillId="0" borderId="19" xfId="0" applyFont="1" applyFill="1" applyBorder="1" applyAlignment="1">
      <alignment horizontal="left" vertical="center"/>
    </xf>
    <xf numFmtId="0" fontId="7" fillId="0" borderId="47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53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62" xfId="0" applyFont="1" applyFill="1" applyBorder="1" applyAlignment="1">
      <alignment horizontal="left" vertical="center" wrapText="1"/>
    </xf>
    <xf numFmtId="0" fontId="7" fillId="0" borderId="44" xfId="0" applyFont="1" applyFill="1" applyBorder="1" applyAlignment="1">
      <alignment horizontal="left" vertical="center" wrapText="1"/>
    </xf>
    <xf numFmtId="0" fontId="7" fillId="0" borderId="61" xfId="0" applyFont="1" applyFill="1" applyBorder="1" applyAlignment="1">
      <alignment horizontal="left" vertical="center" wrapText="1"/>
    </xf>
    <xf numFmtId="0" fontId="7" fillId="0" borderId="47" xfId="0" applyFont="1" applyFill="1" applyBorder="1" applyAlignment="1">
      <alignment horizontal="left" vertical="center" wrapText="1"/>
    </xf>
    <xf numFmtId="0" fontId="7" fillId="0" borderId="59" xfId="0" applyFont="1" applyFill="1" applyBorder="1" applyAlignment="1">
      <alignment horizontal="left" vertical="center" wrapText="1"/>
    </xf>
    <xf numFmtId="0" fontId="7" fillId="0" borderId="52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45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wrapText="1"/>
    </xf>
    <xf numFmtId="0" fontId="7" fillId="0" borderId="56" xfId="0" applyFont="1" applyFill="1" applyBorder="1" applyAlignment="1">
      <alignment wrapText="1"/>
    </xf>
    <xf numFmtId="0" fontId="7" fillId="0" borderId="47" xfId="0" applyFont="1" applyFill="1" applyBorder="1" applyAlignment="1">
      <alignment vertical="center" wrapText="1"/>
    </xf>
    <xf numFmtId="0" fontId="7" fillId="0" borderId="50" xfId="0" applyFont="1" applyFill="1" applyBorder="1" applyAlignment="1">
      <alignment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7" fillId="0" borderId="56" xfId="0" applyFont="1" applyFill="1" applyBorder="1" applyAlignment="1">
      <alignment horizontal="left" vertical="center" wrapText="1"/>
    </xf>
    <xf numFmtId="0" fontId="7" fillId="0" borderId="79" xfId="0" applyFont="1" applyFill="1" applyBorder="1" applyAlignment="1">
      <alignment horizontal="left" vertical="center" wrapText="1"/>
    </xf>
    <xf numFmtId="0" fontId="7" fillId="0" borderId="130" xfId="0" applyFont="1" applyFill="1" applyBorder="1" applyAlignment="1">
      <alignment horizontal="left" vertical="center" wrapText="1"/>
    </xf>
    <xf numFmtId="0" fontId="7" fillId="0" borderId="131" xfId="0" applyFont="1" applyFill="1" applyBorder="1" applyAlignment="1">
      <alignment horizontal="left" vertical="center" wrapText="1"/>
    </xf>
    <xf numFmtId="0" fontId="7" fillId="0" borderId="62" xfId="0" applyFont="1" applyFill="1" applyBorder="1" applyAlignment="1">
      <alignment vertical="center" wrapText="1"/>
    </xf>
    <xf numFmtId="0" fontId="0" fillId="0" borderId="74" xfId="0" applyFont="1" applyFill="1" applyBorder="1" applyAlignment="1">
      <alignment horizontal="center" vertical="distributed" textRotation="255"/>
    </xf>
    <xf numFmtId="0" fontId="0" fillId="0" borderId="42" xfId="0" applyFont="1" applyFill="1" applyBorder="1" applyAlignment="1">
      <alignment horizontal="center" vertical="distributed" textRotation="255"/>
    </xf>
    <xf numFmtId="49" fontId="0" fillId="0" borderId="58" xfId="0" applyNumberFormat="1" applyFont="1" applyFill="1" applyBorder="1" applyAlignment="1">
      <alignment horizontal="center" vertical="distributed" textRotation="255" wrapText="1"/>
    </xf>
    <xf numFmtId="49" fontId="0" fillId="0" borderId="68" xfId="0" applyNumberFormat="1" applyFont="1" applyFill="1" applyBorder="1" applyAlignment="1">
      <alignment horizontal="center" vertical="distributed" textRotation="255" wrapText="1"/>
    </xf>
    <xf numFmtId="0" fontId="0" fillId="0" borderId="51" xfId="0" applyFont="1" applyFill="1" applyBorder="1" applyAlignment="1">
      <alignment horizontal="center" vertical="distributed" textRotation="255" wrapText="1"/>
    </xf>
    <xf numFmtId="0" fontId="2" fillId="0" borderId="86" xfId="0" applyFont="1" applyFill="1" applyBorder="1" applyAlignment="1">
      <alignment horizontal="center" vertical="center" wrapText="1"/>
    </xf>
    <xf numFmtId="56" fontId="0" fillId="0" borderId="53" xfId="0" applyNumberFormat="1" applyFont="1" applyFill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distributed" textRotation="255" wrapText="1"/>
    </xf>
    <xf numFmtId="0" fontId="0" fillId="0" borderId="40" xfId="0" applyFont="1" applyFill="1" applyBorder="1" applyAlignment="1">
      <alignment horizontal="center" vertical="distributed" textRotation="255"/>
    </xf>
    <xf numFmtId="0" fontId="0" fillId="0" borderId="39" xfId="0" applyFont="1" applyFill="1" applyBorder="1" applyAlignment="1">
      <alignment vertical="center"/>
    </xf>
    <xf numFmtId="0" fontId="0" fillId="0" borderId="58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82" xfId="0" applyFont="1" applyFill="1" applyBorder="1" applyAlignment="1" quotePrefix="1">
      <alignment horizontal="center" vertical="center"/>
    </xf>
    <xf numFmtId="0" fontId="0" fillId="0" borderId="89" xfId="0" applyFont="1" applyFill="1" applyBorder="1" applyAlignment="1" quotePrefix="1">
      <alignment horizontal="center" vertical="center"/>
    </xf>
    <xf numFmtId="0" fontId="0" fillId="0" borderId="66" xfId="0" applyFont="1" applyFill="1" applyBorder="1" applyAlignment="1">
      <alignment horizontal="center" vertical="distributed" textRotation="255" wrapText="1"/>
    </xf>
    <xf numFmtId="3" fontId="0" fillId="0" borderId="84" xfId="0" applyNumberFormat="1" applyFont="1" applyFill="1" applyBorder="1" applyAlignment="1">
      <alignment horizontal="center" vertical="center"/>
    </xf>
    <xf numFmtId="0" fontId="0" fillId="0" borderId="109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95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distributed" textRotation="255"/>
    </xf>
    <xf numFmtId="49" fontId="0" fillId="0" borderId="132" xfId="0" applyNumberFormat="1" applyFont="1" applyFill="1" applyBorder="1" applyAlignment="1">
      <alignment horizontal="center" vertical="center"/>
    </xf>
    <xf numFmtId="0" fontId="0" fillId="0" borderId="133" xfId="0" applyFont="1" applyFill="1" applyBorder="1" applyAlignment="1">
      <alignment horizontal="center" vertical="center"/>
    </xf>
    <xf numFmtId="0" fontId="0" fillId="0" borderId="96" xfId="0" applyFont="1" applyFill="1" applyBorder="1" applyAlignment="1">
      <alignment horizontal="center" vertical="center"/>
    </xf>
    <xf numFmtId="56" fontId="0" fillId="0" borderId="97" xfId="0" applyNumberFormat="1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distributed" textRotation="255"/>
    </xf>
    <xf numFmtId="0" fontId="0" fillId="0" borderId="30" xfId="0" applyFont="1" applyFill="1" applyBorder="1" applyAlignment="1">
      <alignment horizontal="center" vertical="center"/>
    </xf>
    <xf numFmtId="0" fontId="0" fillId="0" borderId="110" xfId="0" applyFont="1" applyFill="1" applyBorder="1" applyAlignment="1">
      <alignment horizontal="center" vertical="center"/>
    </xf>
    <xf numFmtId="0" fontId="0" fillId="0" borderId="115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vertical="center" textRotation="255"/>
    </xf>
    <xf numFmtId="0" fontId="0" fillId="0" borderId="134" xfId="0" applyFont="1" applyFill="1" applyBorder="1" applyAlignment="1">
      <alignment horizontal="center" vertical="center" textRotation="255"/>
    </xf>
    <xf numFmtId="0" fontId="0" fillId="0" borderId="135" xfId="0" applyFont="1" applyFill="1" applyBorder="1" applyAlignment="1">
      <alignment horizontal="center" vertical="center"/>
    </xf>
    <xf numFmtId="0" fontId="0" fillId="0" borderId="136" xfId="0" applyFont="1" applyFill="1" applyBorder="1" applyAlignment="1">
      <alignment horizontal="center" vertical="center"/>
    </xf>
    <xf numFmtId="0" fontId="0" fillId="0" borderId="137" xfId="0" applyFont="1" applyFill="1" applyBorder="1" applyAlignment="1">
      <alignment horizontal="center" vertical="center"/>
    </xf>
    <xf numFmtId="0" fontId="0" fillId="0" borderId="138" xfId="0" applyFont="1" applyFill="1" applyBorder="1" applyAlignment="1">
      <alignment horizontal="center" vertical="center"/>
    </xf>
    <xf numFmtId="0" fontId="0" fillId="0" borderId="139" xfId="0" applyFont="1" applyFill="1" applyBorder="1" applyAlignment="1">
      <alignment horizontal="center" vertical="center"/>
    </xf>
    <xf numFmtId="0" fontId="0" fillId="0" borderId="140" xfId="0" applyFont="1" applyFill="1" applyBorder="1" applyAlignment="1">
      <alignment horizontal="center" vertical="center"/>
    </xf>
    <xf numFmtId="0" fontId="0" fillId="0" borderId="141" xfId="0" applyFont="1" applyFill="1" applyBorder="1" applyAlignment="1">
      <alignment horizontal="center" vertical="center"/>
    </xf>
    <xf numFmtId="0" fontId="0" fillId="0" borderId="142" xfId="0" applyFont="1" applyFill="1" applyBorder="1" applyAlignment="1">
      <alignment horizontal="center" vertical="center"/>
    </xf>
    <xf numFmtId="0" fontId="0" fillId="0" borderId="143" xfId="0" applyFont="1" applyFill="1" applyBorder="1" applyAlignment="1">
      <alignment horizontal="center" vertical="center"/>
    </xf>
    <xf numFmtId="194" fontId="5" fillId="0" borderId="50" xfId="0" applyNumberFormat="1" applyFont="1" applyFill="1" applyBorder="1" applyAlignment="1">
      <alignment vertical="center"/>
    </xf>
    <xf numFmtId="0" fontId="5" fillId="0" borderId="36" xfId="0" applyFont="1" applyFill="1" applyBorder="1" applyAlignment="1">
      <alignment horizontal="center" vertical="center" wrapText="1"/>
    </xf>
    <xf numFmtId="0" fontId="5" fillId="0" borderId="144" xfId="0" applyFont="1" applyFill="1" applyBorder="1" applyAlignment="1">
      <alignment horizontal="center" vertical="center"/>
    </xf>
    <xf numFmtId="38" fontId="5" fillId="0" borderId="40" xfId="49" applyFont="1" applyFill="1" applyBorder="1" applyAlignment="1">
      <alignment horizontal="right"/>
    </xf>
    <xf numFmtId="38" fontId="5" fillId="0" borderId="44" xfId="49" applyFont="1" applyFill="1" applyBorder="1" applyAlignment="1">
      <alignment horizontal="right"/>
    </xf>
    <xf numFmtId="38" fontId="5" fillId="0" borderId="44" xfId="49" applyFont="1" applyFill="1" applyBorder="1" applyAlignment="1">
      <alignment horizontal="right" vertical="center"/>
    </xf>
    <xf numFmtId="38" fontId="5" fillId="0" borderId="40" xfId="49" applyFont="1" applyFill="1" applyBorder="1" applyAlignment="1">
      <alignment horizontal="right" vertical="center"/>
    </xf>
    <xf numFmtId="38" fontId="5" fillId="0" borderId="46" xfId="49" applyFont="1" applyFill="1" applyBorder="1" applyAlignment="1">
      <alignment horizontal="right" vertical="center"/>
    </xf>
    <xf numFmtId="0" fontId="5" fillId="0" borderId="40" xfId="0" applyFont="1" applyFill="1" applyBorder="1" applyAlignment="1">
      <alignment vertical="center"/>
    </xf>
    <xf numFmtId="0" fontId="5" fillId="0" borderId="44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38" fontId="5" fillId="0" borderId="126" xfId="49" applyFont="1" applyFill="1" applyBorder="1" applyAlignment="1">
      <alignment horizontal="right" vertical="center"/>
    </xf>
    <xf numFmtId="38" fontId="5" fillId="0" borderId="145" xfId="49" applyFont="1" applyFill="1" applyBorder="1" applyAlignment="1">
      <alignment horizontal="right" vertical="center"/>
    </xf>
    <xf numFmtId="38" fontId="5" fillId="0" borderId="146" xfId="49" applyFont="1" applyFill="1" applyBorder="1" applyAlignment="1">
      <alignment horizontal="right" vertical="center"/>
    </xf>
    <xf numFmtId="0" fontId="5" fillId="0" borderId="42" xfId="0" applyFont="1" applyFill="1" applyBorder="1" applyAlignment="1">
      <alignment horizontal="center" vertical="center" textRotation="255" wrapText="1"/>
    </xf>
    <xf numFmtId="0" fontId="5" fillId="0" borderId="43" xfId="0" applyFont="1" applyFill="1" applyBorder="1" applyAlignment="1">
      <alignment horizontal="center" vertical="center" textRotation="255" wrapText="1"/>
    </xf>
    <xf numFmtId="0" fontId="5" fillId="0" borderId="38" xfId="0" applyFont="1" applyFill="1" applyBorder="1" applyAlignment="1">
      <alignment horizontal="center" vertical="center" textRotation="255" wrapText="1"/>
    </xf>
    <xf numFmtId="0" fontId="5" fillId="0" borderId="42" xfId="0" applyFont="1" applyFill="1" applyBorder="1" applyAlignment="1">
      <alignment horizontal="center" vertical="center" textRotation="255" shrinkToFit="1"/>
    </xf>
    <xf numFmtId="0" fontId="5" fillId="0" borderId="12" xfId="0" applyFont="1" applyFill="1" applyBorder="1" applyAlignment="1">
      <alignment horizontal="center" vertical="center" textRotation="255" wrapText="1"/>
    </xf>
    <xf numFmtId="0" fontId="5" fillId="0" borderId="46" xfId="0" applyFont="1" applyFill="1" applyBorder="1" applyAlignment="1">
      <alignment horizontal="center" vertical="center" textRotation="255" wrapText="1"/>
    </xf>
    <xf numFmtId="38" fontId="5" fillId="0" borderId="108" xfId="49" applyFont="1" applyFill="1" applyBorder="1" applyAlignment="1">
      <alignment horizontal="right" vertical="center"/>
    </xf>
    <xf numFmtId="0" fontId="5" fillId="0" borderId="147" xfId="0" applyFont="1" applyFill="1" applyBorder="1" applyAlignment="1">
      <alignment horizontal="center" vertical="center"/>
    </xf>
    <xf numFmtId="0" fontId="5" fillId="0" borderId="148" xfId="0" applyFont="1" applyFill="1" applyBorder="1" applyAlignment="1">
      <alignment horizontal="center" vertical="center"/>
    </xf>
    <xf numFmtId="0" fontId="5" fillId="0" borderId="149" xfId="0" applyFont="1" applyFill="1" applyBorder="1" applyAlignment="1">
      <alignment horizontal="center" vertical="center"/>
    </xf>
    <xf numFmtId="0" fontId="5" fillId="0" borderId="150" xfId="0" applyFont="1" applyFill="1" applyBorder="1" applyAlignment="1">
      <alignment horizontal="center" vertical="center"/>
    </xf>
    <xf numFmtId="0" fontId="5" fillId="0" borderId="85" xfId="0" applyFont="1" applyFill="1" applyBorder="1" applyAlignment="1">
      <alignment horizontal="center" vertical="center" wrapText="1"/>
    </xf>
    <xf numFmtId="0" fontId="5" fillId="0" borderId="151" xfId="0" applyFont="1" applyFill="1" applyBorder="1" applyAlignment="1">
      <alignment horizontal="center" vertical="center"/>
    </xf>
    <xf numFmtId="0" fontId="5" fillId="0" borderId="106" xfId="0" applyFont="1" applyFill="1" applyBorder="1" applyAlignment="1">
      <alignment horizontal="center" vertical="center"/>
    </xf>
    <xf numFmtId="0" fontId="5" fillId="0" borderId="101" xfId="0" applyFont="1" applyFill="1" applyBorder="1" applyAlignment="1">
      <alignment horizontal="center" vertical="center"/>
    </xf>
    <xf numFmtId="0" fontId="5" fillId="0" borderId="126" xfId="0" applyFont="1" applyFill="1" applyBorder="1" applyAlignment="1">
      <alignment horizontal="center" vertical="center"/>
    </xf>
    <xf numFmtId="0" fontId="45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/>
    </xf>
    <xf numFmtId="0" fontId="45" fillId="0" borderId="147" xfId="0" applyFont="1" applyFill="1" applyBorder="1" applyAlignment="1">
      <alignment horizontal="center" vertical="center"/>
    </xf>
    <xf numFmtId="0" fontId="45" fillId="0" borderId="55" xfId="0" applyFont="1" applyFill="1" applyBorder="1" applyAlignment="1">
      <alignment horizontal="center" vertical="center"/>
    </xf>
    <xf numFmtId="0" fontId="45" fillId="0" borderId="150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45" fillId="0" borderId="148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center"/>
    </xf>
    <xf numFmtId="0" fontId="45" fillId="0" borderId="54" xfId="0" applyFont="1" applyFill="1" applyBorder="1" applyAlignment="1">
      <alignment horizontal="center" vertical="center"/>
    </xf>
    <xf numFmtId="0" fontId="45" fillId="0" borderId="152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45" fillId="0" borderId="144" xfId="0" applyFont="1" applyFill="1" applyBorder="1" applyAlignment="1">
      <alignment horizontal="center" vertical="center"/>
    </xf>
    <xf numFmtId="0" fontId="45" fillId="0" borderId="49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59" xfId="0" applyFont="1" applyFill="1" applyBorder="1" applyAlignment="1">
      <alignment horizontal="center" vertical="center"/>
    </xf>
    <xf numFmtId="0" fontId="45" fillId="0" borderId="44" xfId="0" applyFont="1" applyFill="1" applyBorder="1" applyAlignment="1">
      <alignment horizontal="center" vertical="center"/>
    </xf>
    <xf numFmtId="0" fontId="45" fillId="0" borderId="46" xfId="0" applyFont="1" applyFill="1" applyBorder="1" applyAlignment="1">
      <alignment horizontal="center" vertical="center"/>
    </xf>
    <xf numFmtId="0" fontId="45" fillId="0" borderId="66" xfId="0" applyFont="1" applyFill="1" applyBorder="1" applyAlignment="1">
      <alignment horizontal="center" vertical="center"/>
    </xf>
    <xf numFmtId="0" fontId="45" fillId="0" borderId="59" xfId="0" applyFont="1" applyFill="1" applyBorder="1" applyAlignment="1">
      <alignment horizontal="left" vertical="center"/>
    </xf>
    <xf numFmtId="0" fontId="45" fillId="0" borderId="52" xfId="0" applyFont="1" applyFill="1" applyBorder="1" applyAlignment="1">
      <alignment horizontal="center" vertical="center"/>
    </xf>
    <xf numFmtId="0" fontId="45" fillId="0" borderId="61" xfId="0" applyFont="1" applyFill="1" applyBorder="1" applyAlignment="1">
      <alignment horizontal="center" vertical="center"/>
    </xf>
    <xf numFmtId="0" fontId="45" fillId="0" borderId="50" xfId="0" applyFont="1" applyFill="1" applyBorder="1" applyAlignment="1">
      <alignment horizontal="left" vertical="center"/>
    </xf>
    <xf numFmtId="0" fontId="45" fillId="0" borderId="50" xfId="0" applyFont="1" applyFill="1" applyBorder="1" applyAlignment="1">
      <alignment horizontal="center" vertical="center"/>
    </xf>
    <xf numFmtId="0" fontId="45" fillId="0" borderId="53" xfId="0" applyFont="1" applyFill="1" applyBorder="1" applyAlignment="1">
      <alignment horizontal="left" vertical="center"/>
    </xf>
    <xf numFmtId="0" fontId="45" fillId="0" borderId="21" xfId="0" applyFont="1" applyFill="1" applyBorder="1" applyAlignment="1">
      <alignment horizontal="left" vertical="center"/>
    </xf>
    <xf numFmtId="0" fontId="45" fillId="0" borderId="62" xfId="0" applyFont="1" applyFill="1" applyBorder="1" applyAlignment="1">
      <alignment horizontal="center" vertical="center"/>
    </xf>
    <xf numFmtId="0" fontId="45" fillId="0" borderId="62" xfId="0" applyFont="1" applyFill="1" applyBorder="1" applyAlignment="1">
      <alignment horizontal="left" vertical="center"/>
    </xf>
    <xf numFmtId="0" fontId="45" fillId="0" borderId="52" xfId="0" applyFont="1" applyFill="1" applyBorder="1" applyAlignment="1">
      <alignment horizontal="left" vertical="center"/>
    </xf>
    <xf numFmtId="0" fontId="45" fillId="0" borderId="47" xfId="0" applyFont="1" applyFill="1" applyBorder="1" applyAlignment="1">
      <alignment horizontal="center" vertical="center"/>
    </xf>
    <xf numFmtId="0" fontId="45" fillId="0" borderId="47" xfId="0" applyFont="1" applyFill="1" applyBorder="1" applyAlignment="1">
      <alignment horizontal="left" vertical="center"/>
    </xf>
    <xf numFmtId="0" fontId="46" fillId="0" borderId="50" xfId="0" applyFont="1" applyFill="1" applyBorder="1" applyAlignment="1" applyProtection="1">
      <alignment horizontal="left" vertical="center"/>
      <protection locked="0"/>
    </xf>
    <xf numFmtId="0" fontId="45" fillId="0" borderId="50" xfId="0" applyFont="1" applyFill="1" applyBorder="1" applyAlignment="1">
      <alignment horizontal="left" vertical="center" wrapText="1"/>
    </xf>
    <xf numFmtId="0" fontId="46" fillId="0" borderId="52" xfId="0" applyFont="1" applyFill="1" applyBorder="1" applyAlignment="1">
      <alignment horizontal="left" vertical="center"/>
    </xf>
    <xf numFmtId="0" fontId="46" fillId="0" borderId="59" xfId="0" applyFont="1" applyFill="1" applyBorder="1" applyAlignment="1">
      <alignment horizontal="left" vertical="center" wrapText="1"/>
    </xf>
    <xf numFmtId="0" fontId="46" fillId="0" borderId="52" xfId="0" applyFont="1" applyFill="1" applyBorder="1" applyAlignment="1">
      <alignment vertical="center" wrapText="1"/>
    </xf>
    <xf numFmtId="0" fontId="46" fillId="0" borderId="19" xfId="0" applyFont="1" applyFill="1" applyBorder="1" applyAlignment="1">
      <alignment horizontal="left" vertical="center" wrapText="1"/>
    </xf>
    <xf numFmtId="0" fontId="46" fillId="0" borderId="44" xfId="0" applyFont="1" applyFill="1" applyBorder="1" applyAlignment="1">
      <alignment vertical="center" wrapText="1"/>
    </xf>
    <xf numFmtId="0" fontId="46" fillId="0" borderId="21" xfId="0" applyFont="1" applyFill="1" applyBorder="1" applyAlignment="1">
      <alignment vertical="center" wrapText="1"/>
    </xf>
    <xf numFmtId="0" fontId="46" fillId="0" borderId="21" xfId="0" applyFont="1" applyFill="1" applyBorder="1" applyAlignment="1">
      <alignment horizontal="left" vertical="center" wrapText="1"/>
    </xf>
    <xf numFmtId="0" fontId="46" fillId="0" borderId="53" xfId="0" applyFont="1" applyFill="1" applyBorder="1" applyAlignment="1">
      <alignment horizontal="left" vertical="center" wrapText="1"/>
    </xf>
    <xf numFmtId="0" fontId="46" fillId="0" borderId="40" xfId="0" applyFont="1" applyFill="1" applyBorder="1" applyAlignment="1">
      <alignment horizontal="left" vertical="center" wrapText="1"/>
    </xf>
    <xf numFmtId="0" fontId="46" fillId="0" borderId="46" xfId="0" applyFont="1" applyFill="1" applyBorder="1" applyAlignment="1">
      <alignment horizontal="left" vertical="center" wrapText="1"/>
    </xf>
    <xf numFmtId="0" fontId="46" fillId="0" borderId="62" xfId="0" applyFont="1" applyFill="1" applyBorder="1" applyAlignment="1">
      <alignment horizontal="left" vertical="center" wrapText="1"/>
    </xf>
    <xf numFmtId="0" fontId="46" fillId="0" borderId="61" xfId="0" applyFont="1" applyFill="1" applyBorder="1" applyAlignment="1">
      <alignment horizontal="left" vertical="center" wrapText="1"/>
    </xf>
    <xf numFmtId="0" fontId="45" fillId="0" borderId="23" xfId="0" applyFont="1" applyFill="1" applyBorder="1" applyAlignment="1">
      <alignment horizontal="center" vertical="center"/>
    </xf>
    <xf numFmtId="0" fontId="45" fillId="0" borderId="24" xfId="0" applyFont="1" applyFill="1" applyBorder="1" applyAlignment="1">
      <alignment horizontal="center" vertical="center"/>
    </xf>
    <xf numFmtId="0" fontId="23" fillId="0" borderId="85" xfId="0" applyFont="1" applyFill="1" applyBorder="1" applyAlignment="1">
      <alignment horizontal="center" vertical="center"/>
    </xf>
    <xf numFmtId="0" fontId="23" fillId="0" borderId="140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/>
    </xf>
    <xf numFmtId="0" fontId="23" fillId="0" borderId="139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135" xfId="0" applyFont="1" applyFill="1" applyBorder="1" applyAlignment="1">
      <alignment horizontal="center" vertical="center"/>
    </xf>
    <xf numFmtId="0" fontId="23" fillId="0" borderId="84" xfId="0" applyFont="1" applyFill="1" applyBorder="1" applyAlignment="1">
      <alignment horizontal="center" vertical="center"/>
    </xf>
    <xf numFmtId="0" fontId="23" fillId="0" borderId="137" xfId="0" applyFont="1" applyFill="1" applyBorder="1" applyAlignment="1">
      <alignment horizontal="center" vertical="center"/>
    </xf>
    <xf numFmtId="184" fontId="5" fillId="24" borderId="13" xfId="0" applyNumberFormat="1" applyFont="1" applyFill="1" applyBorder="1" applyAlignment="1">
      <alignment vertical="center"/>
    </xf>
    <xf numFmtId="0" fontId="45" fillId="0" borderId="12" xfId="0" applyFont="1" applyFill="1" applyBorder="1" applyAlignment="1">
      <alignment horizontal="center" vertical="center"/>
    </xf>
    <xf numFmtId="0" fontId="5" fillId="0" borderId="98" xfId="0" applyFont="1" applyFill="1" applyBorder="1" applyAlignment="1">
      <alignment horizontal="center" vertical="center"/>
    </xf>
    <xf numFmtId="0" fontId="5" fillId="0" borderId="153" xfId="0" applyFont="1" applyFill="1" applyBorder="1" applyAlignment="1">
      <alignment horizontal="center" vertical="center"/>
    </xf>
    <xf numFmtId="38" fontId="5" fillId="0" borderId="110" xfId="0" applyNumberFormat="1" applyFont="1" applyFill="1" applyBorder="1" applyAlignment="1">
      <alignment vertical="center"/>
    </xf>
    <xf numFmtId="38" fontId="5" fillId="0" borderId="116" xfId="0" applyNumberFormat="1" applyFont="1" applyFill="1" applyBorder="1" applyAlignment="1">
      <alignment vertical="center"/>
    </xf>
    <xf numFmtId="0" fontId="0" fillId="0" borderId="0" xfId="0" applyFont="1" applyAlignment="1">
      <alignment horizontal="right"/>
    </xf>
    <xf numFmtId="0" fontId="46" fillId="0" borderId="35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center" vertical="distributed" textRotation="255"/>
    </xf>
    <xf numFmtId="0" fontId="0" fillId="0" borderId="78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distributed" textRotation="255"/>
    </xf>
    <xf numFmtId="0" fontId="0" fillId="0" borderId="28" xfId="0" applyFont="1" applyFill="1" applyBorder="1" applyAlignment="1">
      <alignment horizontal="center" vertical="distributed" textRotation="255"/>
    </xf>
    <xf numFmtId="0" fontId="0" fillId="0" borderId="30" xfId="0" applyFont="1" applyFill="1" applyBorder="1" applyAlignment="1">
      <alignment horizontal="center" vertical="distributed" textRotation="255" wrapText="1"/>
    </xf>
    <xf numFmtId="0" fontId="0" fillId="0" borderId="35" xfId="0" applyFont="1" applyFill="1" applyBorder="1" applyAlignment="1">
      <alignment horizontal="center" vertical="distributed" textRotation="255" wrapText="1"/>
    </xf>
    <xf numFmtId="0" fontId="13" fillId="0" borderId="154" xfId="0" applyFont="1" applyFill="1" applyBorder="1" applyAlignment="1">
      <alignment horizontal="distributed" vertical="center" wrapText="1"/>
    </xf>
    <xf numFmtId="0" fontId="2" fillId="0" borderId="18" xfId="0" applyFont="1" applyFill="1" applyBorder="1" applyAlignment="1">
      <alignment horizontal="distributed" vertical="center" wrapText="1"/>
    </xf>
    <xf numFmtId="0" fontId="2" fillId="0" borderId="76" xfId="0" applyFont="1" applyFill="1" applyBorder="1" applyAlignment="1">
      <alignment horizontal="distributed" vertical="center" wrapText="1"/>
    </xf>
    <xf numFmtId="0" fontId="0" fillId="0" borderId="27" xfId="0" applyFont="1" applyFill="1" applyBorder="1" applyAlignment="1">
      <alignment horizontal="center" vertical="distributed" textRotation="255"/>
    </xf>
    <xf numFmtId="0" fontId="3" fillId="0" borderId="60" xfId="0" applyFont="1" applyFill="1" applyBorder="1" applyAlignment="1">
      <alignment horizontal="center" vertical="distributed" textRotation="255" wrapText="1"/>
    </xf>
    <xf numFmtId="0" fontId="3" fillId="0" borderId="0" xfId="0" applyFont="1" applyFill="1" applyBorder="1" applyAlignment="1">
      <alignment horizontal="center" vertical="distributed" textRotation="255" wrapText="1"/>
    </xf>
    <xf numFmtId="0" fontId="3" fillId="0" borderId="36" xfId="0" applyFont="1" applyFill="1" applyBorder="1" applyAlignment="1">
      <alignment horizontal="center" vertical="distributed" textRotation="255" wrapText="1"/>
    </xf>
    <xf numFmtId="0" fontId="0" fillId="0" borderId="62" xfId="0" applyFont="1" applyFill="1" applyBorder="1" applyAlignment="1">
      <alignment horizontal="center" vertical="distributed" textRotation="255" wrapText="1"/>
    </xf>
    <xf numFmtId="0" fontId="0" fillId="0" borderId="45" xfId="0" applyFont="1" applyFill="1" applyBorder="1" applyAlignment="1">
      <alignment horizontal="center" vertical="distributed" textRotation="255" wrapText="1"/>
    </xf>
    <xf numFmtId="0" fontId="0" fillId="0" borderId="50" xfId="0" applyFont="1" applyFill="1" applyBorder="1" applyAlignment="1">
      <alignment horizontal="center" vertical="distributed" textRotation="255" wrapText="1"/>
    </xf>
    <xf numFmtId="0" fontId="0" fillId="0" borderId="78" xfId="0" applyFont="1" applyFill="1" applyBorder="1" applyAlignment="1">
      <alignment horizontal="center" vertical="distributed" textRotation="255"/>
    </xf>
    <xf numFmtId="0" fontId="0" fillId="0" borderId="62" xfId="0" applyFont="1" applyFill="1" applyBorder="1" applyAlignment="1">
      <alignment horizontal="center" vertical="center" textRotation="255"/>
    </xf>
    <xf numFmtId="0" fontId="0" fillId="0" borderId="50" xfId="0" applyFont="1" applyFill="1" applyBorder="1" applyAlignment="1">
      <alignment horizontal="center" vertical="center" textRotation="255"/>
    </xf>
    <xf numFmtId="0" fontId="0" fillId="0" borderId="45" xfId="0" applyFont="1" applyFill="1" applyBorder="1" applyAlignment="1">
      <alignment horizontal="center" vertical="distributed" textRotation="255"/>
    </xf>
    <xf numFmtId="0" fontId="0" fillId="0" borderId="62" xfId="0" applyFont="1" applyFill="1" applyBorder="1" applyAlignment="1">
      <alignment horizontal="distributed" vertical="center" textRotation="255"/>
    </xf>
    <xf numFmtId="0" fontId="0" fillId="0" borderId="50" xfId="0" applyFont="1" applyFill="1" applyBorder="1" applyAlignment="1">
      <alignment horizontal="distributed" vertical="center" textRotation="255"/>
    </xf>
    <xf numFmtId="0" fontId="0" fillId="0" borderId="95" xfId="0" applyFont="1" applyFill="1" applyBorder="1" applyAlignment="1">
      <alignment horizontal="distributed" vertical="center"/>
    </xf>
    <xf numFmtId="0" fontId="0" fillId="0" borderId="100" xfId="0" applyFont="1" applyFill="1" applyBorder="1" applyAlignment="1">
      <alignment horizontal="distributed" vertical="center"/>
    </xf>
    <xf numFmtId="0" fontId="0" fillId="0" borderId="155" xfId="0" applyFont="1" applyFill="1" applyBorder="1" applyAlignment="1">
      <alignment horizontal="center" vertical="distributed" textRotation="255"/>
    </xf>
    <xf numFmtId="0" fontId="0" fillId="0" borderId="90" xfId="0" applyFont="1" applyFill="1" applyBorder="1" applyAlignment="1">
      <alignment horizontal="center" vertical="distributed" textRotation="255"/>
    </xf>
    <xf numFmtId="0" fontId="0" fillId="0" borderId="38" xfId="0" applyFont="1" applyFill="1" applyBorder="1" applyAlignment="1">
      <alignment horizontal="center" vertical="distributed" textRotation="255"/>
    </xf>
    <xf numFmtId="0" fontId="0" fillId="0" borderId="50" xfId="0" applyFont="1" applyFill="1" applyBorder="1" applyAlignment="1">
      <alignment horizontal="center" vertical="distributed" textRotation="255"/>
    </xf>
    <xf numFmtId="0" fontId="13" fillId="0" borderId="18" xfId="0" applyFont="1" applyFill="1" applyBorder="1" applyAlignment="1">
      <alignment horizontal="distributed" vertical="center" wrapText="1"/>
    </xf>
    <xf numFmtId="0" fontId="13" fillId="0" borderId="76" xfId="0" applyFont="1" applyFill="1" applyBorder="1" applyAlignment="1">
      <alignment horizontal="distributed" vertical="center" wrapText="1"/>
    </xf>
    <xf numFmtId="0" fontId="0" fillId="0" borderId="38" xfId="0" applyFont="1" applyFill="1" applyBorder="1" applyAlignment="1">
      <alignment horizontal="distributed" vertical="center"/>
    </xf>
    <xf numFmtId="0" fontId="0" fillId="0" borderId="57" xfId="0" applyFont="1" applyFill="1" applyBorder="1" applyAlignment="1">
      <alignment horizontal="distributed" vertical="center"/>
    </xf>
    <xf numFmtId="0" fontId="3" fillId="0" borderId="0" xfId="61" applyFont="1" applyFill="1" applyAlignment="1">
      <alignment horizontal="center" vertical="center"/>
      <protection/>
    </xf>
    <xf numFmtId="0" fontId="0" fillId="0" borderId="0" xfId="61" applyFont="1" applyFill="1" applyAlignment="1">
      <alignment horizontal="center" vertical="center"/>
      <protection/>
    </xf>
    <xf numFmtId="0" fontId="0" fillId="0" borderId="0" xfId="61" applyFont="1">
      <alignment vertical="center"/>
      <protection/>
    </xf>
    <xf numFmtId="0" fontId="5" fillId="0" borderId="0" xfId="61" applyFont="1" applyFill="1" applyAlignment="1">
      <alignment horizontal="right" vertical="center"/>
      <protection/>
    </xf>
    <xf numFmtId="0" fontId="0" fillId="0" borderId="0" xfId="61">
      <alignment vertical="center"/>
      <protection/>
    </xf>
    <xf numFmtId="0" fontId="7" fillId="0" borderId="0" xfId="61" applyFont="1" applyFill="1" applyAlignment="1">
      <alignment horizontal="right" vertical="center"/>
      <protection/>
    </xf>
    <xf numFmtId="0" fontId="0" fillId="0" borderId="156" xfId="0" applyFont="1" applyFill="1" applyBorder="1" applyAlignment="1">
      <alignment horizontal="center" vertical="distributed" wrapText="1"/>
    </xf>
    <xf numFmtId="0" fontId="0" fillId="0" borderId="157" xfId="0" applyFont="1" applyFill="1" applyBorder="1" applyAlignment="1">
      <alignment horizontal="center" vertical="distributed" textRotation="255"/>
    </xf>
    <xf numFmtId="0" fontId="0" fillId="0" borderId="138" xfId="0" applyFont="1" applyFill="1" applyBorder="1" applyAlignment="1">
      <alignment horizontal="center" vertical="distributed" textRotation="255"/>
    </xf>
    <xf numFmtId="0" fontId="0" fillId="0" borderId="27" xfId="0" applyFont="1" applyFill="1" applyBorder="1" applyAlignment="1">
      <alignment horizontal="center" vertical="distributed" textRotation="255"/>
    </xf>
    <xf numFmtId="0" fontId="0" fillId="0" borderId="0" xfId="61" applyFont="1" applyAlignment="1">
      <alignment horizontal="center" vertical="center"/>
      <protection/>
    </xf>
    <xf numFmtId="0" fontId="0" fillId="0" borderId="0" xfId="61" applyFont="1" applyAlignment="1">
      <alignment horizontal="right" vertical="center"/>
      <protection/>
    </xf>
    <xf numFmtId="0" fontId="0" fillId="0" borderId="33" xfId="61" applyFont="1" applyBorder="1" applyAlignment="1">
      <alignment horizontal="center" vertical="center"/>
      <protection/>
    </xf>
    <xf numFmtId="195" fontId="0" fillId="0" borderId="33" xfId="61" applyNumberFormat="1" applyFont="1" applyBorder="1" applyAlignment="1">
      <alignment horizontal="right" vertical="center"/>
      <protection/>
    </xf>
    <xf numFmtId="0" fontId="0" fillId="0" borderId="0" xfId="61" applyFont="1" applyAlignment="1">
      <alignment horizontal="left" vertical="center"/>
      <protection/>
    </xf>
    <xf numFmtId="0" fontId="0" fillId="0" borderId="33" xfId="61" applyFont="1" applyBorder="1">
      <alignment vertical="center"/>
      <protection/>
    </xf>
    <xf numFmtId="195" fontId="0" fillId="0" borderId="33" xfId="61" applyNumberFormat="1" applyFont="1" applyFill="1" applyBorder="1" applyAlignment="1">
      <alignment horizontal="right" vertical="center"/>
      <protection/>
    </xf>
    <xf numFmtId="0" fontId="0" fillId="0" borderId="0" xfId="61" applyFill="1">
      <alignment vertical="center"/>
      <protection/>
    </xf>
    <xf numFmtId="0" fontId="2" fillId="0" borderId="0" xfId="61" applyFont="1" applyFill="1">
      <alignment vertical="center"/>
      <protection/>
    </xf>
    <xf numFmtId="0" fontId="2" fillId="0" borderId="0" xfId="61" applyFont="1" applyFill="1" applyAlignment="1">
      <alignment horizontal="left" vertical="center"/>
      <protection/>
    </xf>
    <xf numFmtId="0" fontId="0" fillId="0" borderId="33" xfId="61" applyFont="1" applyFill="1" applyBorder="1" applyAlignment="1">
      <alignment horizontal="center" vertical="center"/>
      <protection/>
    </xf>
    <xf numFmtId="0" fontId="0" fillId="0" borderId="33" xfId="61" applyBorder="1">
      <alignment vertical="center"/>
      <protection/>
    </xf>
    <xf numFmtId="0" fontId="2" fillId="0" borderId="33" xfId="61" applyFont="1" applyFill="1" applyBorder="1" applyAlignment="1">
      <alignment horizontal="center" vertical="center"/>
      <protection/>
    </xf>
    <xf numFmtId="0" fontId="0" fillId="0" borderId="33" xfId="61" applyFill="1" applyBorder="1" applyAlignment="1">
      <alignment horizontal="center" vertical="center"/>
      <protection/>
    </xf>
    <xf numFmtId="0" fontId="2" fillId="0" borderId="33" xfId="61" applyFont="1" applyFill="1" applyBorder="1" applyAlignment="1">
      <alignment horizontal="left" vertical="center"/>
      <protection/>
    </xf>
    <xf numFmtId="0" fontId="0" fillId="0" borderId="33" xfId="61" applyFill="1" applyBorder="1">
      <alignment vertical="center"/>
      <protection/>
    </xf>
    <xf numFmtId="195" fontId="0" fillId="0" borderId="33" xfId="61" applyNumberFormat="1" applyFont="1" applyFill="1" applyBorder="1">
      <alignment vertical="center"/>
      <protection/>
    </xf>
    <xf numFmtId="0" fontId="48" fillId="0" borderId="0" xfId="61" applyFont="1" applyFill="1" applyAlignment="1">
      <alignment horizontal="left" vertical="center"/>
      <protection/>
    </xf>
    <xf numFmtId="0" fontId="49" fillId="0" borderId="0" xfId="61" applyFont="1" applyFill="1" applyAlignment="1">
      <alignment horizontal="center" vertical="center"/>
      <protection/>
    </xf>
    <xf numFmtId="0" fontId="50" fillId="0" borderId="0" xfId="61" applyFont="1" applyFill="1" applyAlignment="1">
      <alignment horizontal="center" vertical="center"/>
      <protection/>
    </xf>
    <xf numFmtId="0" fontId="50" fillId="0" borderId="0" xfId="61" applyFont="1" applyFill="1" applyBorder="1" applyAlignment="1">
      <alignment vertical="center"/>
      <protection/>
    </xf>
    <xf numFmtId="0" fontId="50" fillId="0" borderId="0" xfId="61" applyFont="1" applyFill="1" applyAlignment="1">
      <alignment horizontal="left" vertical="center"/>
      <protection/>
    </xf>
    <xf numFmtId="0" fontId="46" fillId="0" borderId="0" xfId="61" applyFont="1" applyFill="1" applyAlignment="1">
      <alignment horizontal="right" vertical="center"/>
      <protection/>
    </xf>
    <xf numFmtId="0" fontId="23" fillId="0" borderId="0" xfId="61" applyFont="1" applyFill="1" applyAlignment="1">
      <alignment horizontal="left" vertical="center"/>
      <protection/>
    </xf>
    <xf numFmtId="0" fontId="23" fillId="0" borderId="0" xfId="61" applyFont="1" applyFill="1" applyAlignment="1">
      <alignment horizontal="center" vertical="center"/>
      <protection/>
    </xf>
    <xf numFmtId="0" fontId="50" fillId="0" borderId="90" xfId="61" applyFont="1" applyFill="1" applyBorder="1" applyAlignment="1">
      <alignment horizontal="center" vertical="center"/>
      <protection/>
    </xf>
    <xf numFmtId="0" fontId="49" fillId="0" borderId="66" xfId="61" applyFont="1" applyFill="1" applyBorder="1" applyAlignment="1">
      <alignment horizontal="center" vertical="center"/>
      <protection/>
    </xf>
    <xf numFmtId="0" fontId="50" fillId="0" borderId="154" xfId="61" applyFont="1" applyFill="1" applyBorder="1" applyAlignment="1">
      <alignment horizontal="center" vertical="center"/>
      <protection/>
    </xf>
    <xf numFmtId="0" fontId="50" fillId="0" borderId="38" xfId="61" applyFont="1" applyFill="1" applyBorder="1" applyAlignment="1">
      <alignment horizontal="center" vertical="center"/>
      <protection/>
    </xf>
    <xf numFmtId="0" fontId="49" fillId="0" borderId="57" xfId="61" applyFont="1" applyFill="1" applyBorder="1" applyAlignment="1">
      <alignment horizontal="center" vertical="center"/>
      <protection/>
    </xf>
    <xf numFmtId="0" fontId="50" fillId="0" borderId="42" xfId="61" applyFont="1" applyFill="1" applyBorder="1" applyAlignment="1">
      <alignment horizontal="center" vertical="center"/>
      <protection/>
    </xf>
    <xf numFmtId="0" fontId="50" fillId="0" borderId="74" xfId="61" applyFont="1" applyFill="1" applyBorder="1" applyAlignment="1">
      <alignment horizontal="center" vertical="center"/>
      <protection/>
    </xf>
    <xf numFmtId="0" fontId="50" fillId="0" borderId="33" xfId="61" applyFont="1" applyFill="1" applyBorder="1" applyAlignment="1">
      <alignment horizontal="center" vertical="center"/>
      <protection/>
    </xf>
    <xf numFmtId="0" fontId="50" fillId="0" borderId="158" xfId="61" applyFont="1" applyFill="1" applyBorder="1" applyAlignment="1">
      <alignment horizontal="center" vertical="center"/>
      <protection/>
    </xf>
    <xf numFmtId="0" fontId="46" fillId="0" borderId="38" xfId="61" applyFont="1" applyFill="1" applyBorder="1" applyAlignment="1">
      <alignment horizontal="distributed" vertical="center"/>
      <protection/>
    </xf>
    <xf numFmtId="38" fontId="46" fillId="0" borderId="42" xfId="49" applyFont="1" applyFill="1" applyBorder="1" applyAlignment="1">
      <alignment horizontal="right" vertical="center"/>
    </xf>
    <xf numFmtId="38" fontId="46" fillId="0" borderId="74" xfId="49" applyFont="1" applyFill="1" applyBorder="1" applyAlignment="1">
      <alignment horizontal="right" vertical="center"/>
    </xf>
    <xf numFmtId="38" fontId="46" fillId="0" borderId="33" xfId="49" applyFont="1" applyFill="1" applyBorder="1" applyAlignment="1">
      <alignment horizontal="right" vertical="center"/>
    </xf>
    <xf numFmtId="38" fontId="46" fillId="0" borderId="158" xfId="49" applyFont="1" applyFill="1" applyBorder="1" applyAlignment="1">
      <alignment horizontal="right" vertical="center"/>
    </xf>
    <xf numFmtId="38" fontId="46" fillId="0" borderId="154" xfId="49" applyFont="1" applyFill="1" applyBorder="1" applyAlignment="1">
      <alignment horizontal="right" vertical="center"/>
    </xf>
    <xf numFmtId="38" fontId="46" fillId="23" borderId="158" xfId="49" applyFont="1" applyFill="1" applyBorder="1" applyAlignment="1">
      <alignment horizontal="right" vertical="center"/>
    </xf>
    <xf numFmtId="38" fontId="46" fillId="23" borderId="74" xfId="49" applyFont="1" applyFill="1" applyBorder="1" applyAlignment="1">
      <alignment horizontal="right" vertical="center"/>
    </xf>
    <xf numFmtId="38" fontId="46" fillId="23" borderId="33" xfId="49" applyFont="1" applyFill="1" applyBorder="1" applyAlignment="1">
      <alignment horizontal="right" vertical="center"/>
    </xf>
    <xf numFmtId="38" fontId="46" fillId="23" borderId="42" xfId="49" applyFont="1" applyFill="1" applyBorder="1" applyAlignment="1">
      <alignment horizontal="right" vertical="center"/>
    </xf>
    <xf numFmtId="38" fontId="46" fillId="0" borderId="42" xfId="49" applyFont="1" applyFill="1" applyBorder="1" applyAlignment="1">
      <alignment vertical="center"/>
    </xf>
    <xf numFmtId="38" fontId="46" fillId="0" borderId="74" xfId="49" applyFont="1" applyFill="1" applyBorder="1" applyAlignment="1">
      <alignment vertical="center"/>
    </xf>
    <xf numFmtId="38" fontId="46" fillId="0" borderId="76" xfId="49" applyFont="1" applyFill="1" applyBorder="1" applyAlignment="1">
      <alignment vertical="center"/>
    </xf>
    <xf numFmtId="38" fontId="46" fillId="23" borderId="154" xfId="49" applyFont="1" applyFill="1" applyBorder="1" applyAlignment="1">
      <alignment horizontal="right" vertical="center"/>
    </xf>
    <xf numFmtId="0" fontId="46" fillId="0" borderId="38" xfId="61" applyFont="1" applyFill="1" applyBorder="1" applyAlignment="1">
      <alignment horizontal="center" vertical="center"/>
      <protection/>
    </xf>
    <xf numFmtId="0" fontId="51" fillId="0" borderId="57" xfId="61" applyFont="1" applyFill="1" applyBorder="1" applyAlignment="1">
      <alignment horizontal="center" vertical="center"/>
      <protection/>
    </xf>
    <xf numFmtId="38" fontId="46" fillId="0" borderId="33" xfId="49" applyFont="1" applyFill="1" applyBorder="1" applyAlignment="1">
      <alignment vertical="center"/>
    </xf>
    <xf numFmtId="38" fontId="46" fillId="0" borderId="158" xfId="49" applyFont="1" applyFill="1" applyBorder="1" applyAlignment="1">
      <alignment vertical="center"/>
    </xf>
    <xf numFmtId="38" fontId="46" fillId="0" borderId="154" xfId="49" applyFont="1" applyFill="1" applyBorder="1" applyAlignment="1">
      <alignment vertical="center"/>
    </xf>
    <xf numFmtId="38" fontId="46" fillId="23" borderId="158" xfId="49" applyFont="1" applyFill="1" applyBorder="1" applyAlignment="1">
      <alignment vertical="center"/>
    </xf>
    <xf numFmtId="38" fontId="46" fillId="23" borderId="74" xfId="49" applyFont="1" applyFill="1" applyBorder="1" applyAlignment="1">
      <alignment vertical="center"/>
    </xf>
    <xf numFmtId="38" fontId="46" fillId="23" borderId="33" xfId="49" applyFont="1" applyFill="1" applyBorder="1" applyAlignment="1">
      <alignment vertical="center"/>
    </xf>
    <xf numFmtId="0" fontId="46" fillId="0" borderId="0" xfId="61" applyFont="1" applyFill="1" applyAlignment="1">
      <alignment horizontal="center" vertical="center"/>
      <protection/>
    </xf>
    <xf numFmtId="0" fontId="0" fillId="0" borderId="159" xfId="0" applyFont="1" applyFill="1" applyBorder="1" applyAlignment="1">
      <alignment horizontal="center" vertical="distributed" wrapText="1"/>
    </xf>
    <xf numFmtId="38" fontId="46" fillId="23" borderId="42" xfId="49" applyFont="1" applyFill="1" applyBorder="1" applyAlignment="1">
      <alignment vertical="center"/>
    </xf>
    <xf numFmtId="0" fontId="46" fillId="0" borderId="154" xfId="61" applyFont="1" applyFill="1" applyBorder="1" applyAlignment="1">
      <alignment horizontal="center" vertical="center"/>
      <protection/>
    </xf>
    <xf numFmtId="0" fontId="51" fillId="0" borderId="76" xfId="61" applyFont="1" applyFill="1" applyBorder="1" applyAlignment="1">
      <alignment horizontal="center" vertical="center"/>
      <protection/>
    </xf>
    <xf numFmtId="0" fontId="46" fillId="0" borderId="154" xfId="61" applyFont="1" applyFill="1" applyBorder="1" applyAlignment="1">
      <alignment horizontal="distributed" vertical="center"/>
      <protection/>
    </xf>
    <xf numFmtId="0" fontId="45" fillId="0" borderId="76" xfId="61" applyFont="1" applyFill="1" applyBorder="1" applyAlignment="1">
      <alignment vertical="center"/>
      <protection/>
    </xf>
    <xf numFmtId="0" fontId="46" fillId="0" borderId="95" xfId="61" applyFont="1" applyFill="1" applyBorder="1" applyAlignment="1">
      <alignment horizontal="distributed" vertical="center"/>
      <protection/>
    </xf>
    <xf numFmtId="0" fontId="45" fillId="0" borderId="100" xfId="61" applyFont="1" applyFill="1" applyBorder="1" applyAlignment="1">
      <alignment vertical="center"/>
      <protection/>
    </xf>
    <xf numFmtId="38" fontId="46" fillId="0" borderId="91" xfId="49" applyFont="1" applyFill="1" applyBorder="1" applyAlignment="1">
      <alignment horizontal="right" vertical="center"/>
    </xf>
    <xf numFmtId="38" fontId="46" fillId="0" borderId="93" xfId="49" applyFont="1" applyFill="1" applyBorder="1" applyAlignment="1">
      <alignment horizontal="right" vertical="center"/>
    </xf>
    <xf numFmtId="38" fontId="46" fillId="0" borderId="97" xfId="49" applyFont="1" applyFill="1" applyBorder="1" applyAlignment="1">
      <alignment horizontal="right" vertical="center"/>
    </xf>
    <xf numFmtId="38" fontId="46" fillId="0" borderId="160" xfId="49" applyFont="1" applyFill="1" applyBorder="1" applyAlignment="1">
      <alignment horizontal="right" vertical="center"/>
    </xf>
    <xf numFmtId="38" fontId="46" fillId="0" borderId="95" xfId="49" applyFont="1" applyFill="1" applyBorder="1" applyAlignment="1">
      <alignment horizontal="right" vertical="center"/>
    </xf>
    <xf numFmtId="0" fontId="50" fillId="0" borderId="105" xfId="61" applyFont="1" applyFill="1" applyBorder="1" applyAlignment="1">
      <alignment horizontal="distributed" vertical="center"/>
      <protection/>
    </xf>
    <xf numFmtId="0" fontId="49" fillId="0" borderId="145" xfId="61" applyFont="1" applyFill="1" applyBorder="1" applyAlignment="1">
      <alignment horizontal="center" vertical="center"/>
      <protection/>
    </xf>
    <xf numFmtId="38" fontId="46" fillId="0" borderId="110" xfId="49" applyFont="1" applyFill="1" applyBorder="1" applyAlignment="1">
      <alignment horizontal="right" vertical="center"/>
    </xf>
    <xf numFmtId="38" fontId="46" fillId="0" borderId="116" xfId="49" applyFont="1" applyFill="1" applyBorder="1" applyAlignment="1">
      <alignment horizontal="right" vertical="center"/>
    </xf>
    <xf numFmtId="38" fontId="46" fillId="0" borderId="133" xfId="49" applyFont="1" applyFill="1" applyBorder="1" applyAlignment="1">
      <alignment horizontal="right" vertical="center"/>
    </xf>
    <xf numFmtId="38" fontId="46" fillId="0" borderId="161" xfId="49" applyFont="1" applyFill="1" applyBorder="1" applyAlignment="1">
      <alignment horizontal="right" vertical="center"/>
    </xf>
    <xf numFmtId="38" fontId="46" fillId="0" borderId="105" xfId="49" applyFont="1" applyFill="1" applyBorder="1" applyAlignment="1">
      <alignment horizontal="right" vertical="center"/>
    </xf>
    <xf numFmtId="38" fontId="46" fillId="23" borderId="161" xfId="49" applyFont="1" applyFill="1" applyBorder="1" applyAlignment="1">
      <alignment horizontal="right" vertical="center"/>
    </xf>
    <xf numFmtId="38" fontId="46" fillId="23" borderId="116" xfId="49" applyFont="1" applyFill="1" applyBorder="1" applyAlignment="1">
      <alignment horizontal="right" vertical="center"/>
    </xf>
    <xf numFmtId="38" fontId="46" fillId="23" borderId="110" xfId="49" applyFont="1" applyFill="1" applyBorder="1" applyAlignment="1">
      <alignment horizontal="right" vertical="center"/>
    </xf>
    <xf numFmtId="0" fontId="50" fillId="0" borderId="0" xfId="61" applyFont="1" applyFill="1" applyBorder="1" applyAlignment="1">
      <alignment horizontal="center" vertical="center"/>
      <protection/>
    </xf>
    <xf numFmtId="0" fontId="49" fillId="0" borderId="0" xfId="61" applyFont="1" applyFill="1" applyBorder="1" applyAlignment="1">
      <alignment horizontal="center" vertical="center"/>
      <protection/>
    </xf>
    <xf numFmtId="197" fontId="50" fillId="0" borderId="0" xfId="61" applyNumberFormat="1" applyFont="1" applyFill="1" applyBorder="1" applyAlignment="1">
      <alignment vertical="center"/>
      <protection/>
    </xf>
    <xf numFmtId="38" fontId="50" fillId="0" borderId="0" xfId="49" applyFont="1" applyFill="1" applyBorder="1" applyAlignment="1">
      <alignment vertical="center"/>
    </xf>
    <xf numFmtId="38" fontId="23" fillId="0" borderId="0" xfId="49" applyFont="1" applyFill="1" applyAlignment="1">
      <alignment horizontal="center" vertical="center"/>
    </xf>
    <xf numFmtId="0" fontId="49" fillId="0" borderId="18" xfId="61" applyFont="1" applyFill="1" applyBorder="1" applyAlignment="1">
      <alignment horizontal="center" vertical="center"/>
      <protection/>
    </xf>
    <xf numFmtId="0" fontId="46" fillId="0" borderId="42" xfId="61" applyFont="1" applyFill="1" applyBorder="1" applyAlignment="1">
      <alignment horizontal="right" vertical="center"/>
      <protection/>
    </xf>
    <xf numFmtId="0" fontId="46" fillId="0" borderId="74" xfId="61" applyFont="1" applyFill="1" applyBorder="1" applyAlignment="1">
      <alignment horizontal="right" vertical="center"/>
      <protection/>
    </xf>
    <xf numFmtId="0" fontId="46" fillId="23" borderId="42" xfId="61" applyFont="1" applyFill="1" applyBorder="1" applyAlignment="1">
      <alignment horizontal="right" vertical="center"/>
      <protection/>
    </xf>
    <xf numFmtId="0" fontId="46" fillId="23" borderId="74" xfId="61" applyFont="1" applyFill="1" applyBorder="1" applyAlignment="1">
      <alignment horizontal="right" vertical="center"/>
      <protection/>
    </xf>
    <xf numFmtId="38" fontId="46" fillId="0" borderId="39" xfId="49" applyFont="1" applyFill="1" applyBorder="1" applyAlignment="1">
      <alignment horizontal="right" vertical="center"/>
    </xf>
    <xf numFmtId="38" fontId="46" fillId="0" borderId="35" xfId="49" applyFont="1" applyFill="1" applyBorder="1" applyAlignment="1">
      <alignment horizontal="right" vertical="center"/>
    </xf>
    <xf numFmtId="38" fontId="46" fillId="0" borderId="50" xfId="49" applyFont="1" applyFill="1" applyBorder="1" applyAlignment="1">
      <alignment horizontal="right" vertical="center"/>
    </xf>
    <xf numFmtId="0" fontId="51" fillId="0" borderId="100" xfId="61" applyFont="1" applyFill="1" applyBorder="1" applyAlignment="1">
      <alignment horizontal="center" vertical="center"/>
      <protection/>
    </xf>
    <xf numFmtId="0" fontId="46" fillId="0" borderId="91" xfId="61" applyFont="1" applyFill="1" applyBorder="1" applyAlignment="1">
      <alignment horizontal="right" vertical="center"/>
      <protection/>
    </xf>
    <xf numFmtId="0" fontId="46" fillId="0" borderId="93" xfId="61" applyFont="1" applyFill="1" applyBorder="1" applyAlignment="1">
      <alignment horizontal="right" vertical="center"/>
      <protection/>
    </xf>
    <xf numFmtId="0" fontId="50" fillId="0" borderId="162" xfId="61" applyFont="1" applyFill="1" applyBorder="1" applyAlignment="1">
      <alignment horizontal="center" vertical="center"/>
      <protection/>
    </xf>
    <xf numFmtId="0" fontId="49" fillId="0" borderId="163" xfId="61" applyFont="1" applyFill="1" applyBorder="1" applyAlignment="1">
      <alignment horizontal="center" vertical="center"/>
      <protection/>
    </xf>
    <xf numFmtId="38" fontId="46" fillId="0" borderId="164" xfId="49" applyFont="1" applyFill="1" applyBorder="1" applyAlignment="1">
      <alignment horizontal="right" vertical="center"/>
    </xf>
    <xf numFmtId="38" fontId="46" fillId="0" borderId="165" xfId="49" applyFont="1" applyFill="1" applyBorder="1" applyAlignment="1">
      <alignment horizontal="right" vertical="center"/>
    </xf>
    <xf numFmtId="38" fontId="46" fillId="0" borderId="166" xfId="49" applyFont="1" applyFill="1" applyBorder="1" applyAlignment="1">
      <alignment horizontal="right" vertical="center"/>
    </xf>
    <xf numFmtId="38" fontId="46" fillId="0" borderId="162" xfId="49" applyFont="1" applyFill="1" applyBorder="1" applyAlignment="1">
      <alignment horizontal="right" vertical="center"/>
    </xf>
    <xf numFmtId="38" fontId="46" fillId="0" borderId="167" xfId="49" applyFont="1" applyFill="1" applyBorder="1" applyAlignment="1">
      <alignment horizontal="right" vertical="center"/>
    </xf>
    <xf numFmtId="38" fontId="46" fillId="0" borderId="168" xfId="49" applyFont="1" applyFill="1" applyBorder="1" applyAlignment="1">
      <alignment horizontal="right" vertical="center"/>
    </xf>
    <xf numFmtId="38" fontId="46" fillId="23" borderId="169" xfId="49" applyFont="1" applyFill="1" applyBorder="1" applyAlignment="1">
      <alignment horizontal="right" vertical="center"/>
    </xf>
    <xf numFmtId="38" fontId="46" fillId="23" borderId="165" xfId="49" applyFont="1" applyFill="1" applyBorder="1" applyAlignment="1">
      <alignment horizontal="right" vertical="center"/>
    </xf>
    <xf numFmtId="38" fontId="46" fillId="23" borderId="164" xfId="49" applyFont="1" applyFill="1" applyBorder="1" applyAlignment="1">
      <alignment horizontal="right" vertical="center"/>
    </xf>
    <xf numFmtId="0" fontId="46" fillId="0" borderId="78" xfId="61" applyFont="1" applyFill="1" applyBorder="1" applyAlignment="1">
      <alignment horizontal="center" vertical="center"/>
      <protection/>
    </xf>
    <xf numFmtId="0" fontId="49" fillId="0" borderId="67" xfId="61" applyFont="1" applyFill="1" applyBorder="1" applyAlignment="1">
      <alignment horizontal="center" vertical="center"/>
      <protection/>
    </xf>
    <xf numFmtId="38" fontId="46" fillId="0" borderId="49" xfId="49" applyFont="1" applyFill="1" applyBorder="1" applyAlignment="1">
      <alignment horizontal="right" vertical="center"/>
    </xf>
    <xf numFmtId="38" fontId="46" fillId="0" borderId="48" xfId="49" applyFont="1" applyFill="1" applyBorder="1" applyAlignment="1">
      <alignment horizontal="right" vertical="center"/>
    </xf>
    <xf numFmtId="38" fontId="46" fillId="0" borderId="45" xfId="49" applyFont="1" applyFill="1" applyBorder="1" applyAlignment="1">
      <alignment horizontal="right" vertical="center"/>
    </xf>
    <xf numFmtId="38" fontId="46" fillId="0" borderId="78" xfId="49" applyFont="1" applyFill="1" applyBorder="1" applyAlignment="1">
      <alignment horizontal="right" vertical="center"/>
    </xf>
    <xf numFmtId="38" fontId="46" fillId="0" borderId="170" xfId="49" applyFont="1" applyFill="1" applyBorder="1" applyAlignment="1">
      <alignment horizontal="right" vertical="center"/>
    </xf>
    <xf numFmtId="38" fontId="46" fillId="0" borderId="171" xfId="49" applyFont="1" applyFill="1" applyBorder="1" applyAlignment="1">
      <alignment horizontal="right" vertical="center"/>
    </xf>
    <xf numFmtId="38" fontId="46" fillId="23" borderId="68" xfId="49" applyFont="1" applyFill="1" applyBorder="1" applyAlignment="1">
      <alignment horizontal="right" vertical="center"/>
    </xf>
    <xf numFmtId="38" fontId="46" fillId="23" borderId="48" xfId="49" applyFont="1" applyFill="1" applyBorder="1" applyAlignment="1">
      <alignment horizontal="right" vertical="center"/>
    </xf>
    <xf numFmtId="38" fontId="46" fillId="23" borderId="49" xfId="49" applyFont="1" applyFill="1" applyBorder="1" applyAlignment="1">
      <alignment horizontal="right" vertical="center"/>
    </xf>
    <xf numFmtId="196" fontId="46" fillId="0" borderId="39" xfId="61" applyNumberFormat="1" applyFont="1" applyFill="1" applyBorder="1" applyAlignment="1">
      <alignment vertical="center"/>
      <protection/>
    </xf>
    <xf numFmtId="196" fontId="46" fillId="0" borderId="35" xfId="61" applyNumberFormat="1" applyFont="1" applyFill="1" applyBorder="1" applyAlignment="1">
      <alignment vertical="center"/>
      <protection/>
    </xf>
    <xf numFmtId="196" fontId="50" fillId="0" borderId="50" xfId="61" applyNumberFormat="1" applyFont="1" applyFill="1" applyBorder="1" applyAlignment="1">
      <alignment vertical="center"/>
      <protection/>
    </xf>
    <xf numFmtId="196" fontId="50" fillId="0" borderId="38" xfId="61" applyNumberFormat="1" applyFont="1" applyFill="1" applyBorder="1" applyAlignment="1">
      <alignment vertical="center"/>
      <protection/>
    </xf>
    <xf numFmtId="196" fontId="46" fillId="0" borderId="172" xfId="61" applyNumberFormat="1" applyFont="1" applyFill="1" applyBorder="1" applyAlignment="1">
      <alignment vertical="center"/>
      <protection/>
    </xf>
    <xf numFmtId="196" fontId="50" fillId="0" borderId="173" xfId="61" applyNumberFormat="1" applyFont="1" applyFill="1" applyBorder="1" applyAlignment="1">
      <alignment vertical="center"/>
      <protection/>
    </xf>
    <xf numFmtId="197" fontId="46" fillId="23" borderId="58" xfId="61" applyNumberFormat="1" applyFont="1" applyFill="1" applyBorder="1" applyAlignment="1">
      <alignment vertical="center"/>
      <protection/>
    </xf>
    <xf numFmtId="197" fontId="46" fillId="23" borderId="35" xfId="61" applyNumberFormat="1" applyFont="1" applyFill="1" applyBorder="1" applyAlignment="1">
      <alignment vertical="center"/>
      <protection/>
    </xf>
    <xf numFmtId="197" fontId="46" fillId="23" borderId="39" xfId="61" applyNumberFormat="1" applyFont="1" applyFill="1" applyBorder="1" applyAlignment="1">
      <alignment vertical="center"/>
      <protection/>
    </xf>
    <xf numFmtId="196" fontId="46" fillId="0" borderId="0" xfId="61" applyNumberFormat="1" applyFont="1" applyFill="1" applyBorder="1" applyAlignment="1">
      <alignment vertical="center"/>
      <protection/>
    </xf>
    <xf numFmtId="196" fontId="52" fillId="0" borderId="0" xfId="61" applyNumberFormat="1" applyFont="1" applyFill="1" applyBorder="1" applyAlignment="1">
      <alignment vertical="center"/>
      <protection/>
    </xf>
    <xf numFmtId="38" fontId="46" fillId="0" borderId="18" xfId="49" applyFont="1" applyFill="1" applyBorder="1" applyAlignment="1">
      <alignment horizontal="right" vertical="center"/>
    </xf>
    <xf numFmtId="38" fontId="46" fillId="0" borderId="76" xfId="49" applyFont="1" applyFill="1" applyBorder="1" applyAlignment="1">
      <alignment horizontal="right" vertical="center"/>
    </xf>
    <xf numFmtId="0" fontId="46" fillId="23" borderId="38" xfId="61" applyFont="1" applyFill="1" applyBorder="1" applyAlignment="1">
      <alignment horizontal="distributed" vertical="center"/>
      <protection/>
    </xf>
    <xf numFmtId="0" fontId="49" fillId="23" borderId="57" xfId="61" applyFont="1" applyFill="1" applyBorder="1" applyAlignment="1">
      <alignment horizontal="center" vertical="center"/>
      <protection/>
    </xf>
    <xf numFmtId="38" fontId="46" fillId="23" borderId="18" xfId="49" applyFont="1" applyFill="1" applyBorder="1" applyAlignment="1">
      <alignment horizontal="right" vertical="center"/>
    </xf>
    <xf numFmtId="38" fontId="46" fillId="23" borderId="76" xfId="49" applyFont="1" applyFill="1" applyBorder="1" applyAlignment="1">
      <alignment horizontal="right" vertical="center"/>
    </xf>
    <xf numFmtId="38" fontId="46" fillId="0" borderId="18" xfId="49" applyFont="1" applyFill="1" applyBorder="1" applyAlignment="1">
      <alignment vertical="center"/>
    </xf>
    <xf numFmtId="197" fontId="46" fillId="0" borderId="158" xfId="61" applyNumberFormat="1" applyFont="1" applyFill="1" applyBorder="1" applyAlignment="1">
      <alignment vertical="center"/>
      <protection/>
    </xf>
    <xf numFmtId="197" fontId="46" fillId="0" borderId="74" xfId="61" applyNumberFormat="1" applyFont="1" applyFill="1" applyBorder="1" applyAlignment="1">
      <alignment vertical="center"/>
      <protection/>
    </xf>
    <xf numFmtId="197" fontId="46" fillId="0" borderId="154" xfId="61" applyNumberFormat="1" applyFont="1" applyFill="1" applyBorder="1" applyAlignment="1">
      <alignment vertical="center"/>
      <protection/>
    </xf>
    <xf numFmtId="197" fontId="46" fillId="23" borderId="158" xfId="61" applyNumberFormat="1" applyFont="1" applyFill="1" applyBorder="1" applyAlignment="1">
      <alignment vertical="center"/>
      <protection/>
    </xf>
    <xf numFmtId="197" fontId="46" fillId="23" borderId="74" xfId="61" applyNumberFormat="1" applyFont="1" applyFill="1" applyBorder="1" applyAlignment="1">
      <alignment vertical="center"/>
      <protection/>
    </xf>
    <xf numFmtId="197" fontId="46" fillId="23" borderId="76" xfId="61" applyNumberFormat="1" applyFont="1" applyFill="1" applyBorder="1" applyAlignment="1">
      <alignment vertical="center"/>
      <protection/>
    </xf>
    <xf numFmtId="38" fontId="46" fillId="23" borderId="76" xfId="49" applyFont="1" applyFill="1" applyBorder="1" applyAlignment="1">
      <alignment vertical="center"/>
    </xf>
    <xf numFmtId="197" fontId="46" fillId="0" borderId="42" xfId="61" applyNumberFormat="1" applyFont="1" applyFill="1" applyBorder="1" applyAlignment="1">
      <alignment vertical="center"/>
      <protection/>
    </xf>
    <xf numFmtId="197" fontId="46" fillId="0" borderId="18" xfId="61" applyNumberFormat="1" applyFont="1" applyFill="1" applyBorder="1" applyAlignment="1">
      <alignment vertical="center"/>
      <protection/>
    </xf>
    <xf numFmtId="38" fontId="46" fillId="0" borderId="92" xfId="49" applyFont="1" applyFill="1" applyBorder="1" applyAlignment="1">
      <alignment horizontal="right" vertical="center"/>
    </xf>
    <xf numFmtId="38" fontId="46" fillId="0" borderId="100" xfId="49" applyFont="1" applyFill="1" applyBorder="1" applyAlignment="1">
      <alignment horizontal="right" vertical="center"/>
    </xf>
    <xf numFmtId="0" fontId="53" fillId="0" borderId="162" xfId="61" applyFont="1" applyFill="1" applyBorder="1" applyAlignment="1">
      <alignment horizontal="center" vertical="center"/>
      <protection/>
    </xf>
    <xf numFmtId="38" fontId="46" fillId="23" borderId="174" xfId="49" applyFont="1" applyFill="1" applyBorder="1" applyAlignment="1">
      <alignment horizontal="right" vertical="center"/>
    </xf>
    <xf numFmtId="38" fontId="46" fillId="23" borderId="166" xfId="49" applyFont="1" applyFill="1" applyBorder="1" applyAlignment="1">
      <alignment horizontal="right" vertical="center"/>
    </xf>
    <xf numFmtId="38" fontId="46" fillId="23" borderId="163" xfId="49" applyFont="1" applyFill="1" applyBorder="1" applyAlignment="1">
      <alignment horizontal="right" vertical="center"/>
    </xf>
    <xf numFmtId="38" fontId="46" fillId="0" borderId="67" xfId="49" applyFont="1" applyFill="1" applyBorder="1" applyAlignment="1">
      <alignment horizontal="right" vertical="center"/>
    </xf>
    <xf numFmtId="38" fontId="46" fillId="23" borderId="0" xfId="49" applyFont="1" applyFill="1" applyBorder="1" applyAlignment="1">
      <alignment horizontal="right" vertical="center"/>
    </xf>
    <xf numFmtId="38" fontId="46" fillId="23" borderId="45" xfId="49" applyFont="1" applyFill="1" applyBorder="1" applyAlignment="1">
      <alignment horizontal="right" vertical="center"/>
    </xf>
    <xf numFmtId="38" fontId="46" fillId="23" borderId="67" xfId="49" applyFont="1" applyFill="1" applyBorder="1" applyAlignment="1">
      <alignment horizontal="right" vertical="center"/>
    </xf>
    <xf numFmtId="196" fontId="46" fillId="0" borderId="38" xfId="61" applyNumberFormat="1" applyFont="1" applyFill="1" applyBorder="1" applyAlignment="1">
      <alignment vertical="center"/>
      <protection/>
    </xf>
    <xf numFmtId="196" fontId="46" fillId="0" borderId="57" xfId="61" applyNumberFormat="1" applyFont="1" applyFill="1" applyBorder="1" applyAlignment="1">
      <alignment vertical="center"/>
      <protection/>
    </xf>
    <xf numFmtId="197" fontId="46" fillId="23" borderId="36" xfId="61" applyNumberFormat="1" applyFont="1" applyFill="1" applyBorder="1" applyAlignment="1">
      <alignment vertical="center"/>
      <protection/>
    </xf>
    <xf numFmtId="197" fontId="46" fillId="23" borderId="50" xfId="61" applyNumberFormat="1" applyFont="1" applyFill="1" applyBorder="1" applyAlignment="1">
      <alignment vertical="center"/>
      <protection/>
    </xf>
    <xf numFmtId="197" fontId="46" fillId="23" borderId="57" xfId="61" applyNumberFormat="1" applyFont="1" applyFill="1" applyBorder="1" applyAlignment="1">
      <alignment vertical="center"/>
      <protection/>
    </xf>
    <xf numFmtId="0" fontId="46" fillId="0" borderId="0" xfId="61" applyFont="1" applyFill="1" applyBorder="1" applyAlignment="1">
      <alignment horizontal="center" vertical="center"/>
      <protection/>
    </xf>
    <xf numFmtId="0" fontId="51" fillId="0" borderId="0" xfId="61" applyFont="1" applyFill="1" applyBorder="1" applyAlignment="1">
      <alignment horizontal="center" vertical="center"/>
      <protection/>
    </xf>
    <xf numFmtId="196" fontId="50" fillId="0" borderId="0" xfId="61" applyNumberFormat="1" applyFont="1" applyFill="1" applyBorder="1" applyAlignment="1">
      <alignment vertical="center"/>
      <protection/>
    </xf>
    <xf numFmtId="197" fontId="46" fillId="0" borderId="0" xfId="61" applyNumberFormat="1" applyFont="1" applyFill="1" applyBorder="1" applyAlignment="1">
      <alignment vertical="center"/>
      <protection/>
    </xf>
    <xf numFmtId="0" fontId="48" fillId="0" borderId="0" xfId="61" applyFont="1" applyFill="1" applyBorder="1" applyAlignment="1">
      <alignment horizontal="center" vertical="center"/>
      <protection/>
    </xf>
    <xf numFmtId="197" fontId="48" fillId="0" borderId="0" xfId="61" applyNumberFormat="1" applyFont="1" applyFill="1" applyBorder="1" applyAlignment="1">
      <alignment vertical="center"/>
      <protection/>
    </xf>
    <xf numFmtId="196" fontId="48" fillId="0" borderId="0" xfId="61" applyNumberFormat="1" applyFont="1" applyFill="1" applyBorder="1" applyAlignment="1">
      <alignment vertical="center"/>
      <protection/>
    </xf>
    <xf numFmtId="0" fontId="49" fillId="0" borderId="76" xfId="61" applyFont="1" applyFill="1" applyBorder="1" applyAlignment="1">
      <alignment horizontal="center" vertical="center"/>
      <protection/>
    </xf>
    <xf numFmtId="38" fontId="46" fillId="23" borderId="39" xfId="49" applyFont="1" applyFill="1" applyBorder="1" applyAlignment="1">
      <alignment horizontal="right" vertical="center"/>
    </xf>
    <xf numFmtId="38" fontId="46" fillId="23" borderId="35" xfId="49" applyFont="1" applyFill="1" applyBorder="1" applyAlignment="1">
      <alignment horizontal="right" vertical="center"/>
    </xf>
    <xf numFmtId="38" fontId="46" fillId="23" borderId="50" xfId="49" applyFont="1" applyFill="1" applyBorder="1" applyAlignment="1">
      <alignment horizontal="right" vertical="center"/>
    </xf>
    <xf numFmtId="197" fontId="46" fillId="23" borderId="18" xfId="61" applyNumberFormat="1" applyFont="1" applyFill="1" applyBorder="1" applyAlignment="1">
      <alignment vertical="center"/>
      <protection/>
    </xf>
    <xf numFmtId="38" fontId="46" fillId="23" borderId="18" xfId="49" applyFont="1" applyFill="1" applyBorder="1" applyAlignment="1">
      <alignment vertical="center"/>
    </xf>
    <xf numFmtId="0" fontId="46" fillId="0" borderId="90" xfId="61" applyFont="1" applyFill="1" applyBorder="1" applyAlignment="1">
      <alignment horizontal="distributed" vertical="center"/>
      <protection/>
    </xf>
    <xf numFmtId="0" fontId="51" fillId="0" borderId="66" xfId="61" applyFont="1" applyFill="1" applyBorder="1" applyAlignment="1">
      <alignment horizontal="center" vertical="center"/>
      <protection/>
    </xf>
    <xf numFmtId="38" fontId="46" fillId="0" borderId="63" xfId="49" applyFont="1" applyFill="1" applyBorder="1" applyAlignment="1">
      <alignment horizontal="right" vertical="center"/>
    </xf>
    <xf numFmtId="38" fontId="46" fillId="0" borderId="30" xfId="49" applyFont="1" applyFill="1" applyBorder="1" applyAlignment="1">
      <alignment horizontal="right" vertical="center"/>
    </xf>
    <xf numFmtId="38" fontId="46" fillId="0" borderId="60" xfId="49" applyFont="1" applyFill="1" applyBorder="1" applyAlignment="1">
      <alignment horizontal="right" vertical="center"/>
    </xf>
    <xf numFmtId="38" fontId="46" fillId="0" borderId="175" xfId="49" applyFont="1" applyFill="1" applyBorder="1" applyAlignment="1">
      <alignment horizontal="right" vertical="center"/>
    </xf>
    <xf numFmtId="38" fontId="46" fillId="0" borderId="90" xfId="49" applyFont="1" applyFill="1" applyBorder="1" applyAlignment="1">
      <alignment horizontal="right" vertical="center"/>
    </xf>
    <xf numFmtId="38" fontId="46" fillId="0" borderId="66" xfId="49" applyFont="1" applyFill="1" applyBorder="1" applyAlignment="1">
      <alignment horizontal="right" vertical="center"/>
    </xf>
    <xf numFmtId="0" fontId="46" fillId="23" borderId="154" xfId="61" applyFont="1" applyFill="1" applyBorder="1" applyAlignment="1">
      <alignment horizontal="distributed" vertical="center"/>
      <protection/>
    </xf>
    <xf numFmtId="0" fontId="51" fillId="23" borderId="76" xfId="61" applyFont="1" applyFill="1" applyBorder="1" applyAlignment="1">
      <alignment horizontal="center" vertical="center"/>
      <protection/>
    </xf>
    <xf numFmtId="38" fontId="46" fillId="23" borderId="176" xfId="49" applyFont="1" applyFill="1" applyBorder="1" applyAlignment="1">
      <alignment horizontal="right" vertical="center"/>
    </xf>
    <xf numFmtId="38" fontId="46" fillId="23" borderId="177" xfId="49" applyFont="1" applyFill="1" applyBorder="1" applyAlignment="1">
      <alignment horizontal="right" vertical="center"/>
    </xf>
    <xf numFmtId="197" fontId="46" fillId="23" borderId="178" xfId="61" applyNumberFormat="1" applyFont="1" applyFill="1" applyBorder="1" applyAlignment="1">
      <alignment vertical="center"/>
      <protection/>
    </xf>
    <xf numFmtId="38" fontId="46" fillId="23" borderId="154" xfId="49" applyFont="1" applyFill="1" applyBorder="1" applyAlignment="1">
      <alignment vertical="center"/>
    </xf>
    <xf numFmtId="38" fontId="46" fillId="0" borderId="158" xfId="61" applyNumberFormat="1" applyFont="1" applyFill="1" applyBorder="1" applyAlignment="1">
      <alignment vertical="center"/>
      <protection/>
    </xf>
    <xf numFmtId="38" fontId="46" fillId="0" borderId="74" xfId="61" applyNumberFormat="1" applyFont="1" applyFill="1" applyBorder="1" applyAlignment="1">
      <alignment vertical="center"/>
      <protection/>
    </xf>
    <xf numFmtId="38" fontId="46" fillId="0" borderId="33" xfId="61" applyNumberFormat="1" applyFont="1" applyFill="1" applyBorder="1" applyAlignment="1">
      <alignment vertical="center"/>
      <protection/>
    </xf>
    <xf numFmtId="38" fontId="46" fillId="0" borderId="91" xfId="49" applyFont="1" applyFill="1" applyBorder="1" applyAlignment="1">
      <alignment vertical="center"/>
    </xf>
    <xf numFmtId="38" fontId="46" fillId="0" borderId="93" xfId="49" applyFont="1" applyFill="1" applyBorder="1" applyAlignment="1">
      <alignment vertical="center"/>
    </xf>
    <xf numFmtId="38" fontId="46" fillId="0" borderId="92" xfId="49" applyFont="1" applyFill="1" applyBorder="1" applyAlignment="1">
      <alignment vertical="center"/>
    </xf>
    <xf numFmtId="38" fontId="46" fillId="0" borderId="160" xfId="49" applyFont="1" applyFill="1" applyBorder="1" applyAlignment="1">
      <alignment vertical="center"/>
    </xf>
    <xf numFmtId="38" fontId="46" fillId="0" borderId="95" xfId="49" applyFont="1" applyFill="1" applyBorder="1" applyAlignment="1">
      <alignment vertical="center"/>
    </xf>
    <xf numFmtId="38" fontId="46" fillId="0" borderId="100" xfId="49" applyFont="1" applyFill="1" applyBorder="1" applyAlignment="1">
      <alignment vertical="center"/>
    </xf>
    <xf numFmtId="38" fontId="46" fillId="0" borderId="164" xfId="49" applyFont="1" applyFill="1" applyBorder="1" applyAlignment="1">
      <alignment vertical="center"/>
    </xf>
    <xf numFmtId="38" fontId="46" fillId="0" borderId="165" xfId="49" applyFont="1" applyFill="1" applyBorder="1" applyAlignment="1">
      <alignment vertical="center"/>
    </xf>
    <xf numFmtId="38" fontId="46" fillId="0" borderId="166" xfId="49" applyFont="1" applyFill="1" applyBorder="1" applyAlignment="1">
      <alignment vertical="center"/>
    </xf>
    <xf numFmtId="38" fontId="46" fillId="0" borderId="162" xfId="49" applyFont="1" applyFill="1" applyBorder="1" applyAlignment="1">
      <alignment vertical="center"/>
    </xf>
    <xf numFmtId="38" fontId="46" fillId="0" borderId="167" xfId="49" applyFont="1" applyFill="1" applyBorder="1" applyAlignment="1">
      <alignment vertical="center"/>
    </xf>
    <xf numFmtId="38" fontId="46" fillId="0" borderId="168" xfId="49" applyFont="1" applyFill="1" applyBorder="1" applyAlignment="1">
      <alignment vertical="center"/>
    </xf>
    <xf numFmtId="38" fontId="46" fillId="23" borderId="176" xfId="49" applyFont="1" applyFill="1" applyBorder="1" applyAlignment="1">
      <alignment vertical="center"/>
    </xf>
    <xf numFmtId="38" fontId="46" fillId="23" borderId="165" xfId="49" applyFont="1" applyFill="1" applyBorder="1" applyAlignment="1">
      <alignment vertical="center"/>
    </xf>
    <xf numFmtId="38" fontId="46" fillId="23" borderId="166" xfId="49" applyFont="1" applyFill="1" applyBorder="1" applyAlignment="1">
      <alignment vertical="center"/>
    </xf>
    <xf numFmtId="38" fontId="46" fillId="23" borderId="164" xfId="49" applyFont="1" applyFill="1" applyBorder="1" applyAlignment="1">
      <alignment vertical="center"/>
    </xf>
    <xf numFmtId="38" fontId="46" fillId="23" borderId="163" xfId="49" applyFont="1" applyFill="1" applyBorder="1" applyAlignment="1">
      <alignment vertical="center"/>
    </xf>
    <xf numFmtId="38" fontId="46" fillId="0" borderId="49" xfId="49" applyFont="1" applyFill="1" applyBorder="1" applyAlignment="1">
      <alignment vertical="center"/>
    </xf>
    <xf numFmtId="38" fontId="46" fillId="0" borderId="48" xfId="49" applyFont="1" applyFill="1" applyBorder="1" applyAlignment="1">
      <alignment vertical="center"/>
    </xf>
    <xf numFmtId="38" fontId="46" fillId="0" borderId="45" xfId="49" applyFont="1" applyFill="1" applyBorder="1" applyAlignment="1">
      <alignment vertical="center"/>
    </xf>
    <xf numFmtId="38" fontId="46" fillId="0" borderId="67" xfId="49" applyFont="1" applyFill="1" applyBorder="1" applyAlignment="1">
      <alignment vertical="center"/>
    </xf>
    <xf numFmtId="38" fontId="46" fillId="0" borderId="78" xfId="49" applyFont="1" applyFill="1" applyBorder="1" applyAlignment="1">
      <alignment vertical="center"/>
    </xf>
    <xf numFmtId="38" fontId="46" fillId="0" borderId="170" xfId="49" applyFont="1" applyFill="1" applyBorder="1" applyAlignment="1">
      <alignment vertical="center"/>
    </xf>
    <xf numFmtId="38" fontId="46" fillId="0" borderId="171" xfId="49" applyFont="1" applyFill="1" applyBorder="1" applyAlignment="1">
      <alignment vertical="center"/>
    </xf>
    <xf numFmtId="38" fontId="46" fillId="23" borderId="177" xfId="49" applyFont="1" applyFill="1" applyBorder="1" applyAlignment="1">
      <alignment vertical="center"/>
    </xf>
    <xf numFmtId="38" fontId="46" fillId="23" borderId="48" xfId="49" applyFont="1" applyFill="1" applyBorder="1" applyAlignment="1">
      <alignment vertical="center"/>
    </xf>
    <xf numFmtId="38" fontId="46" fillId="23" borderId="45" xfId="49" applyFont="1" applyFill="1" applyBorder="1" applyAlignment="1">
      <alignment vertical="center"/>
    </xf>
    <xf numFmtId="38" fontId="46" fillId="23" borderId="49" xfId="49" applyFont="1" applyFill="1" applyBorder="1" applyAlignment="1">
      <alignment vertical="center"/>
    </xf>
    <xf numFmtId="38" fontId="46" fillId="23" borderId="67" xfId="49" applyFont="1" applyFill="1" applyBorder="1" applyAlignment="1">
      <alignment vertical="center"/>
    </xf>
    <xf numFmtId="0" fontId="16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0" fontId="0" fillId="0" borderId="63" xfId="0" applyFont="1" applyFill="1" applyBorder="1" applyAlignment="1">
      <alignment horizontal="center" vertical="distributed" textRotation="255" wrapText="1"/>
    </xf>
    <xf numFmtId="0" fontId="0" fillId="0" borderId="39" xfId="0" applyFont="1" applyFill="1" applyBorder="1" applyAlignment="1">
      <alignment horizontal="center" vertical="distributed" textRotation="255" wrapText="1"/>
    </xf>
    <xf numFmtId="0" fontId="0" fillId="0" borderId="62" xfId="0" applyFont="1" applyFill="1" applyBorder="1" applyAlignment="1">
      <alignment horizontal="center" vertical="distributed" textRotation="255" wrapText="1"/>
    </xf>
    <xf numFmtId="0" fontId="0" fillId="0" borderId="50" xfId="0" applyFont="1" applyFill="1" applyBorder="1" applyAlignment="1">
      <alignment horizontal="center"/>
    </xf>
    <xf numFmtId="0" fontId="0" fillId="0" borderId="62" xfId="0" applyFont="1" applyFill="1" applyBorder="1" applyAlignment="1">
      <alignment horizontal="center" vertical="distributed" textRotation="255"/>
    </xf>
    <xf numFmtId="0" fontId="0" fillId="0" borderId="50" xfId="0" applyFont="1" applyFill="1" applyBorder="1" applyAlignment="1">
      <alignment horizontal="center" vertical="distributed" textRotation="255"/>
    </xf>
    <xf numFmtId="0" fontId="0" fillId="0" borderId="154" xfId="0" applyFont="1" applyFill="1" applyBorder="1" applyAlignment="1">
      <alignment horizontal="distributed" vertical="center" wrapText="1" indent="1"/>
    </xf>
    <xf numFmtId="0" fontId="0" fillId="0" borderId="18" xfId="0" applyFont="1" applyFill="1" applyBorder="1" applyAlignment="1">
      <alignment horizontal="distributed" vertical="center" indent="1"/>
    </xf>
    <xf numFmtId="0" fontId="0" fillId="0" borderId="76" xfId="0" applyFont="1" applyFill="1" applyBorder="1" applyAlignment="1">
      <alignment horizontal="distributed" vertical="center" indent="1"/>
    </xf>
    <xf numFmtId="0" fontId="2" fillId="0" borderId="62" xfId="0" applyFont="1" applyFill="1" applyBorder="1" applyAlignment="1">
      <alignment horizontal="center" vertical="distributed" textRotation="255"/>
    </xf>
    <xf numFmtId="0" fontId="0" fillId="0" borderId="50" xfId="0" applyFont="1" applyBorder="1" applyAlignment="1">
      <alignment horizontal="center" vertical="distributed" textRotation="255"/>
    </xf>
    <xf numFmtId="0" fontId="0" fillId="0" borderId="154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76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 wrapText="1" indent="1"/>
    </xf>
    <xf numFmtId="0" fontId="0" fillId="0" borderId="63" xfId="0" applyFont="1" applyFill="1" applyBorder="1" applyAlignment="1">
      <alignment horizontal="center" vertical="distributed" textRotation="255"/>
    </xf>
    <xf numFmtId="0" fontId="0" fillId="0" borderId="39" xfId="0" applyFont="1" applyFill="1" applyBorder="1" applyAlignment="1">
      <alignment horizontal="center" vertical="distributed" textRotation="255"/>
    </xf>
    <xf numFmtId="0" fontId="0" fillId="0" borderId="76" xfId="0" applyFont="1" applyFill="1" applyBorder="1" applyAlignment="1">
      <alignment horizontal="distributed" vertical="center" wrapText="1" indent="1"/>
    </xf>
    <xf numFmtId="0" fontId="3" fillId="0" borderId="154" xfId="0" applyFont="1" applyFill="1" applyBorder="1" applyAlignment="1">
      <alignment horizontal="center" vertical="center" wrapText="1"/>
    </xf>
    <xf numFmtId="0" fontId="3" fillId="0" borderId="76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distributed" textRotation="255"/>
    </xf>
    <xf numFmtId="0" fontId="0" fillId="0" borderId="35" xfId="0" applyFont="1" applyFill="1" applyBorder="1" applyAlignment="1">
      <alignment horizontal="center" vertical="distributed" textRotation="255"/>
    </xf>
    <xf numFmtId="0" fontId="18" fillId="0" borderId="0" xfId="0" applyFont="1" applyFill="1" applyBorder="1" applyAlignment="1">
      <alignment horizontal="center" vertical="center"/>
    </xf>
    <xf numFmtId="0" fontId="0" fillId="0" borderId="179" xfId="0" applyFont="1" applyFill="1" applyBorder="1" applyAlignment="1">
      <alignment horizontal="center" vertical="distributed" wrapText="1"/>
    </xf>
    <xf numFmtId="0" fontId="0" fillId="0" borderId="180" xfId="0" applyFont="1" applyFill="1" applyBorder="1" applyAlignment="1">
      <alignment horizontal="center" vertical="distributed" wrapText="1"/>
    </xf>
    <xf numFmtId="0" fontId="0" fillId="0" borderId="181" xfId="0" applyFont="1" applyFill="1" applyBorder="1" applyAlignment="1">
      <alignment horizontal="center" vertical="distributed" wrapText="1"/>
    </xf>
    <xf numFmtId="0" fontId="0" fillId="0" borderId="182" xfId="0" applyFont="1" applyFill="1" applyBorder="1" applyAlignment="1">
      <alignment horizontal="center" vertical="distributed" wrapText="1"/>
    </xf>
    <xf numFmtId="0" fontId="0" fillId="0" borderId="78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distributed" textRotation="255" wrapText="1"/>
    </xf>
    <xf numFmtId="0" fontId="2" fillId="0" borderId="73" xfId="0" applyFont="1" applyFill="1" applyBorder="1" applyAlignment="1">
      <alignment/>
    </xf>
    <xf numFmtId="0" fontId="2" fillId="0" borderId="62" xfId="0" applyFont="1" applyFill="1" applyBorder="1" applyAlignment="1">
      <alignment horizontal="center" vertical="distributed" textRotation="255" wrapText="1"/>
    </xf>
    <xf numFmtId="0" fontId="2" fillId="0" borderId="45" xfId="0" applyFont="1" applyFill="1" applyBorder="1" applyAlignment="1">
      <alignment horizontal="center" vertical="distributed" textRotation="255" wrapText="1"/>
    </xf>
    <xf numFmtId="0" fontId="2" fillId="0" borderId="50" xfId="0" applyFont="1" applyFill="1" applyBorder="1" applyAlignment="1">
      <alignment horizontal="center" vertical="distributed" textRotation="255" wrapText="1"/>
    </xf>
    <xf numFmtId="0" fontId="3" fillId="0" borderId="30" xfId="0" applyFont="1" applyFill="1" applyBorder="1" applyAlignment="1">
      <alignment horizontal="center" vertical="distributed" textRotation="255" wrapText="1"/>
    </xf>
    <xf numFmtId="0" fontId="3" fillId="0" borderId="48" xfId="0" applyFont="1" applyFill="1" applyBorder="1" applyAlignment="1">
      <alignment horizontal="center" vertical="distributed" textRotation="255" wrapText="1"/>
    </xf>
    <xf numFmtId="0" fontId="0" fillId="0" borderId="63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3" fillId="0" borderId="90" xfId="0" applyFont="1" applyFill="1" applyBorder="1" applyAlignment="1">
      <alignment horizontal="center" vertical="distributed" textRotation="255" wrapText="1"/>
    </xf>
    <xf numFmtId="0" fontId="3" fillId="0" borderId="78" xfId="0" applyFont="1" applyFill="1" applyBorder="1" applyAlignment="1">
      <alignment horizontal="center" vertical="distributed" textRotation="255" wrapText="1"/>
    </xf>
    <xf numFmtId="0" fontId="3" fillId="0" borderId="38" xfId="0" applyFont="1" applyFill="1" applyBorder="1" applyAlignment="1">
      <alignment horizontal="center" vertical="distributed" textRotation="255" wrapText="1"/>
    </xf>
    <xf numFmtId="0" fontId="3" fillId="0" borderId="28" xfId="0" applyFont="1" applyFill="1" applyBorder="1" applyAlignment="1">
      <alignment horizontal="center" vertical="distributed" textRotation="255" wrapText="1"/>
    </xf>
    <xf numFmtId="0" fontId="3" fillId="0" borderId="51" xfId="0" applyFont="1" applyFill="1" applyBorder="1" applyAlignment="1">
      <alignment horizontal="center" vertical="distributed" textRotation="255" wrapText="1"/>
    </xf>
    <xf numFmtId="0" fontId="3" fillId="0" borderId="63" xfId="0" applyFont="1" applyFill="1" applyBorder="1" applyAlignment="1">
      <alignment horizontal="center" vertical="distributed" textRotation="255" wrapText="1"/>
    </xf>
    <xf numFmtId="0" fontId="3" fillId="0" borderId="49" xfId="0" applyFont="1" applyFill="1" applyBorder="1" applyAlignment="1">
      <alignment horizontal="center" vertical="distributed" textRotation="255" wrapText="1"/>
    </xf>
    <xf numFmtId="0" fontId="5" fillId="0" borderId="62" xfId="0" applyFont="1" applyFill="1" applyBorder="1" applyAlignment="1">
      <alignment horizontal="center" vertical="distributed" textRotation="255"/>
    </xf>
    <xf numFmtId="0" fontId="5" fillId="0" borderId="45" xfId="0" applyFont="1" applyFill="1" applyBorder="1" applyAlignment="1">
      <alignment horizontal="center" vertical="distributed" textRotation="255"/>
    </xf>
    <xf numFmtId="0" fontId="5" fillId="0" borderId="50" xfId="0" applyFont="1" applyFill="1" applyBorder="1" applyAlignment="1">
      <alignment horizontal="center" vertical="distributed" textRotation="255"/>
    </xf>
    <xf numFmtId="0" fontId="5" fillId="0" borderId="33" xfId="0" applyFont="1" applyFill="1" applyBorder="1" applyAlignment="1">
      <alignment horizontal="center" vertical="distributed" textRotation="255"/>
    </xf>
    <xf numFmtId="0" fontId="5" fillId="0" borderId="154" xfId="0" applyFont="1" applyFill="1" applyBorder="1" applyAlignment="1">
      <alignment horizontal="distributed" vertical="center"/>
    </xf>
    <xf numFmtId="0" fontId="5" fillId="0" borderId="76" xfId="0" applyFont="1" applyFill="1" applyBorder="1" applyAlignment="1">
      <alignment horizontal="distributed" vertical="center"/>
    </xf>
    <xf numFmtId="0" fontId="0" fillId="0" borderId="42" xfId="0" applyFont="1" applyFill="1" applyBorder="1" applyAlignment="1">
      <alignment horizontal="center" vertical="distributed" textRotation="255" wrapText="1"/>
    </xf>
    <xf numFmtId="0" fontId="0" fillId="0" borderId="42" xfId="0" applyFont="1" applyFill="1" applyBorder="1" applyAlignment="1">
      <alignment horizontal="center" vertical="distributed" textRotation="255"/>
    </xf>
    <xf numFmtId="0" fontId="0" fillId="0" borderId="42" xfId="0" applyFont="1" applyFill="1" applyBorder="1" applyAlignment="1">
      <alignment horizontal="center" vertical="distributed" textRotation="255"/>
    </xf>
    <xf numFmtId="0" fontId="5" fillId="0" borderId="62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0" fillId="0" borderId="179" xfId="0" applyFont="1" applyFill="1" applyBorder="1" applyAlignment="1">
      <alignment vertical="top" wrapText="1"/>
    </xf>
    <xf numFmtId="0" fontId="0" fillId="0" borderId="180" xfId="0" applyFont="1" applyFill="1" applyBorder="1" applyAlignment="1">
      <alignment vertical="top"/>
    </xf>
    <xf numFmtId="0" fontId="0" fillId="0" borderId="181" xfId="0" applyFont="1" applyFill="1" applyBorder="1" applyAlignment="1">
      <alignment vertical="top"/>
    </xf>
    <xf numFmtId="0" fontId="0" fillId="0" borderId="182" xfId="0" applyFont="1" applyFill="1" applyBorder="1" applyAlignment="1">
      <alignment vertical="top"/>
    </xf>
    <xf numFmtId="0" fontId="0" fillId="0" borderId="181" xfId="0" applyFont="1" applyFill="1" applyBorder="1" applyAlignment="1">
      <alignment vertical="top"/>
    </xf>
    <xf numFmtId="0" fontId="0" fillId="0" borderId="182" xfId="0" applyFont="1" applyFill="1" applyBorder="1" applyAlignment="1">
      <alignment vertical="top"/>
    </xf>
    <xf numFmtId="0" fontId="0" fillId="0" borderId="181" xfId="0" applyFont="1" applyFill="1" applyBorder="1" applyAlignment="1">
      <alignment/>
    </xf>
    <xf numFmtId="0" fontId="0" fillId="0" borderId="182" xfId="0" applyFont="1" applyFill="1" applyBorder="1" applyAlignment="1">
      <alignment/>
    </xf>
    <xf numFmtId="0" fontId="0" fillId="0" borderId="159" xfId="0" applyFont="1" applyFill="1" applyBorder="1" applyAlignment="1">
      <alignment/>
    </xf>
    <xf numFmtId="0" fontId="0" fillId="0" borderId="156" xfId="0" applyFont="1" applyFill="1" applyBorder="1" applyAlignment="1">
      <alignment/>
    </xf>
    <xf numFmtId="0" fontId="5" fillId="0" borderId="33" xfId="0" applyFont="1" applyFill="1" applyBorder="1" applyAlignment="1">
      <alignment horizontal="center" vertical="center" textRotation="255"/>
    </xf>
    <xf numFmtId="0" fontId="0" fillId="0" borderId="28" xfId="0" applyFont="1" applyFill="1" applyBorder="1" applyAlignment="1">
      <alignment horizontal="center" vertical="distributed" textRotation="255"/>
    </xf>
    <xf numFmtId="0" fontId="0" fillId="0" borderId="51" xfId="0" applyFont="1" applyFill="1" applyBorder="1" applyAlignment="1">
      <alignment horizontal="center" vertical="distributed" textRotation="255"/>
    </xf>
    <xf numFmtId="0" fontId="0" fillId="0" borderId="154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76" xfId="0" applyFont="1" applyFill="1" applyBorder="1" applyAlignment="1">
      <alignment horizontal="distributed" vertical="center"/>
    </xf>
    <xf numFmtId="0" fontId="13" fillId="0" borderId="18" xfId="0" applyFont="1" applyFill="1" applyBorder="1" applyAlignment="1">
      <alignment horizontal="distributed" vertical="center"/>
    </xf>
    <xf numFmtId="0" fontId="0" fillId="0" borderId="74" xfId="0" applyFont="1" applyFill="1" applyBorder="1" applyAlignment="1">
      <alignment horizontal="center" vertical="distributed" textRotation="255" wrapText="1"/>
    </xf>
    <xf numFmtId="0" fontId="0" fillId="0" borderId="74" xfId="0" applyFont="1" applyFill="1" applyBorder="1" applyAlignment="1">
      <alignment horizontal="center" vertical="distributed" textRotation="255"/>
    </xf>
    <xf numFmtId="0" fontId="0" fillId="0" borderId="0" xfId="0" applyFont="1" applyFill="1" applyBorder="1" applyAlignment="1">
      <alignment horizontal="center" vertical="center" textRotation="255" wrapText="1"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90" xfId="0" applyFont="1" applyFill="1" applyBorder="1" applyAlignment="1">
      <alignment horizontal="center" vertical="center" textRotation="255" wrapText="1"/>
    </xf>
    <xf numFmtId="0" fontId="0" fillId="0" borderId="78" xfId="0" applyFont="1" applyFill="1" applyBorder="1" applyAlignment="1">
      <alignment horizontal="center" vertical="center" textRotation="255" wrapText="1"/>
    </xf>
    <xf numFmtId="0" fontId="3" fillId="0" borderId="51" xfId="0" applyFont="1" applyFill="1" applyBorder="1" applyAlignment="1">
      <alignment horizontal="center" vertical="distributed" textRotation="255"/>
    </xf>
    <xf numFmtId="49" fontId="0" fillId="0" borderId="30" xfId="0" applyNumberFormat="1" applyFont="1" applyFill="1" applyBorder="1" applyAlignment="1">
      <alignment horizontal="center" vertical="distributed" textRotation="255"/>
    </xf>
    <xf numFmtId="49" fontId="0" fillId="0" borderId="48" xfId="0" applyNumberFormat="1" applyFont="1" applyFill="1" applyBorder="1" applyAlignment="1">
      <alignment horizontal="center" vertical="distributed" textRotation="255"/>
    </xf>
    <xf numFmtId="0" fontId="19" fillId="0" borderId="36" xfId="0" applyFont="1" applyFill="1" applyBorder="1" applyAlignment="1">
      <alignment horizontal="center" vertical="center"/>
    </xf>
    <xf numFmtId="0" fontId="5" fillId="0" borderId="179" xfId="0" applyFont="1" applyFill="1" applyBorder="1" applyAlignment="1">
      <alignment horizontal="center" vertical="distributed" wrapText="1"/>
    </xf>
    <xf numFmtId="0" fontId="5" fillId="0" borderId="180" xfId="0" applyFont="1" applyFill="1" applyBorder="1" applyAlignment="1">
      <alignment/>
    </xf>
    <xf numFmtId="0" fontId="5" fillId="0" borderId="181" xfId="0" applyFont="1" applyFill="1" applyBorder="1" applyAlignment="1">
      <alignment/>
    </xf>
    <xf numFmtId="0" fontId="5" fillId="0" borderId="182" xfId="0" applyFont="1" applyFill="1" applyBorder="1" applyAlignment="1">
      <alignment/>
    </xf>
    <xf numFmtId="0" fontId="0" fillId="0" borderId="181" xfId="0" applyFont="1" applyFill="1" applyBorder="1" applyAlignment="1">
      <alignment/>
    </xf>
    <xf numFmtId="0" fontId="0" fillId="0" borderId="182" xfId="0" applyFont="1" applyFill="1" applyBorder="1" applyAlignment="1">
      <alignment/>
    </xf>
    <xf numFmtId="0" fontId="0" fillId="0" borderId="159" xfId="0" applyFont="1" applyFill="1" applyBorder="1" applyAlignment="1">
      <alignment/>
    </xf>
    <xf numFmtId="0" fontId="0" fillId="0" borderId="156" xfId="0" applyFont="1" applyFill="1" applyBorder="1" applyAlignment="1">
      <alignment/>
    </xf>
    <xf numFmtId="0" fontId="5" fillId="0" borderId="90" xfId="0" applyFont="1" applyFill="1" applyBorder="1" applyAlignment="1">
      <alignment horizontal="distributed" vertical="center"/>
    </xf>
    <xf numFmtId="0" fontId="5" fillId="0" borderId="66" xfId="0" applyFont="1" applyFill="1" applyBorder="1" applyAlignment="1">
      <alignment/>
    </xf>
    <xf numFmtId="0" fontId="5" fillId="0" borderId="78" xfId="0" applyFont="1" applyFill="1" applyBorder="1" applyAlignment="1">
      <alignment/>
    </xf>
    <xf numFmtId="0" fontId="5" fillId="0" borderId="67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57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28" xfId="0" applyFont="1" applyFill="1" applyBorder="1" applyAlignment="1">
      <alignment horizontal="center" vertical="distributed" textRotation="255"/>
    </xf>
    <xf numFmtId="0" fontId="0" fillId="0" borderId="51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5" fillId="0" borderId="28" xfId="0" applyFont="1" applyFill="1" applyBorder="1" applyAlignment="1">
      <alignment horizontal="center" vertical="center" textRotation="255"/>
    </xf>
    <xf numFmtId="0" fontId="5" fillId="0" borderId="62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5" fillId="0" borderId="63" xfId="0" applyFont="1" applyFill="1" applyBorder="1" applyAlignment="1">
      <alignment horizontal="center" vertical="distributed" textRotation="255"/>
    </xf>
    <xf numFmtId="0" fontId="0" fillId="0" borderId="49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5" fillId="0" borderId="38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 textRotation="255"/>
    </xf>
    <xf numFmtId="0" fontId="7" fillId="0" borderId="50" xfId="0" applyFont="1" applyFill="1" applyBorder="1" applyAlignment="1">
      <alignment horizontal="center" vertical="center" textRotation="255"/>
    </xf>
    <xf numFmtId="0" fontId="5" fillId="0" borderId="66" xfId="0" applyFont="1" applyFill="1" applyBorder="1" applyAlignment="1">
      <alignment horizontal="distributed"/>
    </xf>
    <xf numFmtId="0" fontId="7" fillId="0" borderId="62" xfId="0" applyFont="1" applyFill="1" applyBorder="1" applyAlignment="1">
      <alignment horizontal="center" vertical="distributed" textRotation="255"/>
    </xf>
    <xf numFmtId="0" fontId="7" fillId="0" borderId="50" xfId="0" applyFont="1" applyFill="1" applyBorder="1" applyAlignment="1">
      <alignment horizontal="center" vertical="distributed" textRotation="255"/>
    </xf>
    <xf numFmtId="0" fontId="5" fillId="0" borderId="78" xfId="0" applyFont="1" applyFill="1" applyBorder="1" applyAlignment="1">
      <alignment horizontal="distributed" vertical="center"/>
    </xf>
    <xf numFmtId="0" fontId="5" fillId="0" borderId="67" xfId="0" applyFont="1" applyFill="1" applyBorder="1" applyAlignment="1">
      <alignment horizontal="distributed" vertical="center"/>
    </xf>
    <xf numFmtId="0" fontId="5" fillId="0" borderId="30" xfId="0" applyFont="1" applyFill="1" applyBorder="1" applyAlignment="1">
      <alignment horizontal="center" vertical="distributed" textRotation="255"/>
    </xf>
    <xf numFmtId="0" fontId="0" fillId="0" borderId="48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5" fillId="0" borderId="63" xfId="0" applyFont="1" applyFill="1" applyBorder="1" applyAlignment="1">
      <alignment horizontal="center" vertical="center" textRotation="255"/>
    </xf>
    <xf numFmtId="0" fontId="5" fillId="0" borderId="49" xfId="0" applyFont="1" applyFill="1" applyBorder="1" applyAlignment="1">
      <alignment/>
    </xf>
    <xf numFmtId="0" fontId="5" fillId="0" borderId="48" xfId="0" applyFont="1" applyFill="1" applyBorder="1" applyAlignment="1">
      <alignment horizontal="center" vertical="distributed" textRotation="255"/>
    </xf>
    <xf numFmtId="0" fontId="5" fillId="0" borderId="48" xfId="0" applyFont="1" applyFill="1" applyBorder="1" applyAlignment="1">
      <alignment/>
    </xf>
    <xf numFmtId="0" fontId="7" fillId="0" borderId="27" xfId="0" applyFont="1" applyFill="1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5" fillId="0" borderId="90" xfId="0" applyFont="1" applyFill="1" applyBorder="1" applyAlignment="1">
      <alignment horizontal="center" vertical="center" textRotation="255" wrapText="1"/>
    </xf>
    <xf numFmtId="0" fontId="5" fillId="0" borderId="78" xfId="0" applyFont="1" applyFill="1" applyBorder="1" applyAlignment="1">
      <alignment horizontal="center" vertical="center" textRotation="255"/>
    </xf>
    <xf numFmtId="0" fontId="0" fillId="0" borderId="78" xfId="0" applyFont="1" applyFill="1" applyBorder="1" applyAlignment="1">
      <alignment horizontal="center" vertical="center" textRotation="255"/>
    </xf>
    <xf numFmtId="0" fontId="0" fillId="0" borderId="38" xfId="0" applyFont="1" applyFill="1" applyBorder="1" applyAlignment="1">
      <alignment horizontal="center" vertical="center" textRotation="255"/>
    </xf>
    <xf numFmtId="0" fontId="5" fillId="0" borderId="27" xfId="0" applyFont="1" applyFill="1" applyBorder="1" applyAlignment="1">
      <alignment horizontal="center" vertical="center" textRotation="255"/>
    </xf>
    <xf numFmtId="0" fontId="5" fillId="0" borderId="48" xfId="0" applyFont="1" applyFill="1" applyBorder="1" applyAlignment="1">
      <alignment horizontal="center" vertical="center" textRotation="255"/>
    </xf>
    <xf numFmtId="0" fontId="0" fillId="0" borderId="48" xfId="0" applyFont="1" applyFill="1" applyBorder="1" applyAlignment="1">
      <alignment horizontal="center" vertical="center" textRotation="255"/>
    </xf>
    <xf numFmtId="0" fontId="0" fillId="0" borderId="35" xfId="0" applyFont="1" applyFill="1" applyBorder="1" applyAlignment="1">
      <alignment horizontal="center" vertical="center" textRotation="255"/>
    </xf>
    <xf numFmtId="0" fontId="7" fillId="0" borderId="38" xfId="0" applyFont="1" applyFill="1" applyBorder="1" applyAlignment="1">
      <alignment horizontal="left" vertical="center" wrapText="1"/>
    </xf>
    <xf numFmtId="0" fontId="7" fillId="0" borderId="36" xfId="0" applyFont="1" applyFill="1" applyBorder="1" applyAlignment="1">
      <alignment horizontal="left" vertical="center" wrapText="1"/>
    </xf>
    <xf numFmtId="0" fontId="7" fillId="0" borderId="5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/>
    </xf>
    <xf numFmtId="0" fontId="5" fillId="0" borderId="76" xfId="0" applyFont="1" applyFill="1" applyBorder="1" applyAlignment="1">
      <alignment/>
    </xf>
    <xf numFmtId="0" fontId="6" fillId="0" borderId="90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/>
    </xf>
    <xf numFmtId="0" fontId="6" fillId="0" borderId="90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/>
    </xf>
    <xf numFmtId="0" fontId="6" fillId="0" borderId="66" xfId="0" applyFont="1" applyFill="1" applyBorder="1" applyAlignment="1">
      <alignment/>
    </xf>
    <xf numFmtId="0" fontId="19" fillId="0" borderId="0" xfId="0" applyFont="1" applyFill="1" applyAlignment="1">
      <alignment horizontal="center" vertical="center"/>
    </xf>
    <xf numFmtId="0" fontId="5" fillId="0" borderId="62" xfId="0" applyFont="1" applyFill="1" applyBorder="1" applyAlignment="1">
      <alignment horizontal="distributed" vertical="center" wrapText="1"/>
    </xf>
    <xf numFmtId="0" fontId="5" fillId="0" borderId="52" xfId="0" applyFont="1" applyFill="1" applyBorder="1" applyAlignment="1">
      <alignment horizontal="distributed" vertical="center" wrapText="1"/>
    </xf>
    <xf numFmtId="0" fontId="5" fillId="0" borderId="47" xfId="0" applyFont="1" applyFill="1" applyBorder="1" applyAlignment="1">
      <alignment horizontal="distributed" vertical="center" wrapText="1"/>
    </xf>
    <xf numFmtId="0" fontId="5" fillId="0" borderId="50" xfId="0" applyFont="1" applyFill="1" applyBorder="1" applyAlignment="1">
      <alignment horizontal="distributed" vertical="center" wrapText="1"/>
    </xf>
    <xf numFmtId="0" fontId="5" fillId="0" borderId="47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distributed" vertical="center"/>
    </xf>
    <xf numFmtId="0" fontId="5" fillId="0" borderId="50" xfId="0" applyFont="1" applyFill="1" applyBorder="1" applyAlignment="1">
      <alignment horizontal="distributed" vertical="center"/>
    </xf>
    <xf numFmtId="0" fontId="5" fillId="0" borderId="52" xfId="0" applyFont="1" applyFill="1" applyBorder="1" applyAlignment="1">
      <alignment horizontal="distributed" vertical="center"/>
    </xf>
    <xf numFmtId="0" fontId="7" fillId="0" borderId="36" xfId="0" applyFont="1" applyFill="1" applyBorder="1" applyAlignment="1">
      <alignment horizontal="right" vertical="center"/>
    </xf>
    <xf numFmtId="0" fontId="13" fillId="0" borderId="36" xfId="0" applyFont="1" applyFill="1" applyBorder="1" applyAlignment="1">
      <alignment horizontal="right" vertical="center"/>
    </xf>
    <xf numFmtId="0" fontId="6" fillId="0" borderId="154" xfId="0" applyFont="1" applyFill="1" applyBorder="1" applyAlignment="1">
      <alignment horizontal="center" vertical="center" wrapText="1"/>
    </xf>
    <xf numFmtId="0" fontId="6" fillId="0" borderId="76" xfId="0" applyFont="1" applyFill="1" applyBorder="1" applyAlignment="1">
      <alignment horizontal="center" vertical="center"/>
    </xf>
    <xf numFmtId="0" fontId="5" fillId="0" borderId="154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distributed" vertical="center"/>
    </xf>
    <xf numFmtId="0" fontId="7" fillId="0" borderId="62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distributed" textRotation="255" shrinkToFit="1"/>
    </xf>
    <xf numFmtId="0" fontId="5" fillId="0" borderId="45" xfId="0" applyFont="1" applyFill="1" applyBorder="1" applyAlignment="1">
      <alignment horizontal="center" vertical="distributed" textRotation="255" shrinkToFit="1"/>
    </xf>
    <xf numFmtId="0" fontId="5" fillId="0" borderId="32" xfId="0" applyFont="1" applyFill="1" applyBorder="1" applyAlignment="1">
      <alignment horizontal="left" vertical="center" wrapText="1"/>
    </xf>
    <xf numFmtId="0" fontId="5" fillId="0" borderId="59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distributed" vertical="center"/>
    </xf>
    <xf numFmtId="0" fontId="5" fillId="0" borderId="57" xfId="0" applyFont="1" applyFill="1" applyBorder="1" applyAlignment="1">
      <alignment horizontal="distributed" vertical="center"/>
    </xf>
    <xf numFmtId="0" fontId="5" fillId="0" borderId="90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5" fillId="0" borderId="78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21" fillId="0" borderId="62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5" fillId="0" borderId="90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5" fillId="0" borderId="78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17" fillId="0" borderId="55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right"/>
    </xf>
    <xf numFmtId="0" fontId="13" fillId="0" borderId="36" xfId="0" applyFont="1" applyFill="1" applyBorder="1" applyAlignment="1">
      <alignment horizontal="right"/>
    </xf>
    <xf numFmtId="0" fontId="5" fillId="0" borderId="45" xfId="0" applyFont="1" applyFill="1" applyBorder="1" applyAlignment="1">
      <alignment horizontal="distributed" vertical="center"/>
    </xf>
    <xf numFmtId="0" fontId="5" fillId="0" borderId="62" xfId="0" applyFont="1" applyFill="1" applyBorder="1" applyAlignment="1">
      <alignment horizontal="distributed" vertical="center"/>
    </xf>
    <xf numFmtId="0" fontId="7" fillId="0" borderId="45" xfId="0" applyFont="1" applyFill="1" applyBorder="1" applyAlignment="1">
      <alignment horizontal="center" vertical="distributed" textRotation="255"/>
    </xf>
    <xf numFmtId="0" fontId="5" fillId="0" borderId="45" xfId="0" applyFont="1" applyFill="1" applyBorder="1" applyAlignment="1">
      <alignment horizontal="center" vertical="distributed"/>
    </xf>
    <xf numFmtId="0" fontId="5" fillId="0" borderId="0" xfId="0" applyFont="1" applyFill="1" applyBorder="1" applyAlignment="1">
      <alignment horizontal="center" vertical="center" shrinkToFit="1"/>
    </xf>
    <xf numFmtId="0" fontId="5" fillId="0" borderId="66" xfId="0" applyFont="1" applyFill="1" applyBorder="1" applyAlignment="1">
      <alignment horizontal="center" vertical="center" wrapText="1"/>
    </xf>
    <xf numFmtId="0" fontId="22" fillId="0" borderId="84" xfId="0" applyFont="1" applyFill="1" applyBorder="1" applyAlignment="1">
      <alignment horizontal="center" vertical="center" shrinkToFit="1"/>
    </xf>
    <xf numFmtId="0" fontId="5" fillId="0" borderId="40" xfId="0" applyFont="1" applyFill="1" applyBorder="1" applyAlignment="1">
      <alignment horizontal="center" vertical="center" shrinkToFit="1"/>
    </xf>
    <xf numFmtId="0" fontId="5" fillId="0" borderId="84" xfId="0" applyFont="1" applyFill="1" applyBorder="1" applyAlignment="1">
      <alignment horizontal="center" vertical="center" shrinkToFit="1"/>
    </xf>
    <xf numFmtId="0" fontId="5" fillId="0" borderId="154" xfId="0" applyFont="1" applyFill="1" applyBorder="1" applyAlignment="1">
      <alignment horizontal="center" vertical="center" shrinkToFit="1"/>
    </xf>
    <xf numFmtId="0" fontId="5" fillId="0" borderId="76" xfId="0" applyFont="1" applyFill="1" applyBorder="1" applyAlignment="1">
      <alignment horizontal="center" vertical="center" shrinkToFit="1"/>
    </xf>
    <xf numFmtId="0" fontId="5" fillId="0" borderId="86" xfId="0" applyFont="1" applyFill="1" applyBorder="1" applyAlignment="1">
      <alignment horizontal="center" vertical="center" shrinkToFit="1"/>
    </xf>
    <xf numFmtId="0" fontId="5" fillId="0" borderId="45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76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distributed" vertical="center" wrapText="1"/>
    </xf>
    <xf numFmtId="0" fontId="7" fillId="0" borderId="52" xfId="0" applyFont="1" applyFill="1" applyBorder="1" applyAlignment="1">
      <alignment horizontal="distributed" vertical="center" wrapText="1"/>
    </xf>
    <xf numFmtId="0" fontId="5" fillId="0" borderId="18" xfId="0" applyFont="1" applyFill="1" applyBorder="1" applyAlignment="1">
      <alignment horizontal="center" vertical="center" shrinkToFit="1"/>
    </xf>
    <xf numFmtId="0" fontId="17" fillId="0" borderId="5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shrinkToFit="1"/>
    </xf>
    <xf numFmtId="0" fontId="5" fillId="0" borderId="76" xfId="0" applyFont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 textRotation="255"/>
    </xf>
    <xf numFmtId="0" fontId="5" fillId="0" borderId="35" xfId="0" applyFont="1" applyBorder="1" applyAlignment="1">
      <alignment horizontal="center" vertical="center" textRotation="255"/>
    </xf>
    <xf numFmtId="0" fontId="5" fillId="0" borderId="154" xfId="0" applyFont="1" applyFill="1" applyBorder="1" applyAlignment="1">
      <alignment horizontal="center" vertical="center"/>
    </xf>
    <xf numFmtId="0" fontId="5" fillId="0" borderId="18" xfId="0" applyFont="1" applyBorder="1" applyAlignment="1">
      <alignment/>
    </xf>
    <xf numFmtId="0" fontId="5" fillId="0" borderId="76" xfId="0" applyFont="1" applyBorder="1" applyAlignment="1">
      <alignment/>
    </xf>
    <xf numFmtId="0" fontId="5" fillId="0" borderId="39" xfId="0" applyFont="1" applyFill="1" applyBorder="1" applyAlignment="1">
      <alignment/>
    </xf>
    <xf numFmtId="0" fontId="5" fillId="0" borderId="51" xfId="0" applyFont="1" applyFill="1" applyBorder="1" applyAlignment="1">
      <alignment horizontal="center" vertical="center" textRotation="255"/>
    </xf>
    <xf numFmtId="0" fontId="5" fillId="0" borderId="34" xfId="0" applyFont="1" applyFill="1" applyBorder="1" applyAlignment="1">
      <alignment/>
    </xf>
    <xf numFmtId="0" fontId="5" fillId="0" borderId="35" xfId="0" applyFont="1" applyFill="1" applyBorder="1" applyAlignment="1">
      <alignment/>
    </xf>
    <xf numFmtId="0" fontId="6" fillId="0" borderId="30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84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84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textRotation="255" wrapText="1" shrinkToFit="1"/>
    </xf>
    <xf numFmtId="0" fontId="5" fillId="0" borderId="45" xfId="0" applyFont="1" applyBorder="1" applyAlignment="1">
      <alignment horizontal="center" vertical="center" textRotation="255" wrapText="1"/>
    </xf>
    <xf numFmtId="0" fontId="5" fillId="0" borderId="50" xfId="0" applyFont="1" applyBorder="1" applyAlignment="1">
      <alignment horizontal="center" vertical="center" textRotation="255" wrapText="1"/>
    </xf>
    <xf numFmtId="0" fontId="5" fillId="0" borderId="63" xfId="0" applyFont="1" applyFill="1" applyBorder="1" applyAlignment="1">
      <alignment horizontal="center" vertical="center" textRotation="255" wrapText="1"/>
    </xf>
    <xf numFmtId="0" fontId="5" fillId="0" borderId="39" xfId="0" applyFont="1" applyFill="1" applyBorder="1" applyAlignment="1">
      <alignment horizontal="center" vertical="center" textRotation="255"/>
    </xf>
    <xf numFmtId="0" fontId="5" fillId="0" borderId="34" xfId="0" applyFont="1" applyBorder="1" applyAlignment="1">
      <alignment horizontal="center" vertical="center" textRotation="255"/>
    </xf>
    <xf numFmtId="0" fontId="5" fillId="0" borderId="62" xfId="0" applyFont="1" applyFill="1" applyBorder="1" applyAlignment="1">
      <alignment horizontal="center" vertical="center" textRotation="255" wrapText="1"/>
    </xf>
    <xf numFmtId="0" fontId="7" fillId="0" borderId="62" xfId="0" applyFont="1" applyFill="1" applyBorder="1" applyAlignment="1">
      <alignment horizontal="center" vertical="center" textRotation="255" wrapText="1"/>
    </xf>
    <xf numFmtId="0" fontId="5" fillId="0" borderId="15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76" xfId="0" applyFont="1" applyFill="1" applyBorder="1" applyAlignment="1">
      <alignment horizontal="center" vertical="center" wrapText="1"/>
    </xf>
    <xf numFmtId="0" fontId="5" fillId="0" borderId="105" xfId="0" applyFont="1" applyFill="1" applyBorder="1" applyAlignment="1">
      <alignment horizontal="center" vertical="center"/>
    </xf>
    <xf numFmtId="0" fontId="5" fillId="0" borderId="145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 wrapText="1"/>
    </xf>
    <xf numFmtId="0" fontId="5" fillId="0" borderId="76" xfId="0" applyFont="1" applyBorder="1" applyAlignment="1">
      <alignment horizontal="distributed" vertical="center"/>
    </xf>
    <xf numFmtId="0" fontId="5" fillId="0" borderId="95" xfId="0" applyFont="1" applyFill="1" applyBorder="1" applyAlignment="1">
      <alignment horizontal="distributed" vertical="center"/>
    </xf>
    <xf numFmtId="0" fontId="5" fillId="0" borderId="100" xfId="0" applyFont="1" applyBorder="1" applyAlignment="1">
      <alignment horizontal="distributed" vertical="center"/>
    </xf>
    <xf numFmtId="0" fontId="7" fillId="0" borderId="63" xfId="0" applyFont="1" applyFill="1" applyBorder="1" applyAlignment="1">
      <alignment horizontal="center" vertical="center" textRotation="255" wrapText="1"/>
    </xf>
    <xf numFmtId="0" fontId="7" fillId="0" borderId="39" xfId="0" applyFont="1" applyFill="1" applyBorder="1" applyAlignment="1">
      <alignment horizontal="center" vertical="center" textRotation="255" wrapText="1"/>
    </xf>
    <xf numFmtId="0" fontId="5" fillId="0" borderId="18" xfId="0" applyFont="1" applyFill="1" applyBorder="1" applyAlignment="1">
      <alignment horizontal="center" vertical="center"/>
    </xf>
    <xf numFmtId="0" fontId="5" fillId="0" borderId="76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 textRotation="255" wrapText="1"/>
    </xf>
    <xf numFmtId="0" fontId="7" fillId="0" borderId="34" xfId="0" applyFont="1" applyFill="1" applyBorder="1" applyAlignment="1">
      <alignment horizontal="center" vertical="center" textRotation="255" wrapText="1"/>
    </xf>
    <xf numFmtId="0" fontId="7" fillId="0" borderId="154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 textRotation="255" wrapText="1"/>
    </xf>
    <xf numFmtId="0" fontId="7" fillId="0" borderId="35" xfId="0" applyFont="1" applyFill="1" applyBorder="1" applyAlignment="1">
      <alignment horizontal="center" vertical="center" textRotation="255" wrapText="1"/>
    </xf>
    <xf numFmtId="0" fontId="5" fillId="0" borderId="155" xfId="0" applyFont="1" applyFill="1" applyBorder="1" applyAlignment="1">
      <alignment horizontal="center" vertical="distributed" textRotation="255"/>
    </xf>
    <xf numFmtId="0" fontId="7" fillId="0" borderId="50" xfId="0" applyFont="1" applyFill="1" applyBorder="1" applyAlignment="1">
      <alignment horizontal="center" vertical="center" textRotation="255" wrapText="1"/>
    </xf>
    <xf numFmtId="0" fontId="5" fillId="0" borderId="114" xfId="0" applyFont="1" applyFill="1" applyBorder="1" applyAlignment="1">
      <alignment horizontal="distributed" vertical="center"/>
    </xf>
    <xf numFmtId="0" fontId="5" fillId="0" borderId="146" xfId="0" applyFont="1" applyFill="1" applyBorder="1" applyAlignment="1">
      <alignment horizontal="distributed" vertical="center"/>
    </xf>
    <xf numFmtId="0" fontId="5" fillId="0" borderId="105" xfId="0" applyFont="1" applyFill="1" applyBorder="1" applyAlignment="1">
      <alignment horizontal="distributed" vertical="center"/>
    </xf>
    <xf numFmtId="0" fontId="5" fillId="0" borderId="145" xfId="0" applyFont="1" applyFill="1" applyBorder="1" applyAlignment="1">
      <alignment horizontal="distributed" vertical="center"/>
    </xf>
    <xf numFmtId="49" fontId="5" fillId="0" borderId="45" xfId="43" applyNumberFormat="1" applyFont="1" applyFill="1" applyBorder="1" applyAlignment="1" applyProtection="1">
      <alignment horizontal="center" vertical="distributed" textRotation="255"/>
      <protection/>
    </xf>
    <xf numFmtId="0" fontId="0" fillId="0" borderId="18" xfId="0" applyBorder="1" applyAlignment="1">
      <alignment/>
    </xf>
    <xf numFmtId="0" fontId="0" fillId="0" borderId="76" xfId="0" applyBorder="1" applyAlignment="1">
      <alignment/>
    </xf>
    <xf numFmtId="0" fontId="15" fillId="0" borderId="0" xfId="61" applyFont="1" applyFill="1" applyAlignment="1">
      <alignment horizontal="center" vertical="center"/>
      <protection/>
    </xf>
    <xf numFmtId="0" fontId="50" fillId="0" borderId="183" xfId="61" applyFont="1" applyFill="1" applyBorder="1" applyAlignment="1">
      <alignment horizontal="center" vertical="center"/>
      <protection/>
    </xf>
    <xf numFmtId="0" fontId="50" fillId="0" borderId="86" xfId="61" applyFont="1" applyFill="1" applyBorder="1" applyAlignment="1">
      <alignment horizontal="center" vertical="center"/>
      <protection/>
    </xf>
    <xf numFmtId="0" fontId="50" fillId="0" borderId="40" xfId="61" applyFont="1" applyFill="1" applyBorder="1" applyAlignment="1">
      <alignment horizontal="center" vertical="center"/>
      <protection/>
    </xf>
    <xf numFmtId="0" fontId="50" fillId="0" borderId="84" xfId="61" applyFont="1" applyFill="1" applyBorder="1" applyAlignment="1">
      <alignment horizontal="center" vertical="center"/>
      <protection/>
    </xf>
    <xf numFmtId="0" fontId="50" fillId="0" borderId="154" xfId="61" applyFont="1" applyFill="1" applyBorder="1" applyAlignment="1">
      <alignment horizontal="center" vertical="center"/>
      <protection/>
    </xf>
    <xf numFmtId="0" fontId="50" fillId="0" borderId="18" xfId="61" applyFont="1" applyFill="1" applyBorder="1" applyAlignment="1">
      <alignment horizontal="center" vertical="center"/>
      <protection/>
    </xf>
    <xf numFmtId="0" fontId="50" fillId="0" borderId="76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25_歯科保健対策実施状況調査結果(p.8-16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未処置歯あり</a:t>
            </a:r>
          </a:p>
        </c:rich>
      </c:tx>
      <c:layout>
        <c:manualLayout>
          <c:xMode val="factor"/>
          <c:yMode val="factor"/>
          <c:x val="0.021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75"/>
          <c:w val="0.9725"/>
          <c:h val="0.9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'グラフ・一覧 p8'!$L$49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'グラフ・一覧 p8'!$M$48:$Q$48</c:f>
              <c:strCache>
                <c:ptCount val="5"/>
                <c:pt idx="0">
                  <c:v>４０歳</c:v>
                </c:pt>
                <c:pt idx="1">
                  <c:v>５０歳</c:v>
                </c:pt>
                <c:pt idx="2">
                  <c:v>６０歳</c:v>
                </c:pt>
                <c:pt idx="3">
                  <c:v>７０歳</c:v>
                </c:pt>
                <c:pt idx="4">
                  <c:v>合計</c:v>
                </c:pt>
              </c:strCache>
            </c:strRef>
          </c:cat>
          <c:val>
            <c:numRef>
              <c:f>'グラフ・一覧 p8'!$M$49:$Q$49</c:f>
              <c:numCache>
                <c:ptCount val="5"/>
                <c:pt idx="0">
                  <c:v>46.494464944649444</c:v>
                </c:pt>
                <c:pt idx="1">
                  <c:v>41.09947643979058</c:v>
                </c:pt>
                <c:pt idx="2">
                  <c:v>40.354330708661415</c:v>
                </c:pt>
                <c:pt idx="3">
                  <c:v>41.246290801186944</c:v>
                </c:pt>
              </c:numCache>
            </c:numRef>
          </c:val>
        </c:ser>
        <c:ser>
          <c:idx val="1"/>
          <c:order val="1"/>
          <c:tx>
            <c:strRef>
              <c:f>'グラフ・一覧 p8'!$L$50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pattFill prst="dkUpDiag">
                <a:fgClr>
                  <a:srgbClr val="993366"/>
                </a:fgClr>
                <a:bgClr>
                  <a:srgbClr val="CCCC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'グラフ・一覧 p8'!$M$48:$Q$48</c:f>
              <c:strCache>
                <c:ptCount val="5"/>
                <c:pt idx="0">
                  <c:v>４０歳</c:v>
                </c:pt>
                <c:pt idx="1">
                  <c:v>５０歳</c:v>
                </c:pt>
                <c:pt idx="2">
                  <c:v>６０歳</c:v>
                </c:pt>
                <c:pt idx="3">
                  <c:v>７０歳</c:v>
                </c:pt>
                <c:pt idx="4">
                  <c:v>合計</c:v>
                </c:pt>
              </c:strCache>
            </c:strRef>
          </c:cat>
          <c:val>
            <c:numRef>
              <c:f>'グラフ・一覧 p8'!$M$50:$Q$50</c:f>
              <c:numCache>
                <c:ptCount val="5"/>
                <c:pt idx="0">
                  <c:v>37.730287398673546</c:v>
                </c:pt>
                <c:pt idx="1">
                  <c:v>39.67032967032967</c:v>
                </c:pt>
                <c:pt idx="2">
                  <c:v>35.60673162090345</c:v>
                </c:pt>
                <c:pt idx="3">
                  <c:v>30.638297872340424</c:v>
                </c:pt>
                <c:pt idx="4">
                  <c:v>38.10928283141881</c:v>
                </c:pt>
              </c:numCache>
            </c:numRef>
          </c:val>
        </c:ser>
        <c:overlap val="50"/>
        <c:gapWidth val="40"/>
        <c:axId val="4335762"/>
        <c:axId val="39021859"/>
      </c:barChart>
      <c:catAx>
        <c:axId val="433576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021859"/>
        <c:crosses val="autoZero"/>
        <c:auto val="1"/>
        <c:lblOffset val="100"/>
        <c:tickLblSkip val="1"/>
        <c:noMultiLvlLbl val="0"/>
      </c:catAx>
      <c:valAx>
        <c:axId val="39021859"/>
        <c:scaling>
          <c:orientation val="minMax"/>
          <c:max val="6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％</a:t>
                </a:r>
              </a:p>
            </c:rich>
          </c:tx>
          <c:layout>
            <c:manualLayout>
              <c:xMode val="factor"/>
              <c:yMode val="factor"/>
              <c:x val="0.0395"/>
              <c:y val="0.13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35762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725"/>
          <c:y val="0.7625"/>
          <c:w val="0.13275"/>
          <c:h val="0.2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歯周炎あり</a:t>
            </a:r>
          </a:p>
        </c:rich>
      </c:tx>
      <c:layout>
        <c:manualLayout>
          <c:xMode val="factor"/>
          <c:yMode val="factor"/>
          <c:x val="0.005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85"/>
          <c:w val="0.96725"/>
          <c:h val="0.753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'グラフ・一覧 p8'!$L$55</c:f>
              <c:strCache>
                <c:ptCount val="1"/>
                <c:pt idx="0">
                  <c:v>CPIｺｰﾄﾞ：４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pattFill prst="ltUpDiag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'グラフ・一覧 p8'!$M$54:$Q$54</c:f>
              <c:strCache>
                <c:ptCount val="5"/>
                <c:pt idx="0">
                  <c:v>４０歳</c:v>
                </c:pt>
                <c:pt idx="1">
                  <c:v>５０歳</c:v>
                </c:pt>
                <c:pt idx="2">
                  <c:v>６０歳</c:v>
                </c:pt>
                <c:pt idx="3">
                  <c:v>７０歳</c:v>
                </c:pt>
                <c:pt idx="4">
                  <c:v>合計</c:v>
                </c:pt>
              </c:strCache>
            </c:strRef>
          </c:cat>
          <c:val>
            <c:numRef>
              <c:f>'グラフ・一覧 p8'!$M$55:$Q$55</c:f>
              <c:numCache>
                <c:ptCount val="5"/>
                <c:pt idx="0">
                  <c:v>6.677099634846114</c:v>
                </c:pt>
                <c:pt idx="1">
                  <c:v>9.350850077279754</c:v>
                </c:pt>
                <c:pt idx="2">
                  <c:v>13.989004276114844</c:v>
                </c:pt>
                <c:pt idx="3">
                  <c:v>16.760828625235405</c:v>
                </c:pt>
                <c:pt idx="4">
                  <c:v>11.566526936811055</c:v>
                </c:pt>
              </c:numCache>
            </c:numRef>
          </c:val>
        </c:ser>
        <c:ser>
          <c:idx val="1"/>
          <c:order val="1"/>
          <c:tx>
            <c:strRef>
              <c:f>'グラフ・一覧 p8'!$L$56</c:f>
              <c:strCache>
                <c:ptCount val="1"/>
                <c:pt idx="0">
                  <c:v>CPIｺｰﾄﾞ：３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pattFill prst="ltUpDiag">
                <a:fgClr>
                  <a:srgbClr val="0000FF"/>
                </a:fgClr>
                <a:bgClr>
                  <a:srgbClr val="99CC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'グラフ・一覧 p8'!$M$54:$Q$54</c:f>
              <c:strCache>
                <c:ptCount val="5"/>
                <c:pt idx="0">
                  <c:v>４０歳</c:v>
                </c:pt>
                <c:pt idx="1">
                  <c:v>５０歳</c:v>
                </c:pt>
                <c:pt idx="2">
                  <c:v>６０歳</c:v>
                </c:pt>
                <c:pt idx="3">
                  <c:v>７０歳</c:v>
                </c:pt>
                <c:pt idx="4">
                  <c:v>合計</c:v>
                </c:pt>
              </c:strCache>
            </c:strRef>
          </c:cat>
          <c:val>
            <c:numRef>
              <c:f>'グラフ・一覧 p8'!$M$56:$Q$56</c:f>
              <c:numCache>
                <c:ptCount val="5"/>
                <c:pt idx="0">
                  <c:v>29.629629629629626</c:v>
                </c:pt>
                <c:pt idx="1">
                  <c:v>32.07109737248841</c:v>
                </c:pt>
                <c:pt idx="2">
                  <c:v>31.09346365302382</c:v>
                </c:pt>
                <c:pt idx="3">
                  <c:v>33.961079723791585</c:v>
                </c:pt>
                <c:pt idx="4">
                  <c:v>31.563421828908556</c:v>
                </c:pt>
              </c:numCache>
            </c:numRef>
          </c:val>
        </c:ser>
        <c:overlap val="100"/>
        <c:gapWidth val="40"/>
        <c:axId val="15652412"/>
        <c:axId val="6653981"/>
      </c:barChart>
      <c:catAx>
        <c:axId val="1565241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53981"/>
        <c:crosses val="autoZero"/>
        <c:auto val="1"/>
        <c:lblOffset val="100"/>
        <c:tickLblSkip val="1"/>
        <c:noMultiLvlLbl val="0"/>
      </c:catAx>
      <c:valAx>
        <c:axId val="6653981"/>
        <c:scaling>
          <c:orientation val="minMax"/>
          <c:max val="6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％</a:t>
                </a:r>
              </a:p>
            </c:rich>
          </c:tx>
          <c:layout>
            <c:manualLayout>
              <c:xMode val="factor"/>
              <c:yMode val="factor"/>
              <c:x val="0.0505"/>
              <c:y val="0.13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652412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9"/>
          <c:y val="0.89125"/>
          <c:w val="0.64675"/>
          <c:h val="0.087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歯石沈着あり</a:t>
            </a:r>
          </a:p>
        </c:rich>
      </c:tx>
      <c:layout>
        <c:manualLayout>
          <c:xMode val="factor"/>
          <c:yMode val="factor"/>
          <c:x val="-0.018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85"/>
          <c:w val="0.973"/>
          <c:h val="0.90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'グラフ・一覧 p8'!$L$41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pattFill prst="dkUpDiag">
                <a:fgClr>
                  <a:srgbClr val="993366"/>
                </a:fgClr>
                <a:bgClr>
                  <a:srgbClr val="CCCC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'グラフ・一覧 p8'!$M$40:$Q$40</c:f>
              <c:strCache>
                <c:ptCount val="5"/>
                <c:pt idx="0">
                  <c:v>４０歳</c:v>
                </c:pt>
                <c:pt idx="1">
                  <c:v>５０歳</c:v>
                </c:pt>
                <c:pt idx="2">
                  <c:v>６０歳</c:v>
                </c:pt>
                <c:pt idx="3">
                  <c:v>７０歳</c:v>
                </c:pt>
                <c:pt idx="4">
                  <c:v>合計</c:v>
                </c:pt>
              </c:strCache>
            </c:strRef>
          </c:cat>
          <c:val>
            <c:numRef>
              <c:f>'グラフ・一覧 p8'!$M$41:$Q$41</c:f>
              <c:numCache>
                <c:ptCount val="5"/>
                <c:pt idx="0">
                  <c:v>59.77443609022557</c:v>
                </c:pt>
                <c:pt idx="1">
                  <c:v>55.82010582010582</c:v>
                </c:pt>
                <c:pt idx="2">
                  <c:v>53.663366336633665</c:v>
                </c:pt>
                <c:pt idx="3">
                  <c:v>46.986089644513136</c:v>
                </c:pt>
              </c:numCache>
            </c:numRef>
          </c:val>
        </c:ser>
        <c:ser>
          <c:idx val="1"/>
          <c:order val="1"/>
          <c:tx>
            <c:strRef>
              <c:f>'グラフ・一覧 p8'!$L$42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pattFill prst="dkUpDiag">
                <a:fgClr>
                  <a:srgbClr val="993366"/>
                </a:fgClr>
                <a:bgClr>
                  <a:srgbClr val="CCCC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'グラフ・一覧 p8'!$M$40:$Q$40</c:f>
              <c:strCache>
                <c:ptCount val="5"/>
                <c:pt idx="0">
                  <c:v>４０歳</c:v>
                </c:pt>
                <c:pt idx="1">
                  <c:v>５０歳</c:v>
                </c:pt>
                <c:pt idx="2">
                  <c:v>６０歳</c:v>
                </c:pt>
                <c:pt idx="3">
                  <c:v>７０歳</c:v>
                </c:pt>
                <c:pt idx="4">
                  <c:v>合計</c:v>
                </c:pt>
              </c:strCache>
            </c:strRef>
          </c:cat>
          <c:val>
            <c:numRef>
              <c:f>'グラフ・一覧 p8'!$M$42:$Q$42</c:f>
              <c:numCache>
                <c:ptCount val="5"/>
                <c:pt idx="0">
                  <c:v>58.56929955290611</c:v>
                </c:pt>
                <c:pt idx="1">
                  <c:v>58.01781737193764</c:v>
                </c:pt>
                <c:pt idx="2">
                  <c:v>51.88172043010753</c:v>
                </c:pt>
                <c:pt idx="3">
                  <c:v>46.54017857142857</c:v>
                </c:pt>
                <c:pt idx="4">
                  <c:v>53.093345800218174</c:v>
                </c:pt>
              </c:numCache>
            </c:numRef>
          </c:val>
        </c:ser>
        <c:overlap val="50"/>
        <c:gapWidth val="40"/>
        <c:axId val="59885830"/>
        <c:axId val="2101559"/>
      </c:barChart>
      <c:catAx>
        <c:axId val="5988583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01559"/>
        <c:crosses val="autoZero"/>
        <c:auto val="1"/>
        <c:lblOffset val="100"/>
        <c:tickLblSkip val="1"/>
        <c:noMultiLvlLbl val="0"/>
      </c:catAx>
      <c:valAx>
        <c:axId val="2101559"/>
        <c:scaling>
          <c:orientation val="minMax"/>
          <c:max val="8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％</a:t>
                </a:r>
              </a:p>
            </c:rich>
          </c:tx>
          <c:layout>
            <c:manualLayout>
              <c:xMode val="factor"/>
              <c:yMode val="factor"/>
              <c:x val="0.04325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885830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3"/>
          <c:y val="0.75175"/>
          <c:w val="0.11675"/>
          <c:h val="0.2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歯肉出血あり</a:t>
            </a:r>
          </a:p>
        </c:rich>
      </c:tx>
      <c:layout>
        <c:manualLayout>
          <c:xMode val="factor"/>
          <c:yMode val="factor"/>
          <c:x val="-0.003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"/>
          <c:w val="0.973"/>
          <c:h val="0.9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'グラフ・一覧 p8'!$L$35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pattFill prst="dkUpDiag">
                <a:fgClr>
                  <a:srgbClr val="993366"/>
                </a:fgClr>
                <a:bgClr>
                  <a:srgbClr val="CCCC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'グラフ・一覧 p8'!$M$34:$Q$34</c:f>
              <c:strCache>
                <c:ptCount val="5"/>
                <c:pt idx="0">
                  <c:v>４０歳</c:v>
                </c:pt>
                <c:pt idx="1">
                  <c:v>５０歳</c:v>
                </c:pt>
                <c:pt idx="2">
                  <c:v>６０歳</c:v>
                </c:pt>
                <c:pt idx="3">
                  <c:v>７０歳</c:v>
                </c:pt>
                <c:pt idx="4">
                  <c:v>合計</c:v>
                </c:pt>
              </c:strCache>
            </c:strRef>
          </c:cat>
          <c:val>
            <c:numRef>
              <c:f>'グラフ・一覧 p8'!$M$35:$Q$35</c:f>
              <c:numCache>
                <c:ptCount val="5"/>
                <c:pt idx="0">
                  <c:v>33.140655105973025</c:v>
                </c:pt>
                <c:pt idx="1">
                  <c:v>30.62330623306233</c:v>
                </c:pt>
                <c:pt idx="2">
                  <c:v>29.898989898989896</c:v>
                </c:pt>
                <c:pt idx="3">
                  <c:v>31.25</c:v>
                </c:pt>
              </c:numCache>
            </c:numRef>
          </c:val>
        </c:ser>
        <c:ser>
          <c:idx val="1"/>
          <c:order val="1"/>
          <c:tx>
            <c:strRef>
              <c:f>'グラフ・一覧 p8'!$L$36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pattFill prst="dkUpDiag">
                <a:fgClr>
                  <a:srgbClr val="993366"/>
                </a:fgClr>
                <a:bgClr>
                  <a:srgbClr val="CCCC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'グラフ・一覧 p8'!$M$34:$Q$34</c:f>
              <c:strCache>
                <c:ptCount val="5"/>
                <c:pt idx="0">
                  <c:v>４０歳</c:v>
                </c:pt>
                <c:pt idx="1">
                  <c:v>５０歳</c:v>
                </c:pt>
                <c:pt idx="2">
                  <c:v>６０歳</c:v>
                </c:pt>
                <c:pt idx="3">
                  <c:v>７０歳</c:v>
                </c:pt>
                <c:pt idx="4">
                  <c:v>合計</c:v>
                </c:pt>
              </c:strCache>
            </c:strRef>
          </c:cat>
          <c:val>
            <c:numRef>
              <c:f>'グラフ・一覧 p8'!$M$36:$Q$36</c:f>
              <c:numCache>
                <c:ptCount val="5"/>
                <c:pt idx="0">
                  <c:v>31.177829099307157</c:v>
                </c:pt>
                <c:pt idx="1">
                  <c:v>31.5606936416185</c:v>
                </c:pt>
                <c:pt idx="2">
                  <c:v>34.24015009380863</c:v>
                </c:pt>
                <c:pt idx="3">
                  <c:v>31.6043425814234</c:v>
                </c:pt>
                <c:pt idx="4">
                  <c:v>31.334308467414267</c:v>
                </c:pt>
              </c:numCache>
            </c:numRef>
          </c:val>
        </c:ser>
        <c:overlap val="50"/>
        <c:gapWidth val="40"/>
        <c:axId val="18914032"/>
        <c:axId val="36008561"/>
      </c:barChart>
      <c:catAx>
        <c:axId val="1891403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008561"/>
        <c:crosses val="autoZero"/>
        <c:auto val="1"/>
        <c:lblOffset val="100"/>
        <c:tickLblSkip val="1"/>
        <c:noMultiLvlLbl val="0"/>
      </c:catAx>
      <c:valAx>
        <c:axId val="36008561"/>
        <c:scaling>
          <c:orientation val="minMax"/>
          <c:max val="5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％</a:t>
                </a:r>
              </a:p>
            </c:rich>
          </c:tx>
          <c:layout>
            <c:manualLayout>
              <c:xMode val="factor"/>
              <c:yMode val="factor"/>
              <c:x val="0.04725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914032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8"/>
          <c:y val="0.7445"/>
          <c:w val="0.11675"/>
          <c:h val="0.2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男女別・年代別　受診率</a:t>
            </a:r>
          </a:p>
        </c:rich>
      </c:tx>
      <c:layout>
        <c:manualLayout>
          <c:xMode val="factor"/>
          <c:yMode val="factor"/>
          <c:x val="0.029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85"/>
          <c:w val="0.95475"/>
          <c:h val="0.90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'グラフ・一覧 p8'!$L$21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'グラフ・一覧 p8'!$M$20:$P$20</c:f>
              <c:strCache>
                <c:ptCount val="4"/>
                <c:pt idx="0">
                  <c:v>４０歳</c:v>
                </c:pt>
                <c:pt idx="1">
                  <c:v>５０歳</c:v>
                </c:pt>
                <c:pt idx="2">
                  <c:v>６０歳</c:v>
                </c:pt>
                <c:pt idx="3">
                  <c:v>７０歳</c:v>
                </c:pt>
              </c:strCache>
            </c:strRef>
          </c:cat>
          <c:val>
            <c:numRef>
              <c:f>'グラフ・一覧 p8'!$M$21:$P$21</c:f>
              <c:numCache>
                <c:ptCount val="4"/>
                <c:pt idx="0">
                  <c:v>2.8804244836081105</c:v>
                </c:pt>
                <c:pt idx="1">
                  <c:v>2.540261318748101</c:v>
                </c:pt>
                <c:pt idx="2">
                  <c:v>2.7824858757062145</c:v>
                </c:pt>
                <c:pt idx="3">
                  <c:v>4.034612730264904</c:v>
                </c:pt>
              </c:numCache>
            </c:numRef>
          </c:val>
        </c:ser>
        <c:ser>
          <c:idx val="1"/>
          <c:order val="1"/>
          <c:tx>
            <c:strRef>
              <c:f>'グラフ・一覧 p8'!$L$22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'グラフ・一覧 p8'!$M$20:$P$20</c:f>
              <c:strCache>
                <c:ptCount val="4"/>
                <c:pt idx="0">
                  <c:v>４０歳</c:v>
                </c:pt>
                <c:pt idx="1">
                  <c:v>５０歳</c:v>
                </c:pt>
                <c:pt idx="2">
                  <c:v>６０歳</c:v>
                </c:pt>
                <c:pt idx="3">
                  <c:v>７０歳</c:v>
                </c:pt>
              </c:strCache>
            </c:strRef>
          </c:cat>
          <c:val>
            <c:numRef>
              <c:f>'グラフ・一覧 p8'!$M$22:$P$22</c:f>
              <c:numCache>
                <c:ptCount val="4"/>
                <c:pt idx="0">
                  <c:v>7.0875234566713186</c:v>
                </c:pt>
                <c:pt idx="1">
                  <c:v>5.796928937031306</c:v>
                </c:pt>
                <c:pt idx="2">
                  <c:v>5.846810023102897</c:v>
                </c:pt>
                <c:pt idx="3">
                  <c:v>5.107310370966978</c:v>
                </c:pt>
              </c:numCache>
            </c:numRef>
          </c:val>
        </c:ser>
        <c:overlap val="50"/>
        <c:gapWidth val="40"/>
        <c:axId val="55641594"/>
        <c:axId val="31012299"/>
      </c:barChart>
      <c:catAx>
        <c:axId val="5564159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012299"/>
        <c:crosses val="autoZero"/>
        <c:auto val="1"/>
        <c:lblOffset val="100"/>
        <c:tickLblSkip val="1"/>
        <c:noMultiLvlLbl val="0"/>
      </c:catAx>
      <c:valAx>
        <c:axId val="31012299"/>
        <c:scaling>
          <c:orientation val="minMax"/>
          <c:max val="1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％</a:t>
                </a:r>
              </a:p>
            </c:rich>
          </c:tx>
          <c:layout>
            <c:manualLayout>
              <c:xMode val="factor"/>
              <c:yMode val="factor"/>
              <c:x val="0.03825"/>
              <c:y val="0.13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641594"/>
        <c:crossesAt val="1"/>
        <c:crossBetween val="between"/>
        <c:dispUnits/>
        <c:majorUnit val="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275"/>
          <c:y val="0.68125"/>
          <c:w val="0.13125"/>
          <c:h val="0.2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男女別　受診率</a:t>
            </a:r>
          </a:p>
        </c:rich>
      </c:tx>
      <c:layout>
        <c:manualLayout>
          <c:xMode val="factor"/>
          <c:yMode val="factor"/>
          <c:x val="0.0472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85"/>
          <c:w val="0.96125"/>
          <c:h val="0.90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'グラフ・一覧 p8'!$M$26</c:f>
              <c:strCache>
                <c:ptCount val="1"/>
                <c:pt idx="0">
                  <c:v>合計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dkUpDiag">
                <a:fgClr>
                  <a:srgbClr val="993366"/>
                </a:fgClr>
                <a:bgClr>
                  <a:srgbClr val="CCCC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'グラフ・一覧 p8'!$L$27:$L$29</c:f>
              <c:strCache>
                <c:ptCount val="3"/>
                <c:pt idx="0">
                  <c:v>男</c:v>
                </c:pt>
                <c:pt idx="1">
                  <c:v>女</c:v>
                </c:pt>
                <c:pt idx="2">
                  <c:v>計</c:v>
                </c:pt>
              </c:strCache>
            </c:strRef>
          </c:cat>
          <c:val>
            <c:numRef>
              <c:f>'グラフ・一覧 p8'!$M$27:$M$29</c:f>
              <c:numCache>
                <c:ptCount val="3"/>
                <c:pt idx="0">
                  <c:v>3.0615662029881507</c:v>
                </c:pt>
                <c:pt idx="1">
                  <c:v>5.961822660098522</c:v>
                </c:pt>
                <c:pt idx="2">
                  <c:v>4.56455092540025</c:v>
                </c:pt>
              </c:numCache>
            </c:numRef>
          </c:val>
        </c:ser>
        <c:gapWidth val="50"/>
        <c:axId val="10675236"/>
        <c:axId val="28968261"/>
      </c:barChart>
      <c:catAx>
        <c:axId val="1067523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968261"/>
        <c:crosses val="autoZero"/>
        <c:auto val="1"/>
        <c:lblOffset val="100"/>
        <c:tickLblSkip val="1"/>
        <c:noMultiLvlLbl val="0"/>
      </c:catAx>
      <c:valAx>
        <c:axId val="28968261"/>
        <c:scaling>
          <c:orientation val="minMax"/>
          <c:max val="1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％</a:t>
                </a:r>
              </a:p>
            </c:rich>
          </c:tx>
          <c:layout>
            <c:manualLayout>
              <c:xMode val="factor"/>
              <c:yMode val="factor"/>
              <c:x val="0.03725"/>
              <c:y val="0.13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675236"/>
        <c:crossesAt val="1"/>
        <c:crossBetween val="between"/>
        <c:dispUnits/>
        <c:majorUnit val="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0</xdr:rowOff>
    </xdr:from>
    <xdr:to>
      <xdr:col>4</xdr:col>
      <xdr:colOff>523875</xdr:colOff>
      <xdr:row>59</xdr:row>
      <xdr:rowOff>9525</xdr:rowOff>
    </xdr:to>
    <xdr:graphicFrame>
      <xdr:nvGraphicFramePr>
        <xdr:cNvPr id="1" name="Chart 1"/>
        <xdr:cNvGraphicFramePr/>
      </xdr:nvGraphicFramePr>
      <xdr:xfrm>
        <a:off x="0" y="7953375"/>
        <a:ext cx="3190875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46</xdr:row>
      <xdr:rowOff>0</xdr:rowOff>
    </xdr:from>
    <xdr:to>
      <xdr:col>9</xdr:col>
      <xdr:colOff>609600</xdr:colOff>
      <xdr:row>59</xdr:row>
      <xdr:rowOff>0</xdr:rowOff>
    </xdr:to>
    <xdr:graphicFrame>
      <xdr:nvGraphicFramePr>
        <xdr:cNvPr id="2" name="Chart 2"/>
        <xdr:cNvGraphicFramePr/>
      </xdr:nvGraphicFramePr>
      <xdr:xfrm>
        <a:off x="3333750" y="7953375"/>
        <a:ext cx="3276600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32</xdr:row>
      <xdr:rowOff>9525</xdr:rowOff>
    </xdr:from>
    <xdr:to>
      <xdr:col>9</xdr:col>
      <xdr:colOff>533400</xdr:colOff>
      <xdr:row>45</xdr:row>
      <xdr:rowOff>0</xdr:rowOff>
    </xdr:to>
    <xdr:graphicFrame>
      <xdr:nvGraphicFramePr>
        <xdr:cNvPr id="3" name="Chart 3"/>
        <xdr:cNvGraphicFramePr/>
      </xdr:nvGraphicFramePr>
      <xdr:xfrm>
        <a:off x="3333750" y="5562600"/>
        <a:ext cx="3200400" cy="2219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9525</xdr:rowOff>
    </xdr:from>
    <xdr:to>
      <xdr:col>4</xdr:col>
      <xdr:colOff>542925</xdr:colOff>
      <xdr:row>45</xdr:row>
      <xdr:rowOff>0</xdr:rowOff>
    </xdr:to>
    <xdr:graphicFrame>
      <xdr:nvGraphicFramePr>
        <xdr:cNvPr id="4" name="Chart 4"/>
        <xdr:cNvGraphicFramePr/>
      </xdr:nvGraphicFramePr>
      <xdr:xfrm>
        <a:off x="0" y="5562600"/>
        <a:ext cx="3209925" cy="2219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4</xdr:col>
      <xdr:colOff>552450</xdr:colOff>
      <xdr:row>31</xdr:row>
      <xdr:rowOff>0</xdr:rowOff>
    </xdr:to>
    <xdr:graphicFrame>
      <xdr:nvGraphicFramePr>
        <xdr:cNvPr id="5" name="Chart 5"/>
        <xdr:cNvGraphicFramePr/>
      </xdr:nvGraphicFramePr>
      <xdr:xfrm>
        <a:off x="0" y="3152775"/>
        <a:ext cx="3219450" cy="2228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18</xdr:row>
      <xdr:rowOff>0</xdr:rowOff>
    </xdr:from>
    <xdr:to>
      <xdr:col>9</xdr:col>
      <xdr:colOff>561975</xdr:colOff>
      <xdr:row>31</xdr:row>
      <xdr:rowOff>0</xdr:rowOff>
    </xdr:to>
    <xdr:graphicFrame>
      <xdr:nvGraphicFramePr>
        <xdr:cNvPr id="6" name="Chart 6"/>
        <xdr:cNvGraphicFramePr/>
      </xdr:nvGraphicFramePr>
      <xdr:xfrm>
        <a:off x="3333750" y="3152775"/>
        <a:ext cx="3228975" cy="2228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0</xdr:col>
      <xdr:colOff>0</xdr:colOff>
      <xdr:row>3</xdr:row>
      <xdr:rowOff>114300</xdr:rowOff>
    </xdr:from>
    <xdr:to>
      <xdr:col>9</xdr:col>
      <xdr:colOff>647700</xdr:colOff>
      <xdr:row>17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695325"/>
          <a:ext cx="6648450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4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625" style="170" customWidth="1"/>
    <col min="2" max="2" width="12.00390625" style="170" customWidth="1"/>
    <col min="3" max="9" width="9.00390625" style="170" customWidth="1"/>
    <col min="10" max="10" width="3.625" style="170" customWidth="1"/>
    <col min="11" max="16384" width="9.00390625" style="170" customWidth="1"/>
  </cols>
  <sheetData>
    <row r="1" ht="19.5" customHeight="1">
      <c r="J1" s="862" t="s">
        <v>858</v>
      </c>
    </row>
    <row r="2" ht="41.25" customHeight="1">
      <c r="I2" s="567"/>
    </row>
    <row r="5" spans="1:56" ht="13.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</row>
    <row r="6" s="37" customFormat="1" ht="13.5"/>
    <row r="7" s="37" customFormat="1" ht="13.5"/>
    <row r="8" s="37" customFormat="1" ht="13.5"/>
    <row r="9" spans="1:56" ht="32.25">
      <c r="A9" s="563"/>
      <c r="B9" s="1126" t="s">
        <v>357</v>
      </c>
      <c r="C9" s="1126"/>
      <c r="D9" s="1126"/>
      <c r="E9" s="1126"/>
      <c r="F9" s="1126"/>
      <c r="G9" s="1126"/>
      <c r="H9" s="1126"/>
      <c r="I9" s="1126"/>
      <c r="J9" s="563"/>
      <c r="K9" s="564"/>
      <c r="L9" s="564"/>
      <c r="M9" s="564"/>
      <c r="N9" s="564"/>
      <c r="O9" s="564"/>
      <c r="P9" s="564"/>
      <c r="Q9" s="564"/>
      <c r="R9" s="564"/>
      <c r="S9" s="564"/>
      <c r="T9" s="564"/>
      <c r="U9" s="564"/>
      <c r="V9" s="564"/>
      <c r="W9" s="564"/>
      <c r="X9" s="564"/>
      <c r="Y9" s="564"/>
      <c r="Z9" s="564"/>
      <c r="AA9" s="564"/>
      <c r="AB9" s="564"/>
      <c r="AC9" s="564"/>
      <c r="AD9" s="564"/>
      <c r="AE9" s="564"/>
      <c r="AF9" s="564"/>
      <c r="AG9" s="564"/>
      <c r="AH9" s="564"/>
      <c r="AI9" s="564"/>
      <c r="AJ9" s="564"/>
      <c r="AK9" s="564"/>
      <c r="AL9" s="564"/>
      <c r="AM9" s="564"/>
      <c r="AN9" s="564"/>
      <c r="AO9" s="564"/>
      <c r="AP9" s="564"/>
      <c r="AQ9" s="564"/>
      <c r="AR9" s="564"/>
      <c r="AS9" s="564"/>
      <c r="AT9" s="564"/>
      <c r="AU9" s="564"/>
      <c r="AV9" s="564"/>
      <c r="AW9" s="564"/>
      <c r="AX9" s="564"/>
      <c r="AY9" s="564"/>
      <c r="AZ9" s="564"/>
      <c r="BA9" s="564"/>
      <c r="BB9" s="564"/>
      <c r="BC9" s="564"/>
      <c r="BD9" s="564"/>
    </row>
    <row r="10" spans="1:56" ht="18.75" customHeight="1">
      <c r="A10" s="564"/>
      <c r="B10" s="564"/>
      <c r="C10" s="564"/>
      <c r="D10" s="564"/>
      <c r="E10" s="564"/>
      <c r="F10" s="564"/>
      <c r="G10" s="564"/>
      <c r="H10" s="564"/>
      <c r="I10" s="564"/>
      <c r="J10" s="564"/>
      <c r="K10" s="564"/>
      <c r="L10" s="564"/>
      <c r="M10" s="564"/>
      <c r="N10" s="564"/>
      <c r="O10" s="564"/>
      <c r="P10" s="564"/>
      <c r="Q10" s="564"/>
      <c r="R10" s="564"/>
      <c r="S10" s="564"/>
      <c r="T10" s="564"/>
      <c r="U10" s="564"/>
      <c r="V10" s="564"/>
      <c r="W10" s="564"/>
      <c r="X10" s="564"/>
      <c r="Y10" s="564"/>
      <c r="Z10" s="564"/>
      <c r="AA10" s="564"/>
      <c r="AB10" s="564"/>
      <c r="AC10" s="564"/>
      <c r="AD10" s="564"/>
      <c r="AE10" s="564"/>
      <c r="AF10" s="564"/>
      <c r="AG10" s="564"/>
      <c r="AH10" s="564"/>
      <c r="AI10" s="564"/>
      <c r="AJ10" s="564"/>
      <c r="AK10" s="564"/>
      <c r="AL10" s="564"/>
      <c r="AM10" s="564"/>
      <c r="AN10" s="564"/>
      <c r="AO10" s="564"/>
      <c r="AP10" s="564"/>
      <c r="AQ10" s="564"/>
      <c r="AR10" s="564"/>
      <c r="AS10" s="564"/>
      <c r="AT10" s="564"/>
      <c r="AU10" s="564"/>
      <c r="AV10" s="564"/>
      <c r="AW10" s="564"/>
      <c r="AX10" s="564"/>
      <c r="AY10" s="564"/>
      <c r="AZ10" s="564"/>
      <c r="BA10" s="564"/>
      <c r="BB10" s="564"/>
      <c r="BC10" s="564"/>
      <c r="BD10" s="564"/>
    </row>
    <row r="11" s="135" customFormat="1" ht="18.75" customHeight="1">
      <c r="A11" s="253"/>
    </row>
    <row r="12" spans="1:56" s="254" customFormat="1" ht="35.25">
      <c r="A12" s="1127" t="s">
        <v>448</v>
      </c>
      <c r="B12" s="1127"/>
      <c r="C12" s="1127"/>
      <c r="D12" s="1127"/>
      <c r="E12" s="1127"/>
      <c r="F12" s="1127"/>
      <c r="G12" s="1127"/>
      <c r="H12" s="1127"/>
      <c r="I12" s="1127"/>
      <c r="J12" s="1127"/>
      <c r="K12" s="565"/>
      <c r="L12" s="565"/>
      <c r="M12" s="565"/>
      <c r="N12" s="565"/>
      <c r="O12" s="565"/>
      <c r="P12" s="565"/>
      <c r="Q12" s="565"/>
      <c r="R12" s="565"/>
      <c r="S12" s="565"/>
      <c r="T12" s="565"/>
      <c r="U12" s="565"/>
      <c r="V12" s="565"/>
      <c r="W12" s="565"/>
      <c r="X12" s="565"/>
      <c r="Y12" s="565"/>
      <c r="Z12" s="565"/>
      <c r="AA12" s="565"/>
      <c r="AB12" s="565"/>
      <c r="AC12" s="565"/>
      <c r="AD12" s="565"/>
      <c r="AE12" s="565"/>
      <c r="AF12" s="565"/>
      <c r="AG12" s="565"/>
      <c r="AH12" s="565"/>
      <c r="AI12" s="565"/>
      <c r="AJ12" s="565"/>
      <c r="AK12" s="565"/>
      <c r="AL12" s="565"/>
      <c r="AM12" s="565"/>
      <c r="AN12" s="565"/>
      <c r="AO12" s="565"/>
      <c r="AP12" s="565"/>
      <c r="AQ12" s="565"/>
      <c r="AR12" s="565"/>
      <c r="AS12" s="565"/>
      <c r="AT12" s="565"/>
      <c r="AU12" s="565"/>
      <c r="AV12" s="565"/>
      <c r="AW12" s="565"/>
      <c r="AX12" s="565"/>
      <c r="AY12" s="565"/>
      <c r="AZ12" s="565"/>
      <c r="BA12" s="565"/>
      <c r="BB12" s="565"/>
      <c r="BC12" s="565"/>
      <c r="BD12" s="565"/>
    </row>
    <row r="13" spans="1:56" s="254" customFormat="1" ht="18.75" customHeight="1">
      <c r="A13" s="565"/>
      <c r="B13" s="565"/>
      <c r="C13" s="565"/>
      <c r="D13" s="565"/>
      <c r="E13" s="565"/>
      <c r="F13" s="565"/>
      <c r="G13" s="565"/>
      <c r="H13" s="565"/>
      <c r="I13" s="565"/>
      <c r="J13" s="565"/>
      <c r="K13" s="565"/>
      <c r="L13" s="565"/>
      <c r="M13" s="565"/>
      <c r="N13" s="565"/>
      <c r="O13" s="565"/>
      <c r="P13" s="565"/>
      <c r="Q13" s="565"/>
      <c r="R13" s="565"/>
      <c r="S13" s="565"/>
      <c r="T13" s="565"/>
      <c r="U13" s="565"/>
      <c r="V13" s="565"/>
      <c r="W13" s="565"/>
      <c r="X13" s="565"/>
      <c r="Y13" s="565"/>
      <c r="Z13" s="565"/>
      <c r="AA13" s="565"/>
      <c r="AB13" s="565"/>
      <c r="AC13" s="565"/>
      <c r="AD13" s="565"/>
      <c r="AE13" s="565"/>
      <c r="AF13" s="565"/>
      <c r="AG13" s="565"/>
      <c r="AH13" s="565"/>
      <c r="AI13" s="565"/>
      <c r="AJ13" s="565"/>
      <c r="AK13" s="565"/>
      <c r="AL13" s="565"/>
      <c r="AM13" s="565"/>
      <c r="AN13" s="565"/>
      <c r="AO13" s="565"/>
      <c r="AP13" s="565"/>
      <c r="AQ13" s="565"/>
      <c r="AR13" s="565"/>
      <c r="AS13" s="565"/>
      <c r="AT13" s="565"/>
      <c r="AU13" s="565"/>
      <c r="AV13" s="565"/>
      <c r="AW13" s="565"/>
      <c r="AX13" s="565"/>
      <c r="AY13" s="565"/>
      <c r="AZ13" s="565"/>
      <c r="BA13" s="565"/>
      <c r="BB13" s="565"/>
      <c r="BC13" s="565"/>
      <c r="BD13" s="565"/>
    </row>
    <row r="14" spans="1:56" s="254" customFormat="1" ht="18.75" customHeight="1">
      <c r="A14" s="565"/>
      <c r="B14" s="565"/>
      <c r="C14" s="565"/>
      <c r="D14" s="565"/>
      <c r="E14" s="565"/>
      <c r="F14" s="565"/>
      <c r="G14" s="565"/>
      <c r="H14" s="565"/>
      <c r="I14" s="565"/>
      <c r="J14" s="565"/>
      <c r="K14" s="565"/>
      <c r="L14" s="565"/>
      <c r="M14" s="565"/>
      <c r="N14" s="565"/>
      <c r="O14" s="565"/>
      <c r="P14" s="565"/>
      <c r="Q14" s="565"/>
      <c r="R14" s="565"/>
      <c r="S14" s="565"/>
      <c r="T14" s="565"/>
      <c r="U14" s="565"/>
      <c r="V14" s="565"/>
      <c r="W14" s="565"/>
      <c r="X14" s="565"/>
      <c r="Y14" s="565"/>
      <c r="Z14" s="565"/>
      <c r="AA14" s="565"/>
      <c r="AB14" s="565"/>
      <c r="AC14" s="565"/>
      <c r="AD14" s="565"/>
      <c r="AE14" s="565"/>
      <c r="AF14" s="565"/>
      <c r="AG14" s="565"/>
      <c r="AH14" s="565"/>
      <c r="AI14" s="565"/>
      <c r="AJ14" s="565"/>
      <c r="AK14" s="565"/>
      <c r="AL14" s="565"/>
      <c r="AM14" s="565"/>
      <c r="AN14" s="565"/>
      <c r="AO14" s="565"/>
      <c r="AP14" s="565"/>
      <c r="AQ14" s="565"/>
      <c r="AR14" s="565"/>
      <c r="AS14" s="565"/>
      <c r="AT14" s="565"/>
      <c r="AU14" s="565"/>
      <c r="AV14" s="565"/>
      <c r="AW14" s="565"/>
      <c r="AX14" s="565"/>
      <c r="AY14" s="565"/>
      <c r="AZ14" s="565"/>
      <c r="BA14" s="565"/>
      <c r="BB14" s="565"/>
      <c r="BC14" s="565"/>
      <c r="BD14" s="565"/>
    </row>
    <row r="15" spans="1:56" s="254" customFormat="1" ht="18.75" customHeight="1">
      <c r="A15" s="565"/>
      <c r="B15" s="565"/>
      <c r="C15" s="565"/>
      <c r="D15" s="565"/>
      <c r="E15" s="565"/>
      <c r="F15" s="565"/>
      <c r="G15" s="565"/>
      <c r="H15" s="565"/>
      <c r="I15" s="565"/>
      <c r="J15" s="565"/>
      <c r="K15" s="565"/>
      <c r="L15" s="565"/>
      <c r="M15" s="565"/>
      <c r="N15" s="565"/>
      <c r="O15" s="565"/>
      <c r="P15" s="565"/>
      <c r="Q15" s="565"/>
      <c r="R15" s="565"/>
      <c r="S15" s="565"/>
      <c r="T15" s="565"/>
      <c r="U15" s="565"/>
      <c r="V15" s="565"/>
      <c r="W15" s="565"/>
      <c r="X15" s="565"/>
      <c r="Y15" s="565"/>
      <c r="Z15" s="565"/>
      <c r="AA15" s="565"/>
      <c r="AB15" s="565"/>
      <c r="AC15" s="565"/>
      <c r="AD15" s="565"/>
      <c r="AE15" s="565"/>
      <c r="AF15" s="565"/>
      <c r="AG15" s="565"/>
      <c r="AH15" s="565"/>
      <c r="AI15" s="565"/>
      <c r="AJ15" s="565"/>
      <c r="AK15" s="565"/>
      <c r="AL15" s="565"/>
      <c r="AM15" s="565"/>
      <c r="AN15" s="565"/>
      <c r="AO15" s="565"/>
      <c r="AP15" s="565"/>
      <c r="AQ15" s="565"/>
      <c r="AR15" s="565"/>
      <c r="AS15" s="565"/>
      <c r="AT15" s="565"/>
      <c r="AU15" s="565"/>
      <c r="AV15" s="565"/>
      <c r="AW15" s="565"/>
      <c r="AX15" s="565"/>
      <c r="AY15" s="565"/>
      <c r="AZ15" s="565"/>
      <c r="BA15" s="565"/>
      <c r="BB15" s="565"/>
      <c r="BC15" s="565"/>
      <c r="BD15" s="565"/>
    </row>
    <row r="16" spans="1:56" s="254" customFormat="1" ht="18.75" customHeight="1">
      <c r="A16" s="565"/>
      <c r="B16" s="565"/>
      <c r="C16" s="565"/>
      <c r="D16" s="565"/>
      <c r="E16" s="565"/>
      <c r="F16" s="565"/>
      <c r="G16" s="565"/>
      <c r="H16" s="565"/>
      <c r="I16" s="565"/>
      <c r="J16" s="565"/>
      <c r="K16" s="565"/>
      <c r="L16" s="565"/>
      <c r="M16" s="565"/>
      <c r="N16" s="565"/>
      <c r="O16" s="565"/>
      <c r="P16" s="565"/>
      <c r="Q16" s="565"/>
      <c r="R16" s="565"/>
      <c r="S16" s="565"/>
      <c r="T16" s="565"/>
      <c r="U16" s="565"/>
      <c r="V16" s="565"/>
      <c r="W16" s="565"/>
      <c r="X16" s="565"/>
      <c r="Y16" s="565"/>
      <c r="Z16" s="565"/>
      <c r="AA16" s="565"/>
      <c r="AB16" s="565"/>
      <c r="AC16" s="565"/>
      <c r="AD16" s="565"/>
      <c r="AE16" s="565"/>
      <c r="AF16" s="565"/>
      <c r="AG16" s="565"/>
      <c r="AH16" s="565"/>
      <c r="AI16" s="565"/>
      <c r="AJ16" s="565"/>
      <c r="AK16" s="565"/>
      <c r="AL16" s="565"/>
      <c r="AM16" s="565"/>
      <c r="AN16" s="565"/>
      <c r="AO16" s="565"/>
      <c r="AP16" s="565"/>
      <c r="AQ16" s="565"/>
      <c r="AR16" s="565"/>
      <c r="AS16" s="565"/>
      <c r="AT16" s="565"/>
      <c r="AU16" s="565"/>
      <c r="AV16" s="565"/>
      <c r="AW16" s="565"/>
      <c r="AX16" s="565"/>
      <c r="AY16" s="565"/>
      <c r="AZ16" s="565"/>
      <c r="BA16" s="565"/>
      <c r="BB16" s="565"/>
      <c r="BC16" s="565"/>
      <c r="BD16" s="565"/>
    </row>
    <row r="17" spans="1:56" s="254" customFormat="1" ht="18.75" customHeight="1">
      <c r="A17" s="565"/>
      <c r="B17" s="565"/>
      <c r="C17" s="565"/>
      <c r="D17" s="565"/>
      <c r="E17" s="565"/>
      <c r="F17" s="565"/>
      <c r="G17" s="565"/>
      <c r="H17" s="565"/>
      <c r="I17" s="565"/>
      <c r="J17" s="565"/>
      <c r="K17" s="565"/>
      <c r="L17" s="565"/>
      <c r="M17" s="565"/>
      <c r="N17" s="565"/>
      <c r="O17" s="565"/>
      <c r="P17" s="565"/>
      <c r="Q17" s="565"/>
      <c r="R17" s="565"/>
      <c r="S17" s="565"/>
      <c r="T17" s="565"/>
      <c r="U17" s="565"/>
      <c r="V17" s="565"/>
      <c r="W17" s="565"/>
      <c r="X17" s="565"/>
      <c r="Y17" s="565"/>
      <c r="Z17" s="565"/>
      <c r="AA17" s="565"/>
      <c r="AB17" s="565"/>
      <c r="AC17" s="565"/>
      <c r="AD17" s="565"/>
      <c r="AE17" s="565"/>
      <c r="AF17" s="565"/>
      <c r="AG17" s="565"/>
      <c r="AH17" s="565"/>
      <c r="AI17" s="565"/>
      <c r="AJ17" s="565"/>
      <c r="AK17" s="565"/>
      <c r="AL17" s="565"/>
      <c r="AM17" s="565"/>
      <c r="AN17" s="565"/>
      <c r="AO17" s="565"/>
      <c r="AP17" s="565"/>
      <c r="AQ17" s="565"/>
      <c r="AR17" s="565"/>
      <c r="AS17" s="565"/>
      <c r="AT17" s="565"/>
      <c r="AU17" s="565"/>
      <c r="AV17" s="565"/>
      <c r="AW17" s="565"/>
      <c r="AX17" s="565"/>
      <c r="AY17" s="565"/>
      <c r="AZ17" s="565"/>
      <c r="BA17" s="565"/>
      <c r="BB17" s="565"/>
      <c r="BC17" s="565"/>
      <c r="BD17" s="565"/>
    </row>
    <row r="18" spans="1:56" s="254" customFormat="1" ht="18.75" customHeight="1">
      <c r="A18" s="565"/>
      <c r="B18" s="565"/>
      <c r="C18" s="565"/>
      <c r="D18" s="565"/>
      <c r="E18" s="565"/>
      <c r="F18" s="565"/>
      <c r="G18" s="565"/>
      <c r="H18" s="565"/>
      <c r="I18" s="565"/>
      <c r="J18" s="565"/>
      <c r="K18" s="565"/>
      <c r="L18" s="565"/>
      <c r="M18" s="565"/>
      <c r="N18" s="565"/>
      <c r="O18" s="565"/>
      <c r="P18" s="565"/>
      <c r="Q18" s="565"/>
      <c r="R18" s="565"/>
      <c r="S18" s="565"/>
      <c r="T18" s="565"/>
      <c r="U18" s="565"/>
      <c r="V18" s="565"/>
      <c r="W18" s="565"/>
      <c r="X18" s="565"/>
      <c r="Y18" s="565"/>
      <c r="Z18" s="565"/>
      <c r="AA18" s="565"/>
      <c r="AB18" s="565"/>
      <c r="AC18" s="565"/>
      <c r="AD18" s="565"/>
      <c r="AE18" s="565"/>
      <c r="AF18" s="565"/>
      <c r="AG18" s="565"/>
      <c r="AH18" s="565"/>
      <c r="AI18" s="565"/>
      <c r="AJ18" s="565"/>
      <c r="AK18" s="565"/>
      <c r="AL18" s="565"/>
      <c r="AM18" s="565"/>
      <c r="AN18" s="565"/>
      <c r="AO18" s="565"/>
      <c r="AP18" s="565"/>
      <c r="AQ18" s="565"/>
      <c r="AR18" s="565"/>
      <c r="AS18" s="565"/>
      <c r="AT18" s="565"/>
      <c r="AU18" s="565"/>
      <c r="AV18" s="565"/>
      <c r="AW18" s="565"/>
      <c r="AX18" s="565"/>
      <c r="AY18" s="565"/>
      <c r="AZ18" s="565"/>
      <c r="BA18" s="565"/>
      <c r="BB18" s="565"/>
      <c r="BC18" s="565"/>
      <c r="BD18" s="565"/>
    </row>
    <row r="19" spans="1:56" s="254" customFormat="1" ht="18.75" customHeight="1">
      <c r="A19" s="565"/>
      <c r="B19" s="565"/>
      <c r="C19" s="565"/>
      <c r="D19" s="565"/>
      <c r="E19" s="565"/>
      <c r="F19" s="565"/>
      <c r="G19" s="565"/>
      <c r="H19" s="565"/>
      <c r="I19" s="565"/>
      <c r="J19" s="565"/>
      <c r="K19" s="565"/>
      <c r="L19" s="565"/>
      <c r="M19" s="565"/>
      <c r="N19" s="565"/>
      <c r="O19" s="565"/>
      <c r="P19" s="565"/>
      <c r="Q19" s="565"/>
      <c r="R19" s="565"/>
      <c r="S19" s="565"/>
      <c r="T19" s="565"/>
      <c r="U19" s="565"/>
      <c r="V19" s="565"/>
      <c r="W19" s="565"/>
      <c r="X19" s="565"/>
      <c r="Y19" s="565"/>
      <c r="Z19" s="565"/>
      <c r="AA19" s="565"/>
      <c r="AB19" s="565"/>
      <c r="AC19" s="565"/>
      <c r="AD19" s="565"/>
      <c r="AE19" s="565"/>
      <c r="AF19" s="565"/>
      <c r="AG19" s="565"/>
      <c r="AH19" s="565"/>
      <c r="AI19" s="565"/>
      <c r="AJ19" s="565"/>
      <c r="AK19" s="565"/>
      <c r="AL19" s="565"/>
      <c r="AM19" s="565"/>
      <c r="AN19" s="565"/>
      <c r="AO19" s="565"/>
      <c r="AP19" s="565"/>
      <c r="AQ19" s="565"/>
      <c r="AR19" s="565"/>
      <c r="AS19" s="565"/>
      <c r="AT19" s="565"/>
      <c r="AU19" s="565"/>
      <c r="AV19" s="565"/>
      <c r="AW19" s="565"/>
      <c r="AX19" s="565"/>
      <c r="AY19" s="565"/>
      <c r="AZ19" s="565"/>
      <c r="BA19" s="565"/>
      <c r="BB19" s="565"/>
      <c r="BC19" s="565"/>
      <c r="BD19" s="565"/>
    </row>
    <row r="20" spans="1:56" s="254" customFormat="1" ht="18.75" customHeight="1">
      <c r="A20" s="565"/>
      <c r="B20" s="565"/>
      <c r="C20" s="565"/>
      <c r="D20" s="565"/>
      <c r="E20" s="565"/>
      <c r="F20" s="565"/>
      <c r="G20" s="565"/>
      <c r="H20" s="565"/>
      <c r="I20" s="565"/>
      <c r="J20" s="565"/>
      <c r="K20" s="565"/>
      <c r="L20" s="565"/>
      <c r="M20" s="565"/>
      <c r="N20" s="565"/>
      <c r="O20" s="565"/>
      <c r="P20" s="565"/>
      <c r="Q20" s="565"/>
      <c r="R20" s="565"/>
      <c r="S20" s="565"/>
      <c r="T20" s="565"/>
      <c r="U20" s="565"/>
      <c r="V20" s="565"/>
      <c r="W20" s="565"/>
      <c r="X20" s="565"/>
      <c r="Y20" s="565"/>
      <c r="Z20" s="565"/>
      <c r="AA20" s="565"/>
      <c r="AB20" s="565"/>
      <c r="AC20" s="565"/>
      <c r="AD20" s="565"/>
      <c r="AE20" s="565"/>
      <c r="AF20" s="565"/>
      <c r="AG20" s="565"/>
      <c r="AH20" s="565"/>
      <c r="AI20" s="565"/>
      <c r="AJ20" s="565"/>
      <c r="AK20" s="565"/>
      <c r="AL20" s="565"/>
      <c r="AM20" s="565"/>
      <c r="AN20" s="565"/>
      <c r="AO20" s="565"/>
      <c r="AP20" s="565"/>
      <c r="AQ20" s="565"/>
      <c r="AR20" s="565"/>
      <c r="AS20" s="565"/>
      <c r="AT20" s="565"/>
      <c r="AU20" s="565"/>
      <c r="AV20" s="565"/>
      <c r="AW20" s="565"/>
      <c r="AX20" s="565"/>
      <c r="AY20" s="565"/>
      <c r="AZ20" s="565"/>
      <c r="BA20" s="565"/>
      <c r="BB20" s="565"/>
      <c r="BC20" s="565"/>
      <c r="BD20" s="565"/>
    </row>
    <row r="21" spans="1:56" s="254" customFormat="1" ht="18.75" customHeight="1">
      <c r="A21" s="565"/>
      <c r="B21" s="565"/>
      <c r="C21" s="565"/>
      <c r="D21" s="565"/>
      <c r="E21" s="565"/>
      <c r="F21" s="565"/>
      <c r="G21" s="565"/>
      <c r="H21" s="565"/>
      <c r="I21" s="565"/>
      <c r="J21" s="565"/>
      <c r="K21" s="565"/>
      <c r="L21" s="565"/>
      <c r="M21" s="565"/>
      <c r="N21" s="565"/>
      <c r="O21" s="565"/>
      <c r="P21" s="565"/>
      <c r="Q21" s="565"/>
      <c r="R21" s="565"/>
      <c r="S21" s="565"/>
      <c r="T21" s="565"/>
      <c r="U21" s="565"/>
      <c r="V21" s="565"/>
      <c r="W21" s="565"/>
      <c r="X21" s="565"/>
      <c r="Y21" s="565"/>
      <c r="Z21" s="565"/>
      <c r="AA21" s="565"/>
      <c r="AB21" s="565"/>
      <c r="AC21" s="565"/>
      <c r="AD21" s="565"/>
      <c r="AE21" s="565"/>
      <c r="AF21" s="565"/>
      <c r="AG21" s="565"/>
      <c r="AH21" s="565"/>
      <c r="AI21" s="565"/>
      <c r="AJ21" s="565"/>
      <c r="AK21" s="565"/>
      <c r="AL21" s="565"/>
      <c r="AM21" s="565"/>
      <c r="AN21" s="565"/>
      <c r="AO21" s="565"/>
      <c r="AP21" s="565"/>
      <c r="AQ21" s="565"/>
      <c r="AR21" s="565"/>
      <c r="AS21" s="565"/>
      <c r="AT21" s="565"/>
      <c r="AU21" s="565"/>
      <c r="AV21" s="565"/>
      <c r="AW21" s="565"/>
      <c r="AX21" s="565"/>
      <c r="AY21" s="565"/>
      <c r="AZ21" s="565"/>
      <c r="BA21" s="565"/>
      <c r="BB21" s="565"/>
      <c r="BC21" s="565"/>
      <c r="BD21" s="565"/>
    </row>
    <row r="22" spans="1:7" ht="18.75" customHeight="1">
      <c r="A22" s="565"/>
      <c r="B22" s="255" t="s">
        <v>837</v>
      </c>
      <c r="C22" s="256"/>
      <c r="D22" s="256"/>
      <c r="E22" s="256"/>
      <c r="F22" s="256"/>
      <c r="G22" s="256"/>
    </row>
    <row r="23" spans="1:56" s="28" customFormat="1" ht="18.75" customHeight="1">
      <c r="A23" s="170"/>
      <c r="B23" s="170" t="s">
        <v>838</v>
      </c>
      <c r="C23" s="33" t="s">
        <v>840</v>
      </c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70"/>
      <c r="BB23" s="170"/>
      <c r="BC23" s="170"/>
      <c r="BD23" s="170"/>
    </row>
    <row r="24" spans="1:56" s="28" customFormat="1" ht="18.75" customHeight="1">
      <c r="A24" s="257"/>
      <c r="B24" s="170" t="s">
        <v>839</v>
      </c>
      <c r="C24" s="800" t="s">
        <v>547</v>
      </c>
      <c r="D24" s="801"/>
      <c r="E24" s="170"/>
      <c r="F24" s="170"/>
      <c r="G24" s="170"/>
      <c r="H24" s="256"/>
      <c r="I24" s="256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170"/>
      <c r="AL24" s="170"/>
      <c r="AM24" s="170"/>
      <c r="AN24" s="170"/>
      <c r="AO24" s="170"/>
      <c r="AP24" s="170"/>
      <c r="AQ24" s="170"/>
      <c r="AR24" s="170"/>
      <c r="AS24" s="170"/>
      <c r="AT24" s="170"/>
      <c r="AU24" s="170"/>
      <c r="AV24" s="170"/>
      <c r="AW24" s="170"/>
      <c r="AX24" s="170"/>
      <c r="AY24" s="170"/>
      <c r="AZ24" s="170"/>
      <c r="BA24" s="170"/>
      <c r="BB24" s="170"/>
      <c r="BC24" s="170"/>
      <c r="BD24" s="170"/>
    </row>
    <row r="25" spans="1:56" s="28" customFormat="1" ht="18.75" customHeight="1">
      <c r="A25" s="170"/>
      <c r="B25" s="491"/>
      <c r="C25" s="800" t="s">
        <v>548</v>
      </c>
      <c r="D25" s="802"/>
      <c r="E25" s="491"/>
      <c r="F25" s="491"/>
      <c r="G25" s="491"/>
      <c r="H25" s="170"/>
      <c r="I25" s="170"/>
      <c r="J25" s="218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</row>
    <row r="26" spans="1:56" s="28" customFormat="1" ht="18.75" customHeight="1">
      <c r="A26" s="170"/>
      <c r="B26" s="218"/>
      <c r="C26" s="800" t="s">
        <v>549</v>
      </c>
      <c r="D26" s="803"/>
      <c r="E26" s="218"/>
      <c r="F26" s="218"/>
      <c r="G26" s="218"/>
      <c r="H26" s="170"/>
      <c r="I26" s="170"/>
      <c r="J26" s="218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  <c r="AO26" s="170"/>
      <c r="AP26" s="170"/>
      <c r="AQ26" s="170"/>
      <c r="AR26" s="170"/>
      <c r="AS26" s="170"/>
      <c r="AT26" s="170"/>
      <c r="AU26" s="170"/>
      <c r="AV26" s="170"/>
      <c r="AW26" s="170"/>
      <c r="AX26" s="170"/>
      <c r="AY26" s="170"/>
      <c r="AZ26" s="170"/>
      <c r="BA26" s="170"/>
      <c r="BB26" s="170"/>
      <c r="BC26" s="170"/>
      <c r="BD26" s="170"/>
    </row>
    <row r="27" spans="1:56" s="28" customFormat="1" ht="18.75" customHeight="1">
      <c r="A27" s="170"/>
      <c r="B27" s="218"/>
      <c r="C27" s="800" t="s">
        <v>550</v>
      </c>
      <c r="D27" s="803"/>
      <c r="E27" s="218"/>
      <c r="F27" s="218"/>
      <c r="G27" s="218"/>
      <c r="H27" s="491"/>
      <c r="I27" s="491"/>
      <c r="J27" s="218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  <c r="AN27" s="170"/>
      <c r="AO27" s="170"/>
      <c r="AP27" s="170"/>
      <c r="AQ27" s="170"/>
      <c r="AR27" s="170"/>
      <c r="AS27" s="170"/>
      <c r="AT27" s="170"/>
      <c r="AU27" s="170"/>
      <c r="AV27" s="170"/>
      <c r="AW27" s="170"/>
      <c r="AX27" s="170"/>
      <c r="AY27" s="170"/>
      <c r="AZ27" s="170"/>
      <c r="BA27" s="170"/>
      <c r="BB27" s="170"/>
      <c r="BC27" s="170"/>
      <c r="BD27" s="170"/>
    </row>
    <row r="28" spans="1:56" s="28" customFormat="1" ht="18.75" customHeight="1">
      <c r="A28" s="170"/>
      <c r="B28" s="218"/>
      <c r="C28" s="800" t="s">
        <v>551</v>
      </c>
      <c r="D28" s="803"/>
      <c r="E28" s="218"/>
      <c r="F28" s="218"/>
      <c r="G28" s="218"/>
      <c r="H28" s="218"/>
      <c r="I28" s="218"/>
      <c r="J28" s="218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  <c r="AN28" s="170"/>
      <c r="AO28" s="170"/>
      <c r="AP28" s="170"/>
      <c r="AQ28" s="170"/>
      <c r="AR28" s="170"/>
      <c r="AS28" s="170"/>
      <c r="AT28" s="170"/>
      <c r="AU28" s="170"/>
      <c r="AV28" s="170"/>
      <c r="AW28" s="170"/>
      <c r="AX28" s="170"/>
      <c r="AY28" s="170"/>
      <c r="AZ28" s="170"/>
      <c r="BA28" s="170"/>
      <c r="BB28" s="170"/>
      <c r="BC28" s="170"/>
      <c r="BD28" s="170"/>
    </row>
    <row r="29" spans="1:56" s="28" customFormat="1" ht="18.75" customHeight="1">
      <c r="A29" s="170"/>
      <c r="B29" s="170"/>
      <c r="C29" s="800" t="s">
        <v>552</v>
      </c>
      <c r="D29" s="801"/>
      <c r="E29" s="170"/>
      <c r="F29" s="170"/>
      <c r="G29" s="170"/>
      <c r="H29" s="218"/>
      <c r="I29" s="218"/>
      <c r="J29" s="218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  <c r="AN29" s="170"/>
      <c r="AO29" s="170"/>
      <c r="AP29" s="170"/>
      <c r="AQ29" s="170"/>
      <c r="AR29" s="170"/>
      <c r="AS29" s="170"/>
      <c r="AT29" s="170"/>
      <c r="AU29" s="170"/>
      <c r="AV29" s="170"/>
      <c r="AW29" s="170"/>
      <c r="AX29" s="170"/>
      <c r="AY29" s="170"/>
      <c r="AZ29" s="170"/>
      <c r="BA29" s="170"/>
      <c r="BB29" s="170"/>
      <c r="BC29" s="170"/>
      <c r="BD29" s="170"/>
    </row>
    <row r="30" spans="1:56" s="28" customFormat="1" ht="18.75" customHeight="1">
      <c r="A30" s="170"/>
      <c r="B30" s="170"/>
      <c r="C30" s="800" t="s">
        <v>553</v>
      </c>
      <c r="D30" s="801"/>
      <c r="E30" s="170"/>
      <c r="F30" s="170"/>
      <c r="G30" s="170"/>
      <c r="H30" s="218"/>
      <c r="I30" s="218"/>
      <c r="J30" s="218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AK30" s="170"/>
      <c r="AL30" s="170"/>
      <c r="AM30" s="170"/>
      <c r="AN30" s="170"/>
      <c r="AO30" s="170"/>
      <c r="AP30" s="170"/>
      <c r="AQ30" s="170"/>
      <c r="AR30" s="170"/>
      <c r="AS30" s="170"/>
      <c r="AT30" s="170"/>
      <c r="AU30" s="170"/>
      <c r="AV30" s="170"/>
      <c r="AW30" s="170"/>
      <c r="AX30" s="170"/>
      <c r="AY30" s="170"/>
      <c r="AZ30" s="170"/>
      <c r="BA30" s="170"/>
      <c r="BB30" s="170"/>
      <c r="BC30" s="170"/>
      <c r="BD30" s="170"/>
    </row>
    <row r="31" spans="1:56" s="28" customFormat="1" ht="18.75" customHeight="1">
      <c r="A31" s="170"/>
      <c r="B31" s="170"/>
      <c r="C31" s="800" t="s">
        <v>149</v>
      </c>
      <c r="D31" s="801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R31" s="170"/>
      <c r="AS31" s="170"/>
      <c r="AT31" s="170"/>
      <c r="AU31" s="170"/>
      <c r="AV31" s="170"/>
      <c r="AW31" s="170"/>
      <c r="AX31" s="170"/>
      <c r="AY31" s="170"/>
      <c r="AZ31" s="170"/>
      <c r="BA31" s="170"/>
      <c r="BB31" s="170"/>
      <c r="BC31" s="170"/>
      <c r="BD31" s="170"/>
    </row>
    <row r="32" spans="1:56" s="28" customFormat="1" ht="18.75" customHeight="1">
      <c r="A32" s="170"/>
      <c r="B32" s="170"/>
      <c r="C32" s="80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  <c r="AI32" s="170"/>
      <c r="AJ32" s="170"/>
      <c r="AK32" s="170"/>
      <c r="AL32" s="170"/>
      <c r="AM32" s="170"/>
      <c r="AN32" s="170"/>
      <c r="AO32" s="170"/>
      <c r="AP32" s="170"/>
      <c r="AQ32" s="170"/>
      <c r="AR32" s="170"/>
      <c r="AS32" s="170"/>
      <c r="AT32" s="170"/>
      <c r="AU32" s="170"/>
      <c r="AV32" s="170"/>
      <c r="AW32" s="170"/>
      <c r="AX32" s="170"/>
      <c r="AY32" s="170"/>
      <c r="AZ32" s="170"/>
      <c r="BA32" s="170"/>
      <c r="BB32" s="170"/>
      <c r="BC32" s="170"/>
      <c r="BD32" s="170"/>
    </row>
    <row r="33" spans="1:56" s="28" customFormat="1" ht="18.75" customHeight="1">
      <c r="A33" s="170"/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  <c r="AP33" s="170"/>
      <c r="AQ33" s="170"/>
      <c r="AR33" s="170"/>
      <c r="AS33" s="170"/>
      <c r="AT33" s="170"/>
      <c r="AU33" s="170"/>
      <c r="AV33" s="170"/>
      <c r="AW33" s="170"/>
      <c r="AX33" s="170"/>
      <c r="AY33" s="170"/>
      <c r="AZ33" s="170"/>
      <c r="BA33" s="170"/>
      <c r="BB33" s="170"/>
      <c r="BC33" s="170"/>
      <c r="BD33" s="170"/>
    </row>
    <row r="34" spans="1:56" s="28" customFormat="1" ht="18.75" customHeight="1">
      <c r="A34" s="170"/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170"/>
      <c r="AN34" s="170"/>
      <c r="AO34" s="170"/>
      <c r="AP34" s="170"/>
      <c r="AQ34" s="170"/>
      <c r="AR34" s="170"/>
      <c r="AS34" s="170"/>
      <c r="AT34" s="170"/>
      <c r="AU34" s="170"/>
      <c r="AV34" s="170"/>
      <c r="AW34" s="170"/>
      <c r="AX34" s="170"/>
      <c r="AY34" s="170"/>
      <c r="AZ34" s="170"/>
      <c r="BA34" s="170"/>
      <c r="BB34" s="170"/>
      <c r="BC34" s="170"/>
      <c r="BD34" s="170"/>
    </row>
    <row r="35" spans="1:56" s="28" customFormat="1" ht="18.75" customHeight="1">
      <c r="A35" s="170"/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  <c r="AN35" s="170"/>
      <c r="AO35" s="170"/>
      <c r="AP35" s="170"/>
      <c r="AQ35" s="170"/>
      <c r="AR35" s="170"/>
      <c r="AS35" s="170"/>
      <c r="AT35" s="170"/>
      <c r="AU35" s="170"/>
      <c r="AV35" s="170"/>
      <c r="AW35" s="170"/>
      <c r="AX35" s="170"/>
      <c r="AY35" s="170"/>
      <c r="AZ35" s="170"/>
      <c r="BA35" s="170"/>
      <c r="BB35" s="170"/>
      <c r="BC35" s="170"/>
      <c r="BD35" s="170"/>
    </row>
    <row r="36" spans="1:56" s="28" customFormat="1" ht="18.75" customHeight="1">
      <c r="A36" s="170"/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0"/>
      <c r="AF36" s="170"/>
      <c r="AG36" s="170"/>
      <c r="AH36" s="170"/>
      <c r="AI36" s="170"/>
      <c r="AJ36" s="170"/>
      <c r="AK36" s="170"/>
      <c r="AL36" s="170"/>
      <c r="AM36" s="170"/>
      <c r="AN36" s="170"/>
      <c r="AO36" s="170"/>
      <c r="AP36" s="170"/>
      <c r="AQ36" s="170"/>
      <c r="AR36" s="170"/>
      <c r="AS36" s="170"/>
      <c r="AT36" s="170"/>
      <c r="AU36" s="170"/>
      <c r="AV36" s="170"/>
      <c r="AW36" s="170"/>
      <c r="AX36" s="170"/>
      <c r="AY36" s="170"/>
      <c r="AZ36" s="170"/>
      <c r="BA36" s="170"/>
      <c r="BB36" s="170"/>
      <c r="BC36" s="170"/>
      <c r="BD36" s="170"/>
    </row>
    <row r="37" spans="1:56" s="28" customFormat="1" ht="18.75" customHeight="1">
      <c r="A37" s="170"/>
      <c r="B37" s="170"/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0"/>
      <c r="AM37" s="170"/>
      <c r="AN37" s="170"/>
      <c r="AO37" s="170"/>
      <c r="AP37" s="170"/>
      <c r="AQ37" s="170"/>
      <c r="AR37" s="170"/>
      <c r="AS37" s="170"/>
      <c r="AT37" s="170"/>
      <c r="AU37" s="170"/>
      <c r="AV37" s="170"/>
      <c r="AW37" s="170"/>
      <c r="AX37" s="170"/>
      <c r="AY37" s="170"/>
      <c r="AZ37" s="170"/>
      <c r="BA37" s="170"/>
      <c r="BB37" s="170"/>
      <c r="BC37" s="170"/>
      <c r="BD37" s="170"/>
    </row>
    <row r="38" spans="1:56" s="28" customFormat="1" ht="18.75" customHeight="1">
      <c r="A38" s="170"/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170"/>
      <c r="AM38" s="170"/>
      <c r="AN38" s="170"/>
      <c r="AO38" s="170"/>
      <c r="AP38" s="170"/>
      <c r="AQ38" s="170"/>
      <c r="AR38" s="170"/>
      <c r="AS38" s="170"/>
      <c r="AT38" s="170"/>
      <c r="AU38" s="170"/>
      <c r="AV38" s="170"/>
      <c r="AW38" s="170"/>
      <c r="AX38" s="170"/>
      <c r="AY38" s="170"/>
      <c r="AZ38" s="170"/>
      <c r="BA38" s="170"/>
      <c r="BB38" s="170"/>
      <c r="BC38" s="170"/>
      <c r="BD38" s="170"/>
    </row>
    <row r="39" spans="1:56" s="254" customFormat="1" ht="25.5">
      <c r="A39" s="170"/>
      <c r="B39" s="1128" t="s">
        <v>558</v>
      </c>
      <c r="C39" s="1128"/>
      <c r="D39" s="1128"/>
      <c r="E39" s="1128"/>
      <c r="F39" s="1128"/>
      <c r="G39" s="1128"/>
      <c r="H39" s="1128"/>
      <c r="I39" s="1128"/>
      <c r="J39" s="566"/>
      <c r="K39" s="566"/>
      <c r="L39" s="566"/>
      <c r="M39" s="566"/>
      <c r="N39" s="566"/>
      <c r="O39" s="566"/>
      <c r="P39" s="566"/>
      <c r="Q39" s="566"/>
      <c r="R39" s="566"/>
      <c r="S39" s="566"/>
      <c r="T39" s="566"/>
      <c r="U39" s="566"/>
      <c r="V39" s="566"/>
      <c r="W39" s="566"/>
      <c r="X39" s="566"/>
      <c r="Y39" s="566"/>
      <c r="Z39" s="566"/>
      <c r="AA39" s="566"/>
      <c r="AB39" s="566"/>
      <c r="AC39" s="566"/>
      <c r="AD39" s="566"/>
      <c r="AE39" s="566"/>
      <c r="AF39" s="566"/>
      <c r="AG39" s="566"/>
      <c r="AH39" s="566"/>
      <c r="AI39" s="566"/>
      <c r="AJ39" s="566"/>
      <c r="AK39" s="566"/>
      <c r="AL39" s="566"/>
      <c r="AM39" s="566"/>
      <c r="AN39" s="566"/>
      <c r="AO39" s="566"/>
      <c r="AP39" s="566"/>
      <c r="AQ39" s="566"/>
      <c r="AR39" s="566"/>
      <c r="AS39" s="566"/>
      <c r="AT39" s="566"/>
      <c r="AU39" s="566"/>
      <c r="AV39" s="566"/>
      <c r="AW39" s="566"/>
      <c r="AX39" s="566"/>
      <c r="AY39" s="566"/>
      <c r="AZ39" s="566"/>
      <c r="BA39" s="566"/>
      <c r="BB39" s="566"/>
      <c r="BC39" s="566"/>
      <c r="BD39" s="566"/>
    </row>
    <row r="40" spans="1:56" s="254" customFormat="1" ht="18.75" customHeight="1">
      <c r="A40" s="566"/>
      <c r="B40" s="566"/>
      <c r="C40" s="566"/>
      <c r="D40" s="566"/>
      <c r="E40" s="566"/>
      <c r="F40" s="566"/>
      <c r="G40" s="566"/>
      <c r="H40" s="566"/>
      <c r="I40" s="566"/>
      <c r="J40" s="566"/>
      <c r="K40" s="566"/>
      <c r="L40" s="566"/>
      <c r="M40" s="566"/>
      <c r="N40" s="566"/>
      <c r="O40" s="566"/>
      <c r="P40" s="566"/>
      <c r="Q40" s="566"/>
      <c r="R40" s="566"/>
      <c r="S40" s="566"/>
      <c r="T40" s="566"/>
      <c r="U40" s="566"/>
      <c r="V40" s="566"/>
      <c r="W40" s="566"/>
      <c r="X40" s="566"/>
      <c r="Y40" s="566"/>
      <c r="Z40" s="566"/>
      <c r="AA40" s="566"/>
      <c r="AB40" s="566"/>
      <c r="AC40" s="566"/>
      <c r="AD40" s="566"/>
      <c r="AE40" s="566"/>
      <c r="AF40" s="566"/>
      <c r="AG40" s="566"/>
      <c r="AH40" s="566"/>
      <c r="AI40" s="566"/>
      <c r="AJ40" s="566"/>
      <c r="AK40" s="566"/>
      <c r="AL40" s="566"/>
      <c r="AM40" s="566"/>
      <c r="AN40" s="566"/>
      <c r="AO40" s="566"/>
      <c r="AP40" s="566"/>
      <c r="AQ40" s="566"/>
      <c r="AR40" s="566"/>
      <c r="AS40" s="566"/>
      <c r="AT40" s="566"/>
      <c r="AU40" s="566"/>
      <c r="AV40" s="566"/>
      <c r="AW40" s="566"/>
      <c r="AX40" s="566"/>
      <c r="AY40" s="566"/>
      <c r="AZ40" s="566"/>
      <c r="BA40" s="566"/>
      <c r="BB40" s="566"/>
      <c r="BC40" s="566"/>
      <c r="BD40" s="566"/>
    </row>
    <row r="41" s="254" customFormat="1" ht="18.75" customHeight="1"/>
    <row r="42" spans="1:10" ht="18.75" customHeight="1">
      <c r="A42" s="1125"/>
      <c r="B42" s="1125"/>
      <c r="C42" s="1125"/>
      <c r="D42" s="1125"/>
      <c r="E42" s="1125"/>
      <c r="F42" s="1125"/>
      <c r="G42" s="1125"/>
      <c r="H42" s="1125"/>
      <c r="I42" s="1125"/>
      <c r="J42" s="1125"/>
    </row>
    <row r="43" ht="18.75" customHeight="1"/>
    <row r="44" ht="18.75" customHeight="1"/>
    <row r="45" ht="18.75" customHeight="1"/>
    <row r="46" ht="18.75" customHeight="1"/>
    <row r="47" ht="18.75" customHeight="1">
      <c r="J47" s="218"/>
    </row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</sheetData>
  <sheetProtection/>
  <mergeCells count="4">
    <mergeCell ref="A42:J42"/>
    <mergeCell ref="B9:I9"/>
    <mergeCell ref="A12:J12"/>
    <mergeCell ref="B39:I39"/>
  </mergeCells>
  <printOptions horizontalCentered="1" verticalCentered="1"/>
  <pageMargins left="0.3937007874015748" right="0.3937007874015748" top="0.5905511811023623" bottom="0.5905511811023623" header="0.5118110236220472" footer="0.3937007874015748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338"/>
  <sheetViews>
    <sheetView view="pageBreakPreview" zoomScaleSheetLayoutView="100" zoomScalePageLayoutView="0" workbookViewId="0" topLeftCell="A1">
      <pane xSplit="2" topLeftCell="C1" activePane="topRight" state="frozen"/>
      <selection pane="topLeft" activeCell="A1" sqref="A1:J1"/>
      <selection pane="topRight" activeCell="A1" sqref="A1:J1"/>
    </sheetView>
  </sheetViews>
  <sheetFormatPr defaultColWidth="9.00390625" defaultRowHeight="13.5"/>
  <cols>
    <col min="1" max="1" width="9.50390625" style="925" customWidth="1"/>
    <col min="2" max="2" width="2.25390625" style="924" customWidth="1"/>
    <col min="3" max="16" width="6.375" style="925" customWidth="1"/>
    <col min="17" max="19" width="7.25390625" style="925" customWidth="1"/>
    <col min="20" max="20" width="8.625" style="925" customWidth="1"/>
    <col min="21" max="22" width="7.25390625" style="925" customWidth="1"/>
    <col min="23" max="23" width="8.625" style="925" customWidth="1"/>
    <col min="24" max="16384" width="9.00390625" style="925" customWidth="1"/>
  </cols>
  <sheetData>
    <row r="1" spans="1:17" ht="14.25" customHeight="1">
      <c r="A1" s="923" t="s">
        <v>14</v>
      </c>
      <c r="O1" s="926"/>
      <c r="P1" s="926"/>
      <c r="Q1" s="926"/>
    </row>
    <row r="2" spans="1:23" ht="14.25" customHeight="1">
      <c r="A2" s="927"/>
      <c r="B2" s="925"/>
      <c r="O2" s="926"/>
      <c r="P2" s="926"/>
      <c r="Q2" s="926"/>
      <c r="W2" s="928" t="s">
        <v>1</v>
      </c>
    </row>
    <row r="3" s="930" customFormat="1" ht="14.25" customHeight="1">
      <c r="A3" s="929" t="s">
        <v>15</v>
      </c>
    </row>
    <row r="4" s="930" customFormat="1" ht="14.25" customHeight="1">
      <c r="A4" s="929" t="s">
        <v>16</v>
      </c>
    </row>
    <row r="5" spans="1:23" ht="14.25" customHeight="1">
      <c r="A5" s="931" t="s">
        <v>17</v>
      </c>
      <c r="B5" s="932"/>
      <c r="C5" s="1407" t="s">
        <v>18</v>
      </c>
      <c r="D5" s="1408"/>
      <c r="E5" s="1409"/>
      <c r="F5" s="1406" t="s">
        <v>19</v>
      </c>
      <c r="G5" s="1404"/>
      <c r="H5" s="1405"/>
      <c r="I5" s="1406" t="s">
        <v>20</v>
      </c>
      <c r="J5" s="1404"/>
      <c r="K5" s="1405"/>
      <c r="L5" s="1406" t="s">
        <v>21</v>
      </c>
      <c r="M5" s="1404"/>
      <c r="N5" s="1405"/>
      <c r="O5" s="1403" t="s">
        <v>22</v>
      </c>
      <c r="P5" s="1404"/>
      <c r="Q5" s="1404"/>
      <c r="R5" s="1403" t="s">
        <v>23</v>
      </c>
      <c r="S5" s="1404"/>
      <c r="T5" s="1405"/>
      <c r="U5" s="1406" t="s">
        <v>24</v>
      </c>
      <c r="V5" s="1404"/>
      <c r="W5" s="1405"/>
    </row>
    <row r="6" spans="1:23" ht="14.25" customHeight="1">
      <c r="A6" s="934" t="s">
        <v>25</v>
      </c>
      <c r="B6" s="935"/>
      <c r="C6" s="936" t="s">
        <v>6</v>
      </c>
      <c r="D6" s="937" t="s">
        <v>7</v>
      </c>
      <c r="E6" s="938" t="s">
        <v>8</v>
      </c>
      <c r="F6" s="936" t="s">
        <v>6</v>
      </c>
      <c r="G6" s="937" t="s">
        <v>7</v>
      </c>
      <c r="H6" s="938" t="s">
        <v>8</v>
      </c>
      <c r="I6" s="936" t="s">
        <v>6</v>
      </c>
      <c r="J6" s="937" t="s">
        <v>7</v>
      </c>
      <c r="K6" s="938" t="s">
        <v>8</v>
      </c>
      <c r="L6" s="936" t="s">
        <v>6</v>
      </c>
      <c r="M6" s="937" t="s">
        <v>7</v>
      </c>
      <c r="N6" s="938" t="s">
        <v>8</v>
      </c>
      <c r="O6" s="939" t="s">
        <v>6</v>
      </c>
      <c r="P6" s="937" t="s">
        <v>7</v>
      </c>
      <c r="Q6" s="933" t="s">
        <v>8</v>
      </c>
      <c r="R6" s="939" t="s">
        <v>6</v>
      </c>
      <c r="S6" s="937" t="s">
        <v>7</v>
      </c>
      <c r="T6" s="938" t="s">
        <v>8</v>
      </c>
      <c r="U6" s="936" t="s">
        <v>6</v>
      </c>
      <c r="V6" s="937" t="s">
        <v>7</v>
      </c>
      <c r="W6" s="938" t="s">
        <v>8</v>
      </c>
    </row>
    <row r="7" spans="1:23" ht="14.25" customHeight="1">
      <c r="A7" s="940" t="s">
        <v>562</v>
      </c>
      <c r="B7" s="935"/>
      <c r="C7" s="941">
        <v>176</v>
      </c>
      <c r="D7" s="942">
        <v>114</v>
      </c>
      <c r="E7" s="943">
        <f>SUM(C7:D7)</f>
        <v>290</v>
      </c>
      <c r="F7" s="941">
        <v>146</v>
      </c>
      <c r="G7" s="942">
        <v>120</v>
      </c>
      <c r="H7" s="943">
        <f>SUM(F7:G7)</f>
        <v>266</v>
      </c>
      <c r="I7" s="941">
        <v>211</v>
      </c>
      <c r="J7" s="942">
        <v>237</v>
      </c>
      <c r="K7" s="943">
        <f>SUM(I7:J7)</f>
        <v>448</v>
      </c>
      <c r="L7" s="941">
        <v>214</v>
      </c>
      <c r="M7" s="942">
        <v>242</v>
      </c>
      <c r="N7" s="943">
        <f aca="true" t="shared" si="0" ref="N7:N32">SUM(L7:M7)</f>
        <v>456</v>
      </c>
      <c r="O7" s="944">
        <f aca="true" t="shared" si="1" ref="O7:O39">SUM(C7,F7,I7,L7)</f>
        <v>747</v>
      </c>
      <c r="P7" s="942">
        <f aca="true" t="shared" si="2" ref="P7:P39">SUM(D7,G7,J7,M7)</f>
        <v>713</v>
      </c>
      <c r="Q7" s="945">
        <f>SUM(E7,H7,K7,N7)</f>
        <v>1460</v>
      </c>
      <c r="R7" s="944">
        <f aca="true" t="shared" si="3" ref="R7:R31">U7-O7</f>
        <v>10004</v>
      </c>
      <c r="S7" s="942">
        <f aca="true" t="shared" si="4" ref="S7:S31">V7-P7</f>
        <v>11016</v>
      </c>
      <c r="T7" s="943">
        <f aca="true" t="shared" si="5" ref="T7:T31">W7-Q7</f>
        <v>21020</v>
      </c>
      <c r="U7" s="941">
        <v>10751</v>
      </c>
      <c r="V7" s="942">
        <v>11729</v>
      </c>
      <c r="W7" s="943">
        <f aca="true" t="shared" si="6" ref="W7:W31">SUM(U7:V7)</f>
        <v>22480</v>
      </c>
    </row>
    <row r="8" spans="1:23" ht="14.25" customHeight="1">
      <c r="A8" s="940" t="s">
        <v>534</v>
      </c>
      <c r="B8" s="935"/>
      <c r="C8" s="941">
        <v>96</v>
      </c>
      <c r="D8" s="942">
        <v>72</v>
      </c>
      <c r="E8" s="943">
        <f aca="true" t="shared" si="7" ref="E8:E39">SUM(C8:D8)</f>
        <v>168</v>
      </c>
      <c r="F8" s="941">
        <v>73</v>
      </c>
      <c r="G8" s="942">
        <v>69</v>
      </c>
      <c r="H8" s="943">
        <f aca="true" t="shared" si="8" ref="H8:H32">SUM(F8:G8)</f>
        <v>142</v>
      </c>
      <c r="I8" s="941">
        <v>125</v>
      </c>
      <c r="J8" s="942">
        <v>115</v>
      </c>
      <c r="K8" s="943">
        <f aca="true" t="shared" si="9" ref="K8:K32">SUM(I8:J8)</f>
        <v>240</v>
      </c>
      <c r="L8" s="941">
        <v>134</v>
      </c>
      <c r="M8" s="942">
        <v>162</v>
      </c>
      <c r="N8" s="943">
        <f t="shared" si="0"/>
        <v>296</v>
      </c>
      <c r="O8" s="944">
        <f t="shared" si="1"/>
        <v>428</v>
      </c>
      <c r="P8" s="942">
        <f t="shared" si="2"/>
        <v>418</v>
      </c>
      <c r="Q8" s="945">
        <f aca="true" t="shared" si="10" ref="Q8:Q39">SUM(E8,H8,K8,N8)</f>
        <v>846</v>
      </c>
      <c r="R8" s="944">
        <f t="shared" si="3"/>
        <v>6128</v>
      </c>
      <c r="S8" s="942">
        <f t="shared" si="4"/>
        <v>6818</v>
      </c>
      <c r="T8" s="943">
        <f t="shared" si="5"/>
        <v>12946</v>
      </c>
      <c r="U8" s="941">
        <v>6556</v>
      </c>
      <c r="V8" s="942">
        <v>7236</v>
      </c>
      <c r="W8" s="943">
        <f t="shared" si="6"/>
        <v>13792</v>
      </c>
    </row>
    <row r="9" spans="1:23" ht="14.25" customHeight="1">
      <c r="A9" s="940" t="s">
        <v>723</v>
      </c>
      <c r="B9" s="935"/>
      <c r="C9" s="941">
        <v>57</v>
      </c>
      <c r="D9" s="942">
        <v>46</v>
      </c>
      <c r="E9" s="943">
        <f t="shared" si="7"/>
        <v>103</v>
      </c>
      <c r="F9" s="941">
        <v>44</v>
      </c>
      <c r="G9" s="942">
        <v>34</v>
      </c>
      <c r="H9" s="943">
        <f t="shared" si="8"/>
        <v>78</v>
      </c>
      <c r="I9" s="941">
        <v>68</v>
      </c>
      <c r="J9" s="942">
        <v>60</v>
      </c>
      <c r="K9" s="943">
        <f t="shared" si="9"/>
        <v>128</v>
      </c>
      <c r="L9" s="941">
        <v>69</v>
      </c>
      <c r="M9" s="942">
        <v>78</v>
      </c>
      <c r="N9" s="943">
        <f t="shared" si="0"/>
        <v>147</v>
      </c>
      <c r="O9" s="944">
        <f t="shared" si="1"/>
        <v>238</v>
      </c>
      <c r="P9" s="942">
        <f t="shared" si="2"/>
        <v>218</v>
      </c>
      <c r="Q9" s="945">
        <f t="shared" si="10"/>
        <v>456</v>
      </c>
      <c r="R9" s="946"/>
      <c r="S9" s="947"/>
      <c r="T9" s="948"/>
      <c r="U9" s="941">
        <f aca="true" t="shared" si="11" ref="U9:W10">O9</f>
        <v>238</v>
      </c>
      <c r="V9" s="942">
        <f t="shared" si="11"/>
        <v>218</v>
      </c>
      <c r="W9" s="943">
        <f t="shared" si="11"/>
        <v>456</v>
      </c>
    </row>
    <row r="10" spans="1:23" ht="14.25" customHeight="1">
      <c r="A10" s="940" t="s">
        <v>687</v>
      </c>
      <c r="B10" s="935"/>
      <c r="C10" s="941">
        <v>49</v>
      </c>
      <c r="D10" s="942">
        <v>48</v>
      </c>
      <c r="E10" s="943">
        <f t="shared" si="7"/>
        <v>97</v>
      </c>
      <c r="F10" s="941">
        <v>43</v>
      </c>
      <c r="G10" s="942">
        <v>39</v>
      </c>
      <c r="H10" s="943">
        <f t="shared" si="8"/>
        <v>82</v>
      </c>
      <c r="I10" s="941">
        <v>69</v>
      </c>
      <c r="J10" s="942">
        <v>84</v>
      </c>
      <c r="K10" s="943">
        <f t="shared" si="9"/>
        <v>153</v>
      </c>
      <c r="L10" s="949"/>
      <c r="M10" s="947"/>
      <c r="N10" s="948"/>
      <c r="O10" s="944">
        <f t="shared" si="1"/>
        <v>161</v>
      </c>
      <c r="P10" s="942">
        <f t="shared" si="2"/>
        <v>171</v>
      </c>
      <c r="Q10" s="945">
        <f t="shared" si="10"/>
        <v>332</v>
      </c>
      <c r="R10" s="946"/>
      <c r="S10" s="947"/>
      <c r="T10" s="948"/>
      <c r="U10" s="950">
        <f t="shared" si="11"/>
        <v>161</v>
      </c>
      <c r="V10" s="951">
        <f t="shared" si="11"/>
        <v>171</v>
      </c>
      <c r="W10" s="952">
        <f t="shared" si="11"/>
        <v>332</v>
      </c>
    </row>
    <row r="11" spans="1:23" ht="14.25" customHeight="1">
      <c r="A11" s="940" t="s">
        <v>566</v>
      </c>
      <c r="B11" s="935"/>
      <c r="C11" s="941">
        <v>40</v>
      </c>
      <c r="D11" s="942">
        <v>38</v>
      </c>
      <c r="E11" s="943">
        <f t="shared" si="7"/>
        <v>78</v>
      </c>
      <c r="F11" s="941">
        <v>31</v>
      </c>
      <c r="G11" s="942">
        <v>42</v>
      </c>
      <c r="H11" s="943">
        <f t="shared" si="8"/>
        <v>73</v>
      </c>
      <c r="I11" s="941">
        <v>58</v>
      </c>
      <c r="J11" s="942">
        <v>68</v>
      </c>
      <c r="K11" s="943">
        <f t="shared" si="9"/>
        <v>126</v>
      </c>
      <c r="L11" s="949"/>
      <c r="M11" s="947"/>
      <c r="N11" s="948"/>
      <c r="O11" s="944">
        <f t="shared" si="1"/>
        <v>129</v>
      </c>
      <c r="P11" s="942">
        <f t="shared" si="2"/>
        <v>148</v>
      </c>
      <c r="Q11" s="945">
        <f t="shared" si="10"/>
        <v>277</v>
      </c>
      <c r="R11" s="944">
        <f t="shared" si="3"/>
        <v>20</v>
      </c>
      <c r="S11" s="942">
        <f t="shared" si="4"/>
        <v>30</v>
      </c>
      <c r="T11" s="943">
        <f t="shared" si="5"/>
        <v>50</v>
      </c>
      <c r="U11" s="941">
        <v>149</v>
      </c>
      <c r="V11" s="942">
        <v>178</v>
      </c>
      <c r="W11" s="943">
        <f t="shared" si="6"/>
        <v>327</v>
      </c>
    </row>
    <row r="12" spans="1:23" ht="14.25" customHeight="1">
      <c r="A12" s="940" t="s">
        <v>567</v>
      </c>
      <c r="B12" s="935"/>
      <c r="C12" s="941">
        <v>48</v>
      </c>
      <c r="D12" s="942">
        <v>46</v>
      </c>
      <c r="E12" s="943">
        <f t="shared" si="7"/>
        <v>94</v>
      </c>
      <c r="F12" s="941">
        <v>49</v>
      </c>
      <c r="G12" s="942">
        <v>42</v>
      </c>
      <c r="H12" s="943">
        <f t="shared" si="8"/>
        <v>91</v>
      </c>
      <c r="I12" s="949"/>
      <c r="J12" s="947"/>
      <c r="K12" s="948"/>
      <c r="L12" s="949"/>
      <c r="M12" s="947"/>
      <c r="N12" s="948"/>
      <c r="O12" s="944">
        <f t="shared" si="1"/>
        <v>97</v>
      </c>
      <c r="P12" s="942">
        <f t="shared" si="2"/>
        <v>88</v>
      </c>
      <c r="Q12" s="945">
        <f t="shared" si="10"/>
        <v>185</v>
      </c>
      <c r="R12" s="944">
        <f t="shared" si="3"/>
        <v>26</v>
      </c>
      <c r="S12" s="942">
        <f t="shared" si="4"/>
        <v>25</v>
      </c>
      <c r="T12" s="943">
        <f t="shared" si="5"/>
        <v>51</v>
      </c>
      <c r="U12" s="941">
        <v>123</v>
      </c>
      <c r="V12" s="942">
        <v>113</v>
      </c>
      <c r="W12" s="943">
        <f t="shared" si="6"/>
        <v>236</v>
      </c>
    </row>
    <row r="13" spans="1:23" ht="14.25" customHeight="1">
      <c r="A13" s="940" t="s">
        <v>568</v>
      </c>
      <c r="B13" s="935"/>
      <c r="C13" s="949"/>
      <c r="D13" s="947"/>
      <c r="E13" s="943">
        <v>493</v>
      </c>
      <c r="F13" s="949"/>
      <c r="G13" s="947"/>
      <c r="H13" s="943">
        <v>421</v>
      </c>
      <c r="I13" s="949"/>
      <c r="J13" s="947"/>
      <c r="K13" s="943">
        <v>554</v>
      </c>
      <c r="L13" s="949"/>
      <c r="M13" s="947"/>
      <c r="N13" s="943">
        <v>857</v>
      </c>
      <c r="O13" s="946"/>
      <c r="P13" s="947"/>
      <c r="Q13" s="945">
        <f t="shared" si="10"/>
        <v>2325</v>
      </c>
      <c r="R13" s="946"/>
      <c r="S13" s="947"/>
      <c r="T13" s="948"/>
      <c r="U13" s="949"/>
      <c r="V13" s="947"/>
      <c r="W13" s="943">
        <f>Q13</f>
        <v>2325</v>
      </c>
    </row>
    <row r="14" spans="1:23" ht="14.25" customHeight="1">
      <c r="A14" s="940" t="s">
        <v>722</v>
      </c>
      <c r="B14" s="935"/>
      <c r="C14" s="941">
        <v>522</v>
      </c>
      <c r="D14" s="942">
        <v>500</v>
      </c>
      <c r="E14" s="943">
        <f t="shared" si="7"/>
        <v>1022</v>
      </c>
      <c r="F14" s="941">
        <v>381</v>
      </c>
      <c r="G14" s="942">
        <v>409</v>
      </c>
      <c r="H14" s="943">
        <f t="shared" si="8"/>
        <v>790</v>
      </c>
      <c r="I14" s="941">
        <v>547</v>
      </c>
      <c r="J14" s="942">
        <v>678</v>
      </c>
      <c r="K14" s="943">
        <f t="shared" si="9"/>
        <v>1225</v>
      </c>
      <c r="L14" s="941">
        <v>720</v>
      </c>
      <c r="M14" s="942">
        <v>845</v>
      </c>
      <c r="N14" s="943">
        <f t="shared" si="0"/>
        <v>1565</v>
      </c>
      <c r="O14" s="944">
        <f t="shared" si="1"/>
        <v>2170</v>
      </c>
      <c r="P14" s="942">
        <f t="shared" si="2"/>
        <v>2432</v>
      </c>
      <c r="Q14" s="945">
        <f t="shared" si="10"/>
        <v>4602</v>
      </c>
      <c r="R14" s="944">
        <f t="shared" si="3"/>
        <v>1554</v>
      </c>
      <c r="S14" s="942">
        <f t="shared" si="4"/>
        <v>1626</v>
      </c>
      <c r="T14" s="943">
        <f t="shared" si="5"/>
        <v>3180</v>
      </c>
      <c r="U14" s="941">
        <v>3724</v>
      </c>
      <c r="V14" s="942">
        <v>4058</v>
      </c>
      <c r="W14" s="943">
        <f t="shared" si="6"/>
        <v>7782</v>
      </c>
    </row>
    <row r="15" spans="1:23" ht="14.25" customHeight="1">
      <c r="A15" s="940" t="s">
        <v>571</v>
      </c>
      <c r="B15" s="935"/>
      <c r="C15" s="949"/>
      <c r="D15" s="947"/>
      <c r="E15" s="948"/>
      <c r="F15" s="949"/>
      <c r="G15" s="947"/>
      <c r="H15" s="948"/>
      <c r="I15" s="949"/>
      <c r="J15" s="947"/>
      <c r="K15" s="948"/>
      <c r="L15" s="949"/>
      <c r="M15" s="947"/>
      <c r="N15" s="948"/>
      <c r="O15" s="946"/>
      <c r="P15" s="947"/>
      <c r="Q15" s="953"/>
      <c r="R15" s="946"/>
      <c r="S15" s="947"/>
      <c r="T15" s="948"/>
      <c r="U15" s="949"/>
      <c r="V15" s="947"/>
      <c r="W15" s="943">
        <v>70747</v>
      </c>
    </row>
    <row r="16" spans="1:23" ht="14.25" customHeight="1">
      <c r="A16" s="940" t="s">
        <v>716</v>
      </c>
      <c r="B16" s="935"/>
      <c r="C16" s="941">
        <v>876</v>
      </c>
      <c r="D16" s="942">
        <v>921</v>
      </c>
      <c r="E16" s="943">
        <f t="shared" si="7"/>
        <v>1797</v>
      </c>
      <c r="F16" s="941">
        <v>707</v>
      </c>
      <c r="G16" s="942">
        <v>675</v>
      </c>
      <c r="H16" s="943">
        <f t="shared" si="8"/>
        <v>1382</v>
      </c>
      <c r="I16" s="941">
        <v>840</v>
      </c>
      <c r="J16" s="942">
        <v>824</v>
      </c>
      <c r="K16" s="943">
        <f t="shared" si="9"/>
        <v>1664</v>
      </c>
      <c r="L16" s="941">
        <v>732</v>
      </c>
      <c r="M16" s="942">
        <v>825</v>
      </c>
      <c r="N16" s="943">
        <f t="shared" si="0"/>
        <v>1557</v>
      </c>
      <c r="O16" s="944">
        <f t="shared" si="1"/>
        <v>3155</v>
      </c>
      <c r="P16" s="942">
        <f t="shared" si="2"/>
        <v>3245</v>
      </c>
      <c r="Q16" s="945">
        <f t="shared" si="10"/>
        <v>6400</v>
      </c>
      <c r="R16" s="944">
        <f>U16-O16</f>
        <v>2178</v>
      </c>
      <c r="S16" s="942">
        <f>V16-P16</f>
        <v>2195</v>
      </c>
      <c r="T16" s="943">
        <f>W16-Q16</f>
        <v>4373</v>
      </c>
      <c r="U16" s="950">
        <v>5333</v>
      </c>
      <c r="V16" s="951">
        <v>5440</v>
      </c>
      <c r="W16" s="943">
        <f t="shared" si="6"/>
        <v>10773</v>
      </c>
    </row>
    <row r="17" spans="1:23" ht="14.25" customHeight="1">
      <c r="A17" s="940" t="s">
        <v>573</v>
      </c>
      <c r="B17" s="935"/>
      <c r="C17" s="941">
        <v>455</v>
      </c>
      <c r="D17" s="942">
        <v>427</v>
      </c>
      <c r="E17" s="943">
        <f t="shared" si="7"/>
        <v>882</v>
      </c>
      <c r="F17" s="941">
        <v>347</v>
      </c>
      <c r="G17" s="942">
        <v>307</v>
      </c>
      <c r="H17" s="943">
        <f t="shared" si="8"/>
        <v>654</v>
      </c>
      <c r="I17" s="941">
        <v>335</v>
      </c>
      <c r="J17" s="942">
        <v>372</v>
      </c>
      <c r="K17" s="943">
        <f t="shared" si="9"/>
        <v>707</v>
      </c>
      <c r="L17" s="941">
        <v>322</v>
      </c>
      <c r="M17" s="942">
        <v>361</v>
      </c>
      <c r="N17" s="943">
        <f t="shared" si="0"/>
        <v>683</v>
      </c>
      <c r="O17" s="944">
        <f t="shared" si="1"/>
        <v>1459</v>
      </c>
      <c r="P17" s="942">
        <f t="shared" si="2"/>
        <v>1467</v>
      </c>
      <c r="Q17" s="945">
        <f t="shared" si="10"/>
        <v>2926</v>
      </c>
      <c r="R17" s="946"/>
      <c r="S17" s="947"/>
      <c r="T17" s="948"/>
      <c r="U17" s="950">
        <f>O17</f>
        <v>1459</v>
      </c>
      <c r="V17" s="951">
        <f>P17</f>
        <v>1467</v>
      </c>
      <c r="W17" s="952">
        <f>Q17</f>
        <v>2926</v>
      </c>
    </row>
    <row r="18" spans="1:23" ht="14.25" customHeight="1">
      <c r="A18" s="940" t="s">
        <v>731</v>
      </c>
      <c r="B18" s="935"/>
      <c r="C18" s="941">
        <v>235</v>
      </c>
      <c r="D18" s="942">
        <v>199</v>
      </c>
      <c r="E18" s="943">
        <f t="shared" si="7"/>
        <v>434</v>
      </c>
      <c r="F18" s="941">
        <v>213</v>
      </c>
      <c r="G18" s="942">
        <v>184</v>
      </c>
      <c r="H18" s="943">
        <f t="shared" si="8"/>
        <v>397</v>
      </c>
      <c r="I18" s="941">
        <v>289</v>
      </c>
      <c r="J18" s="942">
        <v>279</v>
      </c>
      <c r="K18" s="943">
        <f t="shared" si="9"/>
        <v>568</v>
      </c>
      <c r="L18" s="941">
        <v>228</v>
      </c>
      <c r="M18" s="942">
        <v>284</v>
      </c>
      <c r="N18" s="943">
        <f t="shared" si="0"/>
        <v>512</v>
      </c>
      <c r="O18" s="944">
        <f t="shared" si="1"/>
        <v>965</v>
      </c>
      <c r="P18" s="942">
        <f t="shared" si="2"/>
        <v>946</v>
      </c>
      <c r="Q18" s="945">
        <f t="shared" si="10"/>
        <v>1911</v>
      </c>
      <c r="R18" s="944">
        <f t="shared" si="3"/>
        <v>12646</v>
      </c>
      <c r="S18" s="942">
        <f t="shared" si="4"/>
        <v>14125</v>
      </c>
      <c r="T18" s="943">
        <f t="shared" si="5"/>
        <v>26771</v>
      </c>
      <c r="U18" s="941">
        <v>13611</v>
      </c>
      <c r="V18" s="942">
        <v>15071</v>
      </c>
      <c r="W18" s="943">
        <f t="shared" si="6"/>
        <v>28682</v>
      </c>
    </row>
    <row r="19" spans="1:23" ht="14.25" customHeight="1">
      <c r="A19" s="940" t="s">
        <v>760</v>
      </c>
      <c r="B19" s="935"/>
      <c r="C19" s="941">
        <v>378</v>
      </c>
      <c r="D19" s="942">
        <v>346</v>
      </c>
      <c r="E19" s="943">
        <f t="shared" si="7"/>
        <v>724</v>
      </c>
      <c r="F19" s="941">
        <v>294</v>
      </c>
      <c r="G19" s="942">
        <v>271</v>
      </c>
      <c r="H19" s="943">
        <f t="shared" si="8"/>
        <v>565</v>
      </c>
      <c r="I19" s="941">
        <v>446</v>
      </c>
      <c r="J19" s="942">
        <v>476</v>
      </c>
      <c r="K19" s="943">
        <f t="shared" si="9"/>
        <v>922</v>
      </c>
      <c r="L19" s="941">
        <v>330</v>
      </c>
      <c r="M19" s="942">
        <v>346</v>
      </c>
      <c r="N19" s="943">
        <f t="shared" si="0"/>
        <v>676</v>
      </c>
      <c r="O19" s="944">
        <f t="shared" si="1"/>
        <v>1448</v>
      </c>
      <c r="P19" s="942">
        <f t="shared" si="2"/>
        <v>1439</v>
      </c>
      <c r="Q19" s="945">
        <f t="shared" si="10"/>
        <v>2887</v>
      </c>
      <c r="R19" s="944">
        <f t="shared" si="3"/>
        <v>4242</v>
      </c>
      <c r="S19" s="942">
        <f t="shared" si="4"/>
        <v>9327</v>
      </c>
      <c r="T19" s="943">
        <f t="shared" si="5"/>
        <v>13569</v>
      </c>
      <c r="U19" s="941">
        <v>5690</v>
      </c>
      <c r="V19" s="942">
        <v>10766</v>
      </c>
      <c r="W19" s="943">
        <f t="shared" si="6"/>
        <v>16456</v>
      </c>
    </row>
    <row r="20" spans="1:23" ht="14.25" customHeight="1">
      <c r="A20" s="940" t="s">
        <v>681</v>
      </c>
      <c r="B20" s="935"/>
      <c r="C20" s="941">
        <v>278</v>
      </c>
      <c r="D20" s="942">
        <v>294</v>
      </c>
      <c r="E20" s="943">
        <f t="shared" si="7"/>
        <v>572</v>
      </c>
      <c r="F20" s="941">
        <v>239</v>
      </c>
      <c r="G20" s="942">
        <v>216</v>
      </c>
      <c r="H20" s="943">
        <f t="shared" si="8"/>
        <v>455</v>
      </c>
      <c r="I20" s="941">
        <v>293</v>
      </c>
      <c r="J20" s="942">
        <v>306</v>
      </c>
      <c r="K20" s="943">
        <f t="shared" si="9"/>
        <v>599</v>
      </c>
      <c r="L20" s="941">
        <v>291</v>
      </c>
      <c r="M20" s="942">
        <v>320</v>
      </c>
      <c r="N20" s="943">
        <f t="shared" si="0"/>
        <v>611</v>
      </c>
      <c r="O20" s="944">
        <f t="shared" si="1"/>
        <v>1101</v>
      </c>
      <c r="P20" s="942">
        <f t="shared" si="2"/>
        <v>1136</v>
      </c>
      <c r="Q20" s="945">
        <f t="shared" si="10"/>
        <v>2237</v>
      </c>
      <c r="R20" s="946"/>
      <c r="S20" s="947"/>
      <c r="T20" s="948"/>
      <c r="U20" s="950">
        <f>O20</f>
        <v>1101</v>
      </c>
      <c r="V20" s="951">
        <f>P20</f>
        <v>1136</v>
      </c>
      <c r="W20" s="952">
        <f>Q20</f>
        <v>2237</v>
      </c>
    </row>
    <row r="21" spans="1:23" ht="14.25" customHeight="1">
      <c r="A21" s="940" t="s">
        <v>575</v>
      </c>
      <c r="B21" s="935"/>
      <c r="C21" s="941">
        <v>293</v>
      </c>
      <c r="D21" s="942">
        <v>282</v>
      </c>
      <c r="E21" s="943">
        <f t="shared" si="7"/>
        <v>575</v>
      </c>
      <c r="F21" s="941">
        <v>189</v>
      </c>
      <c r="G21" s="942">
        <v>193</v>
      </c>
      <c r="H21" s="943">
        <f t="shared" si="8"/>
        <v>382</v>
      </c>
      <c r="I21" s="941">
        <v>175</v>
      </c>
      <c r="J21" s="942">
        <v>247</v>
      </c>
      <c r="K21" s="943">
        <f t="shared" si="9"/>
        <v>422</v>
      </c>
      <c r="L21" s="941">
        <v>183</v>
      </c>
      <c r="M21" s="942">
        <v>229</v>
      </c>
      <c r="N21" s="943">
        <f t="shared" si="0"/>
        <v>412</v>
      </c>
      <c r="O21" s="944">
        <f t="shared" si="1"/>
        <v>840</v>
      </c>
      <c r="P21" s="942">
        <f t="shared" si="2"/>
        <v>951</v>
      </c>
      <c r="Q21" s="945">
        <f t="shared" si="10"/>
        <v>1791</v>
      </c>
      <c r="R21" s="944">
        <f t="shared" si="3"/>
        <v>1887</v>
      </c>
      <c r="S21" s="942">
        <f t="shared" si="4"/>
        <v>4106</v>
      </c>
      <c r="T21" s="943">
        <f t="shared" si="5"/>
        <v>5993</v>
      </c>
      <c r="U21" s="941">
        <v>2727</v>
      </c>
      <c r="V21" s="942">
        <v>5057</v>
      </c>
      <c r="W21" s="943">
        <f t="shared" si="6"/>
        <v>7784</v>
      </c>
    </row>
    <row r="22" spans="1:23" ht="14.25" customHeight="1">
      <c r="A22" s="940" t="s">
        <v>682</v>
      </c>
      <c r="B22" s="935"/>
      <c r="C22" s="941">
        <v>347</v>
      </c>
      <c r="D22" s="942">
        <v>340</v>
      </c>
      <c r="E22" s="943">
        <f>SUM(C22:D22)</f>
        <v>687</v>
      </c>
      <c r="F22" s="941">
        <v>221</v>
      </c>
      <c r="G22" s="942">
        <v>217</v>
      </c>
      <c r="H22" s="943">
        <f>SUM(F22:G22)</f>
        <v>438</v>
      </c>
      <c r="I22" s="941">
        <v>248</v>
      </c>
      <c r="J22" s="942">
        <v>267</v>
      </c>
      <c r="K22" s="943">
        <f>SUM(I22:J22)</f>
        <v>515</v>
      </c>
      <c r="L22" s="941">
        <v>216</v>
      </c>
      <c r="M22" s="942">
        <v>219</v>
      </c>
      <c r="N22" s="943">
        <f>SUM(L22:M22)</f>
        <v>435</v>
      </c>
      <c r="O22" s="944">
        <f aca="true" t="shared" si="12" ref="O22:Q23">SUM(C22,F22,I22,L22)</f>
        <v>1032</v>
      </c>
      <c r="P22" s="942">
        <f t="shared" si="12"/>
        <v>1043</v>
      </c>
      <c r="Q22" s="945">
        <f t="shared" si="12"/>
        <v>2075</v>
      </c>
      <c r="R22" s="944">
        <f aca="true" t="shared" si="13" ref="R22:T23">U22-O22</f>
        <v>10647</v>
      </c>
      <c r="S22" s="942">
        <f t="shared" si="13"/>
        <v>11109</v>
      </c>
      <c r="T22" s="943">
        <f t="shared" si="13"/>
        <v>21756</v>
      </c>
      <c r="U22" s="941">
        <v>11679</v>
      </c>
      <c r="V22" s="942">
        <v>12152</v>
      </c>
      <c r="W22" s="943">
        <f>SUM(U22:V22)</f>
        <v>23831</v>
      </c>
    </row>
    <row r="23" spans="1:23" ht="14.25" customHeight="1">
      <c r="A23" s="940" t="s">
        <v>577</v>
      </c>
      <c r="B23" s="935"/>
      <c r="C23" s="941">
        <v>762</v>
      </c>
      <c r="D23" s="942">
        <v>737</v>
      </c>
      <c r="E23" s="943">
        <f>SUM(C23:D23)</f>
        <v>1499</v>
      </c>
      <c r="F23" s="941">
        <v>522</v>
      </c>
      <c r="G23" s="942">
        <v>538</v>
      </c>
      <c r="H23" s="943">
        <f>SUM(F23:G23)</f>
        <v>1060</v>
      </c>
      <c r="I23" s="941">
        <v>588</v>
      </c>
      <c r="J23" s="942">
        <v>596</v>
      </c>
      <c r="K23" s="943">
        <f>SUM(I23:J23)</f>
        <v>1184</v>
      </c>
      <c r="L23" s="941">
        <v>438</v>
      </c>
      <c r="M23" s="942">
        <v>493</v>
      </c>
      <c r="N23" s="943">
        <f>SUM(L23:M23)</f>
        <v>931</v>
      </c>
      <c r="O23" s="944">
        <f t="shared" si="12"/>
        <v>2310</v>
      </c>
      <c r="P23" s="942">
        <f t="shared" si="12"/>
        <v>2364</v>
      </c>
      <c r="Q23" s="945">
        <f t="shared" si="12"/>
        <v>4674</v>
      </c>
      <c r="R23" s="944">
        <f t="shared" si="13"/>
        <v>1947</v>
      </c>
      <c r="S23" s="942">
        <f t="shared" si="13"/>
        <v>1715</v>
      </c>
      <c r="T23" s="943">
        <f t="shared" si="13"/>
        <v>3662</v>
      </c>
      <c r="U23" s="941">
        <v>4257</v>
      </c>
      <c r="V23" s="942">
        <v>4079</v>
      </c>
      <c r="W23" s="943">
        <f>SUM(U23:V23)</f>
        <v>8336</v>
      </c>
    </row>
    <row r="24" spans="1:23" ht="14.25" customHeight="1">
      <c r="A24" s="940" t="s">
        <v>683</v>
      </c>
      <c r="B24" s="935"/>
      <c r="C24" s="941">
        <v>141</v>
      </c>
      <c r="D24" s="942">
        <v>125</v>
      </c>
      <c r="E24" s="943">
        <f t="shared" si="7"/>
        <v>266</v>
      </c>
      <c r="F24" s="941">
        <v>112</v>
      </c>
      <c r="G24" s="942">
        <v>87</v>
      </c>
      <c r="H24" s="943">
        <f t="shared" si="8"/>
        <v>199</v>
      </c>
      <c r="I24" s="941">
        <v>175</v>
      </c>
      <c r="J24" s="942">
        <v>139</v>
      </c>
      <c r="K24" s="943">
        <f t="shared" si="9"/>
        <v>314</v>
      </c>
      <c r="L24" s="941">
        <v>98</v>
      </c>
      <c r="M24" s="942">
        <v>109</v>
      </c>
      <c r="N24" s="943">
        <f t="shared" si="0"/>
        <v>207</v>
      </c>
      <c r="O24" s="944">
        <f t="shared" si="1"/>
        <v>526</v>
      </c>
      <c r="P24" s="942">
        <f t="shared" si="2"/>
        <v>460</v>
      </c>
      <c r="Q24" s="945">
        <f t="shared" si="10"/>
        <v>986</v>
      </c>
      <c r="R24" s="946"/>
      <c r="S24" s="947"/>
      <c r="T24" s="948"/>
      <c r="U24" s="941">
        <f>O24</f>
        <v>526</v>
      </c>
      <c r="V24" s="942">
        <f>P24</f>
        <v>460</v>
      </c>
      <c r="W24" s="943">
        <f>Q24</f>
        <v>986</v>
      </c>
    </row>
    <row r="25" spans="1:23" ht="14.25" customHeight="1">
      <c r="A25" s="940" t="s">
        <v>579</v>
      </c>
      <c r="B25" s="935"/>
      <c r="C25" s="941">
        <v>2146</v>
      </c>
      <c r="D25" s="942">
        <v>2021</v>
      </c>
      <c r="E25" s="943">
        <f t="shared" si="7"/>
        <v>4167</v>
      </c>
      <c r="F25" s="941">
        <v>1699</v>
      </c>
      <c r="G25" s="942">
        <v>1609</v>
      </c>
      <c r="H25" s="943">
        <f t="shared" si="8"/>
        <v>3308</v>
      </c>
      <c r="I25" s="941">
        <v>1826</v>
      </c>
      <c r="J25" s="942">
        <v>1703</v>
      </c>
      <c r="K25" s="943">
        <f t="shared" si="9"/>
        <v>3529</v>
      </c>
      <c r="L25" s="941">
        <v>1607</v>
      </c>
      <c r="M25" s="942">
        <v>1759</v>
      </c>
      <c r="N25" s="943">
        <f t="shared" si="0"/>
        <v>3366</v>
      </c>
      <c r="O25" s="944">
        <f t="shared" si="1"/>
        <v>7278</v>
      </c>
      <c r="P25" s="942">
        <f t="shared" si="2"/>
        <v>7092</v>
      </c>
      <c r="Q25" s="945">
        <f t="shared" si="10"/>
        <v>14370</v>
      </c>
      <c r="R25" s="944">
        <f t="shared" si="3"/>
        <v>96312</v>
      </c>
      <c r="S25" s="942">
        <f t="shared" si="4"/>
        <v>99630</v>
      </c>
      <c r="T25" s="943">
        <f t="shared" si="5"/>
        <v>195942</v>
      </c>
      <c r="U25" s="941">
        <v>103590</v>
      </c>
      <c r="V25" s="942">
        <v>106722</v>
      </c>
      <c r="W25" s="943">
        <f t="shared" si="6"/>
        <v>210312</v>
      </c>
    </row>
    <row r="26" spans="1:23" ht="14.25" customHeight="1">
      <c r="A26" s="940" t="s">
        <v>580</v>
      </c>
      <c r="B26" s="935"/>
      <c r="C26" s="941">
        <v>1034</v>
      </c>
      <c r="D26" s="942">
        <v>947</v>
      </c>
      <c r="E26" s="943">
        <f t="shared" si="7"/>
        <v>1981</v>
      </c>
      <c r="F26" s="941">
        <v>762</v>
      </c>
      <c r="G26" s="942">
        <v>768</v>
      </c>
      <c r="H26" s="943">
        <f t="shared" si="8"/>
        <v>1530</v>
      </c>
      <c r="I26" s="941">
        <v>1059</v>
      </c>
      <c r="J26" s="942">
        <v>1006</v>
      </c>
      <c r="K26" s="943">
        <f t="shared" si="9"/>
        <v>2065</v>
      </c>
      <c r="L26" s="941">
        <v>889</v>
      </c>
      <c r="M26" s="942">
        <v>941</v>
      </c>
      <c r="N26" s="943">
        <f t="shared" si="0"/>
        <v>1830</v>
      </c>
      <c r="O26" s="944">
        <f t="shared" si="1"/>
        <v>3744</v>
      </c>
      <c r="P26" s="942">
        <f t="shared" si="2"/>
        <v>3662</v>
      </c>
      <c r="Q26" s="945">
        <f t="shared" si="10"/>
        <v>7406</v>
      </c>
      <c r="R26" s="944">
        <f t="shared" si="3"/>
        <v>4326</v>
      </c>
      <c r="S26" s="942">
        <f t="shared" si="4"/>
        <v>4102</v>
      </c>
      <c r="T26" s="943">
        <f t="shared" si="5"/>
        <v>8428</v>
      </c>
      <c r="U26" s="941">
        <v>8070</v>
      </c>
      <c r="V26" s="942">
        <v>7764</v>
      </c>
      <c r="W26" s="943">
        <f t="shared" si="6"/>
        <v>15834</v>
      </c>
    </row>
    <row r="27" spans="1:23" ht="14.25" customHeight="1">
      <c r="A27" s="940" t="s">
        <v>583</v>
      </c>
      <c r="B27" s="935"/>
      <c r="C27" s="941">
        <v>36</v>
      </c>
      <c r="D27" s="942">
        <v>55</v>
      </c>
      <c r="E27" s="943">
        <f>SUM(C27:D27)</f>
        <v>91</v>
      </c>
      <c r="F27" s="941">
        <v>33</v>
      </c>
      <c r="G27" s="942">
        <v>58</v>
      </c>
      <c r="H27" s="943">
        <f>SUM(F27:G27)</f>
        <v>91</v>
      </c>
      <c r="I27" s="941">
        <v>41</v>
      </c>
      <c r="J27" s="942">
        <v>75</v>
      </c>
      <c r="K27" s="943">
        <f>SUM(I27:J27)</f>
        <v>116</v>
      </c>
      <c r="L27" s="941">
        <v>41</v>
      </c>
      <c r="M27" s="942">
        <v>35</v>
      </c>
      <c r="N27" s="943">
        <f>SUM(L27:M27)</f>
        <v>76</v>
      </c>
      <c r="O27" s="944">
        <f>SUM(C27,F27,I27,L27)</f>
        <v>151</v>
      </c>
      <c r="P27" s="942">
        <f>SUM(D27,G27,J27,M27)</f>
        <v>223</v>
      </c>
      <c r="Q27" s="945">
        <f>SUM(E27,H27,K27,N27)</f>
        <v>374</v>
      </c>
      <c r="R27" s="946"/>
      <c r="S27" s="947"/>
      <c r="T27" s="948"/>
      <c r="U27" s="941">
        <f>O27</f>
        <v>151</v>
      </c>
      <c r="V27" s="942">
        <f>P27</f>
        <v>223</v>
      </c>
      <c r="W27" s="943">
        <f>Q27</f>
        <v>374</v>
      </c>
    </row>
    <row r="28" spans="1:23" ht="14.25" customHeight="1">
      <c r="A28" s="940" t="s">
        <v>581</v>
      </c>
      <c r="B28" s="935"/>
      <c r="C28" s="941">
        <v>1162</v>
      </c>
      <c r="D28" s="942">
        <v>1076</v>
      </c>
      <c r="E28" s="943">
        <f t="shared" si="7"/>
        <v>2238</v>
      </c>
      <c r="F28" s="941">
        <v>847</v>
      </c>
      <c r="G28" s="942">
        <v>822</v>
      </c>
      <c r="H28" s="943">
        <f t="shared" si="8"/>
        <v>1669</v>
      </c>
      <c r="I28" s="941">
        <v>970</v>
      </c>
      <c r="J28" s="942">
        <v>1033</v>
      </c>
      <c r="K28" s="943">
        <f t="shared" si="9"/>
        <v>2003</v>
      </c>
      <c r="L28" s="941">
        <v>1037</v>
      </c>
      <c r="M28" s="942">
        <v>947</v>
      </c>
      <c r="N28" s="943">
        <f t="shared" si="0"/>
        <v>1984</v>
      </c>
      <c r="O28" s="944">
        <f t="shared" si="1"/>
        <v>4016</v>
      </c>
      <c r="P28" s="942">
        <f t="shared" si="2"/>
        <v>3878</v>
      </c>
      <c r="Q28" s="945">
        <f t="shared" si="10"/>
        <v>7894</v>
      </c>
      <c r="R28" s="944">
        <f t="shared" si="3"/>
        <v>3359</v>
      </c>
      <c r="S28" s="942">
        <f t="shared" si="4"/>
        <v>3329</v>
      </c>
      <c r="T28" s="943">
        <f t="shared" si="5"/>
        <v>6688</v>
      </c>
      <c r="U28" s="941">
        <v>7375</v>
      </c>
      <c r="V28" s="942">
        <v>7207</v>
      </c>
      <c r="W28" s="943">
        <f t="shared" si="6"/>
        <v>14582</v>
      </c>
    </row>
    <row r="29" spans="1:23" ht="14.25" customHeight="1">
      <c r="A29" s="940" t="s">
        <v>582</v>
      </c>
      <c r="B29" s="935"/>
      <c r="C29" s="941">
        <v>1164</v>
      </c>
      <c r="D29" s="942">
        <v>1107</v>
      </c>
      <c r="E29" s="943">
        <f t="shared" si="7"/>
        <v>2271</v>
      </c>
      <c r="F29" s="941">
        <v>838</v>
      </c>
      <c r="G29" s="942">
        <v>903</v>
      </c>
      <c r="H29" s="943">
        <f t="shared" si="8"/>
        <v>1741</v>
      </c>
      <c r="I29" s="941">
        <v>1027</v>
      </c>
      <c r="J29" s="942">
        <v>1132</v>
      </c>
      <c r="K29" s="943">
        <f t="shared" si="9"/>
        <v>2159</v>
      </c>
      <c r="L29" s="941">
        <v>981</v>
      </c>
      <c r="M29" s="942">
        <v>1046</v>
      </c>
      <c r="N29" s="943">
        <f t="shared" si="0"/>
        <v>2027</v>
      </c>
      <c r="O29" s="944">
        <f t="shared" si="1"/>
        <v>4010</v>
      </c>
      <c r="P29" s="942">
        <f t="shared" si="2"/>
        <v>4188</v>
      </c>
      <c r="Q29" s="945">
        <f t="shared" si="10"/>
        <v>8198</v>
      </c>
      <c r="R29" s="946"/>
      <c r="S29" s="947"/>
      <c r="T29" s="948"/>
      <c r="U29" s="941">
        <f aca="true" t="shared" si="14" ref="U29:W30">O29</f>
        <v>4010</v>
      </c>
      <c r="V29" s="942">
        <f t="shared" si="14"/>
        <v>4188</v>
      </c>
      <c r="W29" s="943">
        <f t="shared" si="14"/>
        <v>8198</v>
      </c>
    </row>
    <row r="30" spans="1:23" ht="14.25" customHeight="1">
      <c r="A30" s="940" t="s">
        <v>748</v>
      </c>
      <c r="B30" s="935"/>
      <c r="C30" s="941">
        <v>348</v>
      </c>
      <c r="D30" s="942">
        <v>326</v>
      </c>
      <c r="E30" s="943">
        <f t="shared" si="7"/>
        <v>674</v>
      </c>
      <c r="F30" s="941">
        <v>306</v>
      </c>
      <c r="G30" s="942">
        <v>293</v>
      </c>
      <c r="H30" s="943">
        <f t="shared" si="8"/>
        <v>599</v>
      </c>
      <c r="I30" s="941">
        <v>412</v>
      </c>
      <c r="J30" s="942">
        <v>341</v>
      </c>
      <c r="K30" s="943">
        <f t="shared" si="9"/>
        <v>753</v>
      </c>
      <c r="L30" s="941">
        <v>261</v>
      </c>
      <c r="M30" s="942">
        <v>298</v>
      </c>
      <c r="N30" s="943">
        <f t="shared" si="0"/>
        <v>559</v>
      </c>
      <c r="O30" s="944">
        <f t="shared" si="1"/>
        <v>1327</v>
      </c>
      <c r="P30" s="942">
        <f t="shared" si="2"/>
        <v>1258</v>
      </c>
      <c r="Q30" s="945">
        <f t="shared" si="10"/>
        <v>2585</v>
      </c>
      <c r="R30" s="946"/>
      <c r="S30" s="947"/>
      <c r="T30" s="948"/>
      <c r="U30" s="941">
        <f t="shared" si="14"/>
        <v>1327</v>
      </c>
      <c r="V30" s="942">
        <f t="shared" si="14"/>
        <v>1258</v>
      </c>
      <c r="W30" s="943">
        <f t="shared" si="14"/>
        <v>2585</v>
      </c>
    </row>
    <row r="31" spans="1:23" ht="14.25" customHeight="1">
      <c r="A31" s="940" t="s">
        <v>584</v>
      </c>
      <c r="B31" s="935"/>
      <c r="C31" s="941">
        <v>218</v>
      </c>
      <c r="D31" s="942">
        <v>206</v>
      </c>
      <c r="E31" s="943">
        <f t="shared" si="7"/>
        <v>424</v>
      </c>
      <c r="F31" s="941">
        <v>201</v>
      </c>
      <c r="G31" s="942">
        <v>159</v>
      </c>
      <c r="H31" s="943">
        <f t="shared" si="8"/>
        <v>360</v>
      </c>
      <c r="I31" s="941">
        <v>193</v>
      </c>
      <c r="J31" s="942">
        <v>180</v>
      </c>
      <c r="K31" s="943">
        <f t="shared" si="9"/>
        <v>373</v>
      </c>
      <c r="L31" s="941">
        <v>124</v>
      </c>
      <c r="M31" s="942">
        <v>133</v>
      </c>
      <c r="N31" s="943">
        <f t="shared" si="0"/>
        <v>257</v>
      </c>
      <c r="O31" s="944">
        <f t="shared" si="1"/>
        <v>736</v>
      </c>
      <c r="P31" s="942">
        <f t="shared" si="2"/>
        <v>678</v>
      </c>
      <c r="Q31" s="945">
        <f t="shared" si="10"/>
        <v>1414</v>
      </c>
      <c r="R31" s="944">
        <f t="shared" si="3"/>
        <v>429</v>
      </c>
      <c r="S31" s="942">
        <f t="shared" si="4"/>
        <v>388</v>
      </c>
      <c r="T31" s="943">
        <f t="shared" si="5"/>
        <v>817</v>
      </c>
      <c r="U31" s="941">
        <v>1165</v>
      </c>
      <c r="V31" s="942">
        <v>1066</v>
      </c>
      <c r="W31" s="943">
        <f t="shared" si="6"/>
        <v>2231</v>
      </c>
    </row>
    <row r="32" spans="1:23" ht="14.25" customHeight="1">
      <c r="A32" s="940" t="s">
        <v>749</v>
      </c>
      <c r="B32" s="935"/>
      <c r="C32" s="941">
        <v>23</v>
      </c>
      <c r="D32" s="942">
        <v>35</v>
      </c>
      <c r="E32" s="943">
        <f t="shared" si="7"/>
        <v>58</v>
      </c>
      <c r="F32" s="941">
        <v>50</v>
      </c>
      <c r="G32" s="942">
        <v>48</v>
      </c>
      <c r="H32" s="943">
        <f t="shared" si="8"/>
        <v>98</v>
      </c>
      <c r="I32" s="941">
        <v>65</v>
      </c>
      <c r="J32" s="942">
        <v>43</v>
      </c>
      <c r="K32" s="943">
        <f t="shared" si="9"/>
        <v>108</v>
      </c>
      <c r="L32" s="941">
        <v>53</v>
      </c>
      <c r="M32" s="942">
        <v>71</v>
      </c>
      <c r="N32" s="943">
        <f t="shared" si="0"/>
        <v>124</v>
      </c>
      <c r="O32" s="944">
        <f t="shared" si="1"/>
        <v>191</v>
      </c>
      <c r="P32" s="942">
        <f t="shared" si="2"/>
        <v>197</v>
      </c>
      <c r="Q32" s="945">
        <f t="shared" si="10"/>
        <v>388</v>
      </c>
      <c r="R32" s="946"/>
      <c r="S32" s="947"/>
      <c r="T32" s="948"/>
      <c r="U32" s="941">
        <f>O32</f>
        <v>191</v>
      </c>
      <c r="V32" s="942">
        <f>P32</f>
        <v>197</v>
      </c>
      <c r="W32" s="943">
        <f>Q32</f>
        <v>388</v>
      </c>
    </row>
    <row r="33" spans="1:23" s="962" customFormat="1" ht="14.25" customHeight="1">
      <c r="A33" s="954" t="s">
        <v>586</v>
      </c>
      <c r="B33" s="955"/>
      <c r="C33" s="950">
        <v>1369</v>
      </c>
      <c r="D33" s="951">
        <v>1237</v>
      </c>
      <c r="E33" s="956">
        <f t="shared" si="7"/>
        <v>2606</v>
      </c>
      <c r="F33" s="950">
        <v>1038</v>
      </c>
      <c r="G33" s="951">
        <v>945</v>
      </c>
      <c r="H33" s="956">
        <f>SUM(F33:G33)</f>
        <v>1983</v>
      </c>
      <c r="I33" s="950">
        <v>1265</v>
      </c>
      <c r="J33" s="951">
        <v>1272</v>
      </c>
      <c r="K33" s="956">
        <f>SUM(I33:J33)</f>
        <v>2537</v>
      </c>
      <c r="L33" s="950">
        <v>1109</v>
      </c>
      <c r="M33" s="951">
        <v>1065</v>
      </c>
      <c r="N33" s="956">
        <f>SUM(L33:M33)</f>
        <v>2174</v>
      </c>
      <c r="O33" s="957">
        <f t="shared" si="1"/>
        <v>4781</v>
      </c>
      <c r="P33" s="951">
        <f t="shared" si="2"/>
        <v>4519</v>
      </c>
      <c r="Q33" s="958">
        <f t="shared" si="10"/>
        <v>9300</v>
      </c>
      <c r="R33" s="959"/>
      <c r="S33" s="960"/>
      <c r="T33" s="961"/>
      <c r="U33" s="950">
        <f aca="true" t="shared" si="15" ref="U33:W35">O33</f>
        <v>4781</v>
      </c>
      <c r="V33" s="951">
        <f t="shared" si="15"/>
        <v>4519</v>
      </c>
      <c r="W33" s="956">
        <f t="shared" si="15"/>
        <v>9300</v>
      </c>
    </row>
    <row r="34" spans="1:23" s="962" customFormat="1" ht="14.25" customHeight="1">
      <c r="A34" s="954" t="s">
        <v>585</v>
      </c>
      <c r="B34" s="955"/>
      <c r="C34" s="950">
        <v>855</v>
      </c>
      <c r="D34" s="951">
        <v>851</v>
      </c>
      <c r="E34" s="956">
        <f t="shared" si="7"/>
        <v>1706</v>
      </c>
      <c r="F34" s="950">
        <v>756</v>
      </c>
      <c r="G34" s="951">
        <v>758</v>
      </c>
      <c r="H34" s="956">
        <f>SUM(F34:G34)</f>
        <v>1514</v>
      </c>
      <c r="I34" s="950">
        <v>955</v>
      </c>
      <c r="J34" s="951">
        <v>925</v>
      </c>
      <c r="K34" s="956">
        <f>SUM(I34:J34)</f>
        <v>1880</v>
      </c>
      <c r="L34" s="950">
        <v>576</v>
      </c>
      <c r="M34" s="951">
        <v>648</v>
      </c>
      <c r="N34" s="956">
        <f>SUM(L34:M34)</f>
        <v>1224</v>
      </c>
      <c r="O34" s="957">
        <f t="shared" si="1"/>
        <v>3142</v>
      </c>
      <c r="P34" s="951">
        <f t="shared" si="2"/>
        <v>3182</v>
      </c>
      <c r="Q34" s="958">
        <f t="shared" si="10"/>
        <v>6324</v>
      </c>
      <c r="R34" s="959"/>
      <c r="S34" s="960"/>
      <c r="T34" s="961"/>
      <c r="U34" s="950">
        <f t="shared" si="15"/>
        <v>3142</v>
      </c>
      <c r="V34" s="951">
        <f t="shared" si="15"/>
        <v>3182</v>
      </c>
      <c r="W34" s="956">
        <f t="shared" si="15"/>
        <v>6324</v>
      </c>
    </row>
    <row r="35" spans="1:23" s="962" customFormat="1" ht="14.25" customHeight="1">
      <c r="A35" s="954" t="s">
        <v>587</v>
      </c>
      <c r="B35" s="955"/>
      <c r="C35" s="964"/>
      <c r="D35" s="960"/>
      <c r="E35" s="956">
        <v>1424</v>
      </c>
      <c r="F35" s="964"/>
      <c r="G35" s="960"/>
      <c r="H35" s="956">
        <v>917</v>
      </c>
      <c r="I35" s="964"/>
      <c r="J35" s="960"/>
      <c r="K35" s="956">
        <v>1204</v>
      </c>
      <c r="L35" s="964"/>
      <c r="M35" s="960"/>
      <c r="N35" s="956">
        <v>867</v>
      </c>
      <c r="O35" s="959"/>
      <c r="P35" s="960"/>
      <c r="Q35" s="958">
        <f t="shared" si="10"/>
        <v>4412</v>
      </c>
      <c r="R35" s="959"/>
      <c r="S35" s="960"/>
      <c r="T35" s="961"/>
      <c r="U35" s="964"/>
      <c r="V35" s="960"/>
      <c r="W35" s="956">
        <f t="shared" si="15"/>
        <v>4412</v>
      </c>
    </row>
    <row r="36" spans="1:23" s="962" customFormat="1" ht="14.25" customHeight="1">
      <c r="A36" s="954" t="s">
        <v>588</v>
      </c>
      <c r="B36" s="955"/>
      <c r="C36" s="950">
        <v>513</v>
      </c>
      <c r="D36" s="951">
        <v>472</v>
      </c>
      <c r="E36" s="956">
        <f t="shared" si="7"/>
        <v>985</v>
      </c>
      <c r="F36" s="950">
        <v>406</v>
      </c>
      <c r="G36" s="951">
        <v>381</v>
      </c>
      <c r="H36" s="956">
        <f>SUM(F36:G36)</f>
        <v>787</v>
      </c>
      <c r="I36" s="950">
        <v>460</v>
      </c>
      <c r="J36" s="951">
        <v>444</v>
      </c>
      <c r="K36" s="956">
        <f>SUM(I36:J36)</f>
        <v>904</v>
      </c>
      <c r="L36" s="950">
        <v>289</v>
      </c>
      <c r="M36" s="951">
        <v>315</v>
      </c>
      <c r="N36" s="956">
        <f>SUM(L36:M36)</f>
        <v>604</v>
      </c>
      <c r="O36" s="957">
        <f>SUM(C36,F36,I36,L36)</f>
        <v>1668</v>
      </c>
      <c r="P36" s="951">
        <f>SUM(D36,G36,J36,M36)</f>
        <v>1612</v>
      </c>
      <c r="Q36" s="958">
        <f t="shared" si="10"/>
        <v>3280</v>
      </c>
      <c r="R36" s="959"/>
      <c r="S36" s="960"/>
      <c r="T36" s="943">
        <f>W36-Q36</f>
        <v>527</v>
      </c>
      <c r="U36" s="964"/>
      <c r="V36" s="960"/>
      <c r="W36" s="956">
        <v>3807</v>
      </c>
    </row>
    <row r="37" spans="1:23" s="962" customFormat="1" ht="14.25" customHeight="1">
      <c r="A37" s="954" t="s">
        <v>730</v>
      </c>
      <c r="B37" s="955"/>
      <c r="C37" s="964"/>
      <c r="D37" s="960"/>
      <c r="E37" s="956">
        <v>448</v>
      </c>
      <c r="F37" s="964"/>
      <c r="G37" s="960"/>
      <c r="H37" s="956">
        <v>373</v>
      </c>
      <c r="I37" s="964"/>
      <c r="J37" s="960"/>
      <c r="K37" s="956">
        <v>549</v>
      </c>
      <c r="L37" s="964"/>
      <c r="M37" s="960"/>
      <c r="N37" s="956">
        <v>386</v>
      </c>
      <c r="O37" s="959"/>
      <c r="P37" s="960"/>
      <c r="Q37" s="958">
        <f t="shared" si="10"/>
        <v>1756</v>
      </c>
      <c r="R37" s="957">
        <v>415</v>
      </c>
      <c r="S37" s="951">
        <v>318</v>
      </c>
      <c r="T37" s="943">
        <f>W37-Q37</f>
        <v>733</v>
      </c>
      <c r="U37" s="964"/>
      <c r="V37" s="960"/>
      <c r="W37" s="956">
        <v>2489</v>
      </c>
    </row>
    <row r="38" spans="1:23" s="962" customFormat="1" ht="14.25" customHeight="1">
      <c r="A38" s="954" t="s">
        <v>26</v>
      </c>
      <c r="B38" s="955"/>
      <c r="C38" s="950">
        <v>346</v>
      </c>
      <c r="D38" s="951">
        <v>279</v>
      </c>
      <c r="E38" s="956">
        <f t="shared" si="7"/>
        <v>625</v>
      </c>
      <c r="F38" s="950">
        <v>284</v>
      </c>
      <c r="G38" s="951">
        <v>264</v>
      </c>
      <c r="H38" s="956">
        <f>SUM(F38:G38)</f>
        <v>548</v>
      </c>
      <c r="I38" s="950">
        <v>361</v>
      </c>
      <c r="J38" s="951">
        <v>350</v>
      </c>
      <c r="K38" s="956">
        <f>SUM(I38:J38)</f>
        <v>711</v>
      </c>
      <c r="L38" s="950">
        <v>235</v>
      </c>
      <c r="M38" s="951">
        <v>247</v>
      </c>
      <c r="N38" s="956">
        <f>SUM(L38:M38)</f>
        <v>482</v>
      </c>
      <c r="O38" s="957">
        <f t="shared" si="1"/>
        <v>1226</v>
      </c>
      <c r="P38" s="951">
        <f t="shared" si="2"/>
        <v>1140</v>
      </c>
      <c r="Q38" s="958">
        <f t="shared" si="10"/>
        <v>2366</v>
      </c>
      <c r="R38" s="959"/>
      <c r="S38" s="960"/>
      <c r="T38" s="961"/>
      <c r="U38" s="950">
        <f>O38</f>
        <v>1226</v>
      </c>
      <c r="V38" s="951">
        <f>P38</f>
        <v>1140</v>
      </c>
      <c r="W38" s="956">
        <f>Q38</f>
        <v>2366</v>
      </c>
    </row>
    <row r="39" spans="1:23" s="962" customFormat="1" ht="14.25" customHeight="1">
      <c r="A39" s="965" t="s">
        <v>27</v>
      </c>
      <c r="B39" s="966"/>
      <c r="C39" s="950">
        <v>116</v>
      </c>
      <c r="D39" s="951">
        <v>87</v>
      </c>
      <c r="E39" s="956">
        <f t="shared" si="7"/>
        <v>203</v>
      </c>
      <c r="F39" s="950">
        <v>111</v>
      </c>
      <c r="G39" s="951">
        <v>104</v>
      </c>
      <c r="H39" s="956">
        <f>SUM(F39:G39)</f>
        <v>215</v>
      </c>
      <c r="I39" s="950">
        <v>329</v>
      </c>
      <c r="J39" s="951">
        <v>183</v>
      </c>
      <c r="K39" s="956">
        <f>SUM(I39:J39)</f>
        <v>512</v>
      </c>
      <c r="L39" s="950">
        <v>102</v>
      </c>
      <c r="M39" s="951">
        <v>117</v>
      </c>
      <c r="N39" s="956">
        <f>SUM(L39:M39)</f>
        <v>219</v>
      </c>
      <c r="O39" s="957">
        <f t="shared" si="1"/>
        <v>658</v>
      </c>
      <c r="P39" s="951">
        <f t="shared" si="2"/>
        <v>491</v>
      </c>
      <c r="Q39" s="958">
        <f t="shared" si="10"/>
        <v>1149</v>
      </c>
      <c r="R39" s="944">
        <f>U39-O39</f>
        <v>3168</v>
      </c>
      <c r="S39" s="942">
        <f>V39-P39</f>
        <v>3056</v>
      </c>
      <c r="T39" s="943">
        <f>W39-Q39</f>
        <v>6224</v>
      </c>
      <c r="U39" s="950">
        <v>3826</v>
      </c>
      <c r="V39" s="951">
        <v>3547</v>
      </c>
      <c r="W39" s="943">
        <f>SUM(U39:V39)</f>
        <v>7373</v>
      </c>
    </row>
    <row r="40" spans="1:23" s="962" customFormat="1" ht="14.25" customHeight="1">
      <c r="A40" s="967" t="s">
        <v>589</v>
      </c>
      <c r="B40" s="968"/>
      <c r="C40" s="941">
        <v>522</v>
      </c>
      <c r="D40" s="942">
        <v>1309</v>
      </c>
      <c r="E40" s="943">
        <f>SUM(C40:D40)</f>
        <v>1831</v>
      </c>
      <c r="F40" s="941">
        <v>600</v>
      </c>
      <c r="G40" s="942">
        <v>1472</v>
      </c>
      <c r="H40" s="943">
        <f>SUM(F40:G40)</f>
        <v>2072</v>
      </c>
      <c r="I40" s="941">
        <v>2079</v>
      </c>
      <c r="J40" s="942">
        <v>3343</v>
      </c>
      <c r="K40" s="943">
        <f>SUM(I40:J40)</f>
        <v>5422</v>
      </c>
      <c r="L40" s="941">
        <v>2710</v>
      </c>
      <c r="M40" s="942">
        <v>3710</v>
      </c>
      <c r="N40" s="943">
        <f>SUM(L40:M40)</f>
        <v>6420</v>
      </c>
      <c r="O40" s="944">
        <f aca="true" t="shared" si="16" ref="O40:Q41">SUM(C40,F40,I40,L40)</f>
        <v>5911</v>
      </c>
      <c r="P40" s="942">
        <f t="shared" si="16"/>
        <v>9834</v>
      </c>
      <c r="Q40" s="945">
        <f t="shared" si="16"/>
        <v>15745</v>
      </c>
      <c r="R40" s="944">
        <f aca="true" t="shared" si="17" ref="R40:T41">U40-O40</f>
        <v>68080</v>
      </c>
      <c r="S40" s="942">
        <f t="shared" si="17"/>
        <v>119086</v>
      </c>
      <c r="T40" s="943">
        <f t="shared" si="17"/>
        <v>187166</v>
      </c>
      <c r="U40" s="941">
        <v>73991</v>
      </c>
      <c r="V40" s="942">
        <v>128920</v>
      </c>
      <c r="W40" s="943">
        <f>SUM(U40:V40)</f>
        <v>202911</v>
      </c>
    </row>
    <row r="41" spans="1:23" s="962" customFormat="1" ht="14.25" customHeight="1" thickBot="1">
      <c r="A41" s="969" t="s">
        <v>590</v>
      </c>
      <c r="B41" s="970"/>
      <c r="C41" s="971">
        <v>6503</v>
      </c>
      <c r="D41" s="972">
        <v>6240</v>
      </c>
      <c r="E41" s="973">
        <f>SUM(C41:D41)</f>
        <v>12743</v>
      </c>
      <c r="F41" s="971">
        <v>4913</v>
      </c>
      <c r="G41" s="972">
        <v>4775</v>
      </c>
      <c r="H41" s="943">
        <f>SUM(F41:G41)</f>
        <v>9688</v>
      </c>
      <c r="I41" s="971">
        <v>5731</v>
      </c>
      <c r="J41" s="972">
        <v>5730</v>
      </c>
      <c r="K41" s="943">
        <f>SUM(I41:J41)</f>
        <v>11461</v>
      </c>
      <c r="L41" s="971">
        <v>4848</v>
      </c>
      <c r="M41" s="972">
        <v>5262</v>
      </c>
      <c r="N41" s="973">
        <f>SUM(L41:M41)</f>
        <v>10110</v>
      </c>
      <c r="O41" s="974">
        <f t="shared" si="16"/>
        <v>21995</v>
      </c>
      <c r="P41" s="972">
        <f t="shared" si="16"/>
        <v>22007</v>
      </c>
      <c r="Q41" s="975">
        <f t="shared" si="16"/>
        <v>44002</v>
      </c>
      <c r="R41" s="974">
        <f t="shared" si="17"/>
        <v>231935</v>
      </c>
      <c r="S41" s="972">
        <f t="shared" si="17"/>
        <v>314276</v>
      </c>
      <c r="T41" s="973">
        <f t="shared" si="17"/>
        <v>546211</v>
      </c>
      <c r="U41" s="971">
        <v>253930</v>
      </c>
      <c r="V41" s="972">
        <v>336283</v>
      </c>
      <c r="W41" s="973">
        <f>SUM(U41:V41)</f>
        <v>590213</v>
      </c>
    </row>
    <row r="42" spans="1:23" ht="14.25" customHeight="1" thickTop="1">
      <c r="A42" s="976" t="s">
        <v>28</v>
      </c>
      <c r="B42" s="977" t="s">
        <v>29</v>
      </c>
      <c r="C42" s="978">
        <f>SUM(C7:C41)</f>
        <v>21108</v>
      </c>
      <c r="D42" s="979">
        <f aca="true" t="shared" si="18" ref="D42:Q42">SUM(D7:D41)</f>
        <v>20783</v>
      </c>
      <c r="E42" s="980">
        <f>SUM(E7:E41)</f>
        <v>44256</v>
      </c>
      <c r="F42" s="978">
        <f t="shared" si="18"/>
        <v>16455</v>
      </c>
      <c r="G42" s="979">
        <f t="shared" si="18"/>
        <v>16802</v>
      </c>
      <c r="H42" s="980">
        <f t="shared" si="18"/>
        <v>34968</v>
      </c>
      <c r="I42" s="978">
        <f t="shared" si="18"/>
        <v>21240</v>
      </c>
      <c r="J42" s="979">
        <f t="shared" si="18"/>
        <v>22508</v>
      </c>
      <c r="K42" s="980">
        <f t="shared" si="18"/>
        <v>46055</v>
      </c>
      <c r="L42" s="978">
        <f t="shared" si="18"/>
        <v>18837</v>
      </c>
      <c r="M42" s="979">
        <f t="shared" si="18"/>
        <v>21107</v>
      </c>
      <c r="N42" s="980">
        <f t="shared" si="18"/>
        <v>42054</v>
      </c>
      <c r="O42" s="981">
        <f t="shared" si="18"/>
        <v>77640</v>
      </c>
      <c r="P42" s="979">
        <f t="shared" si="18"/>
        <v>81200</v>
      </c>
      <c r="Q42" s="982">
        <f t="shared" si="18"/>
        <v>167333</v>
      </c>
      <c r="R42" s="983"/>
      <c r="S42" s="984"/>
      <c r="T42" s="980">
        <f>SUM(T7:T41)</f>
        <v>1066107</v>
      </c>
      <c r="U42" s="985"/>
      <c r="V42" s="984"/>
      <c r="W42" s="980">
        <f>SUM(W7:W41)</f>
        <v>1304187</v>
      </c>
    </row>
    <row r="43" spans="1:23" ht="14.25" customHeight="1">
      <c r="A43" s="986"/>
      <c r="B43" s="987"/>
      <c r="C43" s="988"/>
      <c r="D43" s="988"/>
      <c r="E43" s="988"/>
      <c r="F43" s="988"/>
      <c r="G43" s="988"/>
      <c r="H43" s="988"/>
      <c r="I43" s="988"/>
      <c r="J43" s="988"/>
      <c r="K43" s="988"/>
      <c r="L43" s="988"/>
      <c r="M43" s="988"/>
      <c r="N43" s="988"/>
      <c r="O43" s="989"/>
      <c r="P43" s="989"/>
      <c r="Q43" s="989"/>
      <c r="R43" s="988"/>
      <c r="S43" s="988"/>
      <c r="T43" s="988"/>
      <c r="U43" s="988"/>
      <c r="V43" s="988"/>
      <c r="W43" s="988"/>
    </row>
    <row r="44" spans="1:17" s="930" customFormat="1" ht="14.25" customHeight="1">
      <c r="A44" s="929" t="s">
        <v>30</v>
      </c>
      <c r="O44" s="990"/>
      <c r="P44" s="990"/>
      <c r="Q44" s="990"/>
    </row>
    <row r="45" spans="1:23" ht="14.25" customHeight="1">
      <c r="A45" s="931" t="s">
        <v>17</v>
      </c>
      <c r="B45" s="932"/>
      <c r="C45" s="1407" t="s">
        <v>18</v>
      </c>
      <c r="D45" s="1408"/>
      <c r="E45" s="1409"/>
      <c r="F45" s="1406" t="s">
        <v>19</v>
      </c>
      <c r="G45" s="1404"/>
      <c r="H45" s="1405"/>
      <c r="I45" s="1406" t="s">
        <v>20</v>
      </c>
      <c r="J45" s="1404"/>
      <c r="K45" s="1405"/>
      <c r="L45" s="1406" t="s">
        <v>21</v>
      </c>
      <c r="M45" s="1404"/>
      <c r="N45" s="1405"/>
      <c r="O45" s="1403" t="s">
        <v>22</v>
      </c>
      <c r="P45" s="1404"/>
      <c r="Q45" s="1404"/>
      <c r="R45" s="1403" t="s">
        <v>23</v>
      </c>
      <c r="S45" s="1404"/>
      <c r="T45" s="1405"/>
      <c r="U45" s="1406" t="s">
        <v>24</v>
      </c>
      <c r="V45" s="1404"/>
      <c r="W45" s="1405"/>
    </row>
    <row r="46" spans="1:23" ht="14.25" customHeight="1">
      <c r="A46" s="934" t="s">
        <v>25</v>
      </c>
      <c r="B46" s="935"/>
      <c r="C46" s="936" t="s">
        <v>6</v>
      </c>
      <c r="D46" s="937" t="s">
        <v>7</v>
      </c>
      <c r="E46" s="938" t="s">
        <v>8</v>
      </c>
      <c r="F46" s="936" t="s">
        <v>6</v>
      </c>
      <c r="G46" s="937" t="s">
        <v>7</v>
      </c>
      <c r="H46" s="938" t="s">
        <v>8</v>
      </c>
      <c r="I46" s="936" t="s">
        <v>6</v>
      </c>
      <c r="J46" s="937" t="s">
        <v>7</v>
      </c>
      <c r="K46" s="938" t="s">
        <v>8</v>
      </c>
      <c r="L46" s="936" t="s">
        <v>6</v>
      </c>
      <c r="M46" s="937" t="s">
        <v>7</v>
      </c>
      <c r="N46" s="938" t="s">
        <v>8</v>
      </c>
      <c r="O46" s="939" t="s">
        <v>6</v>
      </c>
      <c r="P46" s="937" t="s">
        <v>7</v>
      </c>
      <c r="Q46" s="933" t="s">
        <v>8</v>
      </c>
      <c r="R46" s="939" t="s">
        <v>6</v>
      </c>
      <c r="S46" s="937" t="s">
        <v>7</v>
      </c>
      <c r="T46" s="938" t="s">
        <v>8</v>
      </c>
      <c r="U46" s="936" t="s">
        <v>6</v>
      </c>
      <c r="V46" s="937" t="s">
        <v>7</v>
      </c>
      <c r="W46" s="938" t="s">
        <v>8</v>
      </c>
    </row>
    <row r="47" spans="1:23" ht="14.25" customHeight="1">
      <c r="A47" s="967" t="s">
        <v>562</v>
      </c>
      <c r="B47" s="991"/>
      <c r="C47" s="992">
        <v>1</v>
      </c>
      <c r="D47" s="993">
        <v>0</v>
      </c>
      <c r="E47" s="943">
        <f aca="true" t="shared" si="19" ref="E47:E79">SUM(C47:D47)</f>
        <v>1</v>
      </c>
      <c r="F47" s="992">
        <v>0</v>
      </c>
      <c r="G47" s="993">
        <v>1</v>
      </c>
      <c r="H47" s="943">
        <f aca="true" t="shared" si="20" ref="H47:H72">SUM(F47:G47)</f>
        <v>1</v>
      </c>
      <c r="I47" s="992">
        <v>0</v>
      </c>
      <c r="J47" s="993">
        <v>1</v>
      </c>
      <c r="K47" s="943">
        <f aca="true" t="shared" si="21" ref="K47:K72">SUM(I47:J47)</f>
        <v>1</v>
      </c>
      <c r="L47" s="992">
        <v>0</v>
      </c>
      <c r="M47" s="993">
        <v>1</v>
      </c>
      <c r="N47" s="943">
        <f aca="true" t="shared" si="22" ref="N47:N72">SUM(L47:M47)</f>
        <v>1</v>
      </c>
      <c r="O47" s="944">
        <f aca="true" t="shared" si="23" ref="O47:O61">SUM(C47,F47,I47,L47)</f>
        <v>1</v>
      </c>
      <c r="P47" s="942">
        <f aca="true" t="shared" si="24" ref="P47:Q73">SUM(D47,G47,J47,M47)</f>
        <v>3</v>
      </c>
      <c r="Q47" s="945">
        <f aca="true" t="shared" si="25" ref="Q47:Q72">SUM(E47,H47,K47,N47)</f>
        <v>4</v>
      </c>
      <c r="R47" s="944">
        <f aca="true" t="shared" si="26" ref="R47:R71">U47-O47</f>
        <v>31</v>
      </c>
      <c r="S47" s="942">
        <f aca="true" t="shared" si="27" ref="S47:S71">V47-P47</f>
        <v>57</v>
      </c>
      <c r="T47" s="943">
        <f aca="true" t="shared" si="28" ref="T47:T71">W47-Q47</f>
        <v>88</v>
      </c>
      <c r="U47" s="941">
        <v>32</v>
      </c>
      <c r="V47" s="942">
        <v>60</v>
      </c>
      <c r="W47" s="943">
        <f aca="true" t="shared" si="29" ref="W47:W71">SUM(U47:V47)</f>
        <v>92</v>
      </c>
    </row>
    <row r="48" spans="1:23" ht="14.25" customHeight="1">
      <c r="A48" s="967" t="s">
        <v>534</v>
      </c>
      <c r="B48" s="991"/>
      <c r="C48" s="992">
        <v>0</v>
      </c>
      <c r="D48" s="993">
        <v>0</v>
      </c>
      <c r="E48" s="943">
        <f t="shared" si="19"/>
        <v>0</v>
      </c>
      <c r="F48" s="992">
        <v>0</v>
      </c>
      <c r="G48" s="993">
        <v>0</v>
      </c>
      <c r="H48" s="943">
        <f t="shared" si="20"/>
        <v>0</v>
      </c>
      <c r="I48" s="992">
        <v>0</v>
      </c>
      <c r="J48" s="993">
        <v>0</v>
      </c>
      <c r="K48" s="943">
        <f t="shared" si="21"/>
        <v>0</v>
      </c>
      <c r="L48" s="992">
        <v>1</v>
      </c>
      <c r="M48" s="993">
        <v>1</v>
      </c>
      <c r="N48" s="943">
        <f t="shared" si="22"/>
        <v>2</v>
      </c>
      <c r="O48" s="944">
        <f t="shared" si="23"/>
        <v>1</v>
      </c>
      <c r="P48" s="942">
        <f t="shared" si="24"/>
        <v>1</v>
      </c>
      <c r="Q48" s="945">
        <f t="shared" si="25"/>
        <v>2</v>
      </c>
      <c r="R48" s="944">
        <f t="shared" si="26"/>
        <v>14</v>
      </c>
      <c r="S48" s="942">
        <f t="shared" si="27"/>
        <v>44</v>
      </c>
      <c r="T48" s="943">
        <f t="shared" si="28"/>
        <v>58</v>
      </c>
      <c r="U48" s="941">
        <v>15</v>
      </c>
      <c r="V48" s="942">
        <v>45</v>
      </c>
      <c r="W48" s="943">
        <f t="shared" si="29"/>
        <v>60</v>
      </c>
    </row>
    <row r="49" spans="1:23" ht="14.25" customHeight="1">
      <c r="A49" s="967" t="s">
        <v>723</v>
      </c>
      <c r="B49" s="991"/>
      <c r="C49" s="992">
        <v>4</v>
      </c>
      <c r="D49" s="993">
        <v>1</v>
      </c>
      <c r="E49" s="943">
        <f t="shared" si="19"/>
        <v>5</v>
      </c>
      <c r="F49" s="992">
        <v>1</v>
      </c>
      <c r="G49" s="993">
        <v>3</v>
      </c>
      <c r="H49" s="943">
        <f t="shared" si="20"/>
        <v>4</v>
      </c>
      <c r="I49" s="992">
        <v>3</v>
      </c>
      <c r="J49" s="993">
        <v>6</v>
      </c>
      <c r="K49" s="943">
        <f t="shared" si="21"/>
        <v>9</v>
      </c>
      <c r="L49" s="992">
        <v>4</v>
      </c>
      <c r="M49" s="993">
        <v>9</v>
      </c>
      <c r="N49" s="943">
        <f t="shared" si="22"/>
        <v>13</v>
      </c>
      <c r="O49" s="944">
        <f t="shared" si="23"/>
        <v>12</v>
      </c>
      <c r="P49" s="942">
        <f t="shared" si="24"/>
        <v>19</v>
      </c>
      <c r="Q49" s="945">
        <f t="shared" si="25"/>
        <v>31</v>
      </c>
      <c r="R49" s="946"/>
      <c r="S49" s="947"/>
      <c r="T49" s="948"/>
      <c r="U49" s="941">
        <f aca="true" t="shared" si="30" ref="U49:W50">O49</f>
        <v>12</v>
      </c>
      <c r="V49" s="942">
        <f t="shared" si="30"/>
        <v>19</v>
      </c>
      <c r="W49" s="943">
        <f t="shared" si="30"/>
        <v>31</v>
      </c>
    </row>
    <row r="50" spans="1:23" ht="14.25" customHeight="1">
      <c r="A50" s="967" t="s">
        <v>687</v>
      </c>
      <c r="B50" s="991"/>
      <c r="C50" s="992">
        <v>7</v>
      </c>
      <c r="D50" s="993">
        <v>4</v>
      </c>
      <c r="E50" s="943">
        <f t="shared" si="19"/>
        <v>11</v>
      </c>
      <c r="F50" s="992">
        <v>2</v>
      </c>
      <c r="G50" s="993">
        <v>2</v>
      </c>
      <c r="H50" s="943">
        <f t="shared" si="20"/>
        <v>4</v>
      </c>
      <c r="I50" s="992">
        <v>5</v>
      </c>
      <c r="J50" s="993">
        <v>6</v>
      </c>
      <c r="K50" s="943">
        <f t="shared" si="21"/>
        <v>11</v>
      </c>
      <c r="L50" s="994"/>
      <c r="M50" s="995"/>
      <c r="N50" s="948"/>
      <c r="O50" s="944">
        <f t="shared" si="23"/>
        <v>14</v>
      </c>
      <c r="P50" s="942">
        <f t="shared" si="24"/>
        <v>12</v>
      </c>
      <c r="Q50" s="945">
        <f t="shared" si="25"/>
        <v>26</v>
      </c>
      <c r="R50" s="946"/>
      <c r="S50" s="947"/>
      <c r="T50" s="948"/>
      <c r="U50" s="941">
        <f t="shared" si="30"/>
        <v>14</v>
      </c>
      <c r="V50" s="942">
        <f t="shared" si="30"/>
        <v>12</v>
      </c>
      <c r="W50" s="943">
        <f t="shared" si="30"/>
        <v>26</v>
      </c>
    </row>
    <row r="51" spans="1:23" ht="14.25" customHeight="1">
      <c r="A51" s="967" t="s">
        <v>566</v>
      </c>
      <c r="B51" s="991"/>
      <c r="C51" s="992">
        <v>1</v>
      </c>
      <c r="D51" s="993">
        <v>1</v>
      </c>
      <c r="E51" s="943">
        <f t="shared" si="19"/>
        <v>2</v>
      </c>
      <c r="F51" s="992">
        <v>2</v>
      </c>
      <c r="G51" s="993">
        <v>4</v>
      </c>
      <c r="H51" s="943">
        <f t="shared" si="20"/>
        <v>6</v>
      </c>
      <c r="I51" s="992">
        <v>1</v>
      </c>
      <c r="J51" s="993">
        <v>1</v>
      </c>
      <c r="K51" s="943">
        <f t="shared" si="21"/>
        <v>2</v>
      </c>
      <c r="L51" s="994"/>
      <c r="M51" s="995"/>
      <c r="N51" s="948"/>
      <c r="O51" s="944">
        <f t="shared" si="23"/>
        <v>4</v>
      </c>
      <c r="P51" s="942">
        <f t="shared" si="24"/>
        <v>6</v>
      </c>
      <c r="Q51" s="945">
        <f t="shared" si="25"/>
        <v>10</v>
      </c>
      <c r="R51" s="944">
        <f t="shared" si="26"/>
        <v>0</v>
      </c>
      <c r="S51" s="942">
        <f t="shared" si="27"/>
        <v>0</v>
      </c>
      <c r="T51" s="943">
        <f t="shared" si="28"/>
        <v>0</v>
      </c>
      <c r="U51" s="941">
        <v>4</v>
      </c>
      <c r="V51" s="942">
        <v>6</v>
      </c>
      <c r="W51" s="943">
        <f t="shared" si="29"/>
        <v>10</v>
      </c>
    </row>
    <row r="52" spans="1:23" ht="14.25" customHeight="1">
      <c r="A52" s="967" t="s">
        <v>567</v>
      </c>
      <c r="B52" s="991"/>
      <c r="C52" s="992">
        <v>2</v>
      </c>
      <c r="D52" s="993">
        <v>4</v>
      </c>
      <c r="E52" s="943">
        <f t="shared" si="19"/>
        <v>6</v>
      </c>
      <c r="F52" s="992">
        <v>1</v>
      </c>
      <c r="G52" s="993">
        <v>3</v>
      </c>
      <c r="H52" s="943">
        <f t="shared" si="20"/>
        <v>4</v>
      </c>
      <c r="I52" s="994"/>
      <c r="J52" s="995"/>
      <c r="K52" s="948"/>
      <c r="L52" s="994"/>
      <c r="M52" s="995"/>
      <c r="N52" s="948"/>
      <c r="O52" s="944">
        <f t="shared" si="23"/>
        <v>3</v>
      </c>
      <c r="P52" s="942">
        <f t="shared" si="24"/>
        <v>7</v>
      </c>
      <c r="Q52" s="945">
        <f t="shared" si="25"/>
        <v>10</v>
      </c>
      <c r="R52" s="944">
        <f t="shared" si="26"/>
        <v>1</v>
      </c>
      <c r="S52" s="942">
        <f t="shared" si="27"/>
        <v>4</v>
      </c>
      <c r="T52" s="943">
        <f t="shared" si="28"/>
        <v>5</v>
      </c>
      <c r="U52" s="941">
        <v>4</v>
      </c>
      <c r="V52" s="942">
        <v>11</v>
      </c>
      <c r="W52" s="943">
        <f t="shared" si="29"/>
        <v>15</v>
      </c>
    </row>
    <row r="53" spans="1:23" ht="14.25" customHeight="1">
      <c r="A53" s="967" t="s">
        <v>568</v>
      </c>
      <c r="B53" s="991"/>
      <c r="C53" s="992">
        <v>10</v>
      </c>
      <c r="D53" s="993">
        <v>15</v>
      </c>
      <c r="E53" s="943">
        <f t="shared" si="19"/>
        <v>25</v>
      </c>
      <c r="F53" s="992">
        <v>4</v>
      </c>
      <c r="G53" s="993">
        <v>12</v>
      </c>
      <c r="H53" s="943">
        <f t="shared" si="20"/>
        <v>16</v>
      </c>
      <c r="I53" s="992">
        <v>3</v>
      </c>
      <c r="J53" s="993">
        <v>13</v>
      </c>
      <c r="K53" s="943">
        <f t="shared" si="21"/>
        <v>16</v>
      </c>
      <c r="L53" s="992">
        <v>26</v>
      </c>
      <c r="M53" s="993">
        <v>43</v>
      </c>
      <c r="N53" s="943">
        <f t="shared" si="22"/>
        <v>69</v>
      </c>
      <c r="O53" s="944">
        <f t="shared" si="23"/>
        <v>43</v>
      </c>
      <c r="P53" s="942">
        <f t="shared" si="24"/>
        <v>83</v>
      </c>
      <c r="Q53" s="945">
        <f t="shared" si="25"/>
        <v>126</v>
      </c>
      <c r="R53" s="946"/>
      <c r="S53" s="947"/>
      <c r="T53" s="948"/>
      <c r="U53" s="941">
        <f>O53</f>
        <v>43</v>
      </c>
      <c r="V53" s="942">
        <f>P53</f>
        <v>83</v>
      </c>
      <c r="W53" s="943">
        <f>Q53</f>
        <v>126</v>
      </c>
    </row>
    <row r="54" spans="1:23" ht="14.25" customHeight="1">
      <c r="A54" s="967" t="s">
        <v>722</v>
      </c>
      <c r="B54" s="991"/>
      <c r="C54" s="992">
        <v>3</v>
      </c>
      <c r="D54" s="993">
        <v>12</v>
      </c>
      <c r="E54" s="943">
        <f t="shared" si="19"/>
        <v>15</v>
      </c>
      <c r="F54" s="992">
        <v>9</v>
      </c>
      <c r="G54" s="993">
        <v>24</v>
      </c>
      <c r="H54" s="943">
        <f t="shared" si="20"/>
        <v>33</v>
      </c>
      <c r="I54" s="992">
        <v>11</v>
      </c>
      <c r="J54" s="993">
        <v>26</v>
      </c>
      <c r="K54" s="943">
        <f t="shared" si="21"/>
        <v>37</v>
      </c>
      <c r="L54" s="992">
        <v>26</v>
      </c>
      <c r="M54" s="993">
        <v>33</v>
      </c>
      <c r="N54" s="943">
        <f t="shared" si="22"/>
        <v>59</v>
      </c>
      <c r="O54" s="944">
        <f t="shared" si="23"/>
        <v>49</v>
      </c>
      <c r="P54" s="942">
        <f t="shared" si="24"/>
        <v>95</v>
      </c>
      <c r="Q54" s="945">
        <f t="shared" si="25"/>
        <v>144</v>
      </c>
      <c r="R54" s="944">
        <f t="shared" si="26"/>
        <v>39</v>
      </c>
      <c r="S54" s="942">
        <f t="shared" si="27"/>
        <v>63</v>
      </c>
      <c r="T54" s="943">
        <f t="shared" si="28"/>
        <v>102</v>
      </c>
      <c r="U54" s="941">
        <v>88</v>
      </c>
      <c r="V54" s="942">
        <v>158</v>
      </c>
      <c r="W54" s="943">
        <f t="shared" si="29"/>
        <v>246</v>
      </c>
    </row>
    <row r="55" spans="1:23" ht="14.25" customHeight="1">
      <c r="A55" s="967" t="s">
        <v>571</v>
      </c>
      <c r="B55" s="991"/>
      <c r="C55" s="992">
        <v>5</v>
      </c>
      <c r="D55" s="993">
        <v>5</v>
      </c>
      <c r="E55" s="943">
        <f t="shared" si="19"/>
        <v>10</v>
      </c>
      <c r="F55" s="992">
        <v>0</v>
      </c>
      <c r="G55" s="993">
        <v>4</v>
      </c>
      <c r="H55" s="943">
        <f t="shared" si="20"/>
        <v>4</v>
      </c>
      <c r="I55" s="992">
        <v>1</v>
      </c>
      <c r="J55" s="993">
        <v>4</v>
      </c>
      <c r="K55" s="943">
        <f t="shared" si="21"/>
        <v>5</v>
      </c>
      <c r="L55" s="992">
        <v>7</v>
      </c>
      <c r="M55" s="993">
        <v>16</v>
      </c>
      <c r="N55" s="943">
        <f t="shared" si="22"/>
        <v>23</v>
      </c>
      <c r="O55" s="944">
        <f t="shared" si="23"/>
        <v>13</v>
      </c>
      <c r="P55" s="942">
        <f t="shared" si="24"/>
        <v>29</v>
      </c>
      <c r="Q55" s="945">
        <f t="shared" si="25"/>
        <v>42</v>
      </c>
      <c r="R55" s="944">
        <f t="shared" si="26"/>
        <v>216</v>
      </c>
      <c r="S55" s="942">
        <f t="shared" si="27"/>
        <v>567</v>
      </c>
      <c r="T55" s="943">
        <f t="shared" si="28"/>
        <v>783</v>
      </c>
      <c r="U55" s="941">
        <v>229</v>
      </c>
      <c r="V55" s="942">
        <v>596</v>
      </c>
      <c r="W55" s="943">
        <v>825</v>
      </c>
    </row>
    <row r="56" spans="1:23" ht="14.25" customHeight="1">
      <c r="A56" s="967" t="s">
        <v>716</v>
      </c>
      <c r="B56" s="991"/>
      <c r="C56" s="992">
        <v>30</v>
      </c>
      <c r="D56" s="993">
        <v>95</v>
      </c>
      <c r="E56" s="943">
        <f t="shared" si="19"/>
        <v>125</v>
      </c>
      <c r="F56" s="992">
        <v>17</v>
      </c>
      <c r="G56" s="993">
        <v>67</v>
      </c>
      <c r="H56" s="943">
        <f t="shared" si="20"/>
        <v>84</v>
      </c>
      <c r="I56" s="992">
        <v>43</v>
      </c>
      <c r="J56" s="993">
        <v>84</v>
      </c>
      <c r="K56" s="943">
        <f t="shared" si="21"/>
        <v>127</v>
      </c>
      <c r="L56" s="992">
        <v>92</v>
      </c>
      <c r="M56" s="993">
        <v>120</v>
      </c>
      <c r="N56" s="943">
        <f t="shared" si="22"/>
        <v>212</v>
      </c>
      <c r="O56" s="944">
        <f t="shared" si="23"/>
        <v>182</v>
      </c>
      <c r="P56" s="942">
        <f t="shared" si="24"/>
        <v>366</v>
      </c>
      <c r="Q56" s="945">
        <f t="shared" si="25"/>
        <v>548</v>
      </c>
      <c r="R56" s="944">
        <f>U56-O56</f>
        <v>98</v>
      </c>
      <c r="S56" s="942">
        <f>V56-P56</f>
        <v>228</v>
      </c>
      <c r="T56" s="943">
        <v>326</v>
      </c>
      <c r="U56" s="950">
        <v>280</v>
      </c>
      <c r="V56" s="951">
        <v>594</v>
      </c>
      <c r="W56" s="943">
        <v>874</v>
      </c>
    </row>
    <row r="57" spans="1:23" ht="14.25" customHeight="1">
      <c r="A57" s="967" t="s">
        <v>573</v>
      </c>
      <c r="B57" s="991"/>
      <c r="C57" s="992">
        <v>30</v>
      </c>
      <c r="D57" s="993">
        <v>74</v>
      </c>
      <c r="E57" s="943">
        <f t="shared" si="19"/>
        <v>104</v>
      </c>
      <c r="F57" s="992">
        <v>13</v>
      </c>
      <c r="G57" s="993">
        <v>30</v>
      </c>
      <c r="H57" s="943">
        <f t="shared" si="20"/>
        <v>43</v>
      </c>
      <c r="I57" s="992">
        <v>18</v>
      </c>
      <c r="J57" s="993">
        <v>54</v>
      </c>
      <c r="K57" s="943">
        <f t="shared" si="21"/>
        <v>72</v>
      </c>
      <c r="L57" s="992">
        <v>44</v>
      </c>
      <c r="M57" s="993">
        <v>75</v>
      </c>
      <c r="N57" s="943">
        <f t="shared" si="22"/>
        <v>119</v>
      </c>
      <c r="O57" s="944">
        <f t="shared" si="23"/>
        <v>105</v>
      </c>
      <c r="P57" s="942">
        <f t="shared" si="24"/>
        <v>233</v>
      </c>
      <c r="Q57" s="945">
        <f t="shared" si="25"/>
        <v>338</v>
      </c>
      <c r="R57" s="946"/>
      <c r="S57" s="947"/>
      <c r="T57" s="948"/>
      <c r="U57" s="950">
        <f>O57</f>
        <v>105</v>
      </c>
      <c r="V57" s="951">
        <f>P57</f>
        <v>233</v>
      </c>
      <c r="W57" s="952">
        <f>Q57</f>
        <v>338</v>
      </c>
    </row>
    <row r="58" spans="1:23" ht="14.25" customHeight="1">
      <c r="A58" s="967" t="s">
        <v>731</v>
      </c>
      <c r="B58" s="991"/>
      <c r="C58" s="992">
        <v>7</v>
      </c>
      <c r="D58" s="993">
        <v>5</v>
      </c>
      <c r="E58" s="943">
        <f t="shared" si="19"/>
        <v>12</v>
      </c>
      <c r="F58" s="992">
        <v>3</v>
      </c>
      <c r="G58" s="993">
        <v>0</v>
      </c>
      <c r="H58" s="943">
        <f t="shared" si="20"/>
        <v>3</v>
      </c>
      <c r="I58" s="992">
        <v>2</v>
      </c>
      <c r="J58" s="993">
        <v>11</v>
      </c>
      <c r="K58" s="943">
        <f t="shared" si="21"/>
        <v>13</v>
      </c>
      <c r="L58" s="992">
        <v>9</v>
      </c>
      <c r="M58" s="993">
        <v>11</v>
      </c>
      <c r="N58" s="943">
        <f t="shared" si="22"/>
        <v>20</v>
      </c>
      <c r="O58" s="944">
        <f t="shared" si="23"/>
        <v>21</v>
      </c>
      <c r="P58" s="942">
        <f t="shared" si="24"/>
        <v>27</v>
      </c>
      <c r="Q58" s="945">
        <f t="shared" si="25"/>
        <v>48</v>
      </c>
      <c r="R58" s="944">
        <f t="shared" si="26"/>
        <v>182</v>
      </c>
      <c r="S58" s="942">
        <f t="shared" si="27"/>
        <v>484</v>
      </c>
      <c r="T58" s="943">
        <f t="shared" si="28"/>
        <v>666</v>
      </c>
      <c r="U58" s="941">
        <v>203</v>
      </c>
      <c r="V58" s="942">
        <v>511</v>
      </c>
      <c r="W58" s="943">
        <f t="shared" si="29"/>
        <v>714</v>
      </c>
    </row>
    <row r="59" spans="1:23" ht="14.25" customHeight="1">
      <c r="A59" s="967" t="s">
        <v>760</v>
      </c>
      <c r="B59" s="991"/>
      <c r="C59" s="992">
        <v>4</v>
      </c>
      <c r="D59" s="993">
        <v>17</v>
      </c>
      <c r="E59" s="943">
        <f t="shared" si="19"/>
        <v>21</v>
      </c>
      <c r="F59" s="992">
        <v>5</v>
      </c>
      <c r="G59" s="993">
        <v>18</v>
      </c>
      <c r="H59" s="943">
        <f t="shared" si="20"/>
        <v>23</v>
      </c>
      <c r="I59" s="992">
        <v>6</v>
      </c>
      <c r="J59" s="993">
        <v>27</v>
      </c>
      <c r="K59" s="943">
        <f t="shared" si="21"/>
        <v>33</v>
      </c>
      <c r="L59" s="992">
        <v>23</v>
      </c>
      <c r="M59" s="993">
        <v>39</v>
      </c>
      <c r="N59" s="943">
        <f t="shared" si="22"/>
        <v>62</v>
      </c>
      <c r="O59" s="944">
        <f t="shared" si="23"/>
        <v>38</v>
      </c>
      <c r="P59" s="942">
        <f t="shared" si="24"/>
        <v>101</v>
      </c>
      <c r="Q59" s="945">
        <f t="shared" si="25"/>
        <v>139</v>
      </c>
      <c r="R59" s="944">
        <f t="shared" si="26"/>
        <v>393</v>
      </c>
      <c r="S59" s="942">
        <f t="shared" si="27"/>
        <v>883</v>
      </c>
      <c r="T59" s="943">
        <f t="shared" si="28"/>
        <v>1276</v>
      </c>
      <c r="U59" s="941">
        <v>431</v>
      </c>
      <c r="V59" s="942">
        <v>984</v>
      </c>
      <c r="W59" s="943">
        <f t="shared" si="29"/>
        <v>1415</v>
      </c>
    </row>
    <row r="60" spans="1:23" ht="14.25" customHeight="1">
      <c r="A60" s="967" t="s">
        <v>681</v>
      </c>
      <c r="B60" s="991"/>
      <c r="C60" s="992">
        <v>8</v>
      </c>
      <c r="D60" s="993">
        <v>32</v>
      </c>
      <c r="E60" s="943">
        <f t="shared" si="19"/>
        <v>40</v>
      </c>
      <c r="F60" s="992">
        <v>12</v>
      </c>
      <c r="G60" s="993">
        <v>18</v>
      </c>
      <c r="H60" s="943">
        <f t="shared" si="20"/>
        <v>30</v>
      </c>
      <c r="I60" s="992">
        <v>9</v>
      </c>
      <c r="J60" s="993">
        <v>34</v>
      </c>
      <c r="K60" s="943">
        <f t="shared" si="21"/>
        <v>43</v>
      </c>
      <c r="L60" s="992">
        <v>31</v>
      </c>
      <c r="M60" s="993">
        <v>26</v>
      </c>
      <c r="N60" s="943">
        <f t="shared" si="22"/>
        <v>57</v>
      </c>
      <c r="O60" s="944">
        <f t="shared" si="23"/>
        <v>60</v>
      </c>
      <c r="P60" s="942">
        <f t="shared" si="24"/>
        <v>110</v>
      </c>
      <c r="Q60" s="945">
        <f t="shared" si="25"/>
        <v>170</v>
      </c>
      <c r="R60" s="946"/>
      <c r="S60" s="947"/>
      <c r="T60" s="948"/>
      <c r="U60" s="950">
        <f>O60</f>
        <v>60</v>
      </c>
      <c r="V60" s="951">
        <f>P60</f>
        <v>110</v>
      </c>
      <c r="W60" s="952">
        <f>Q60</f>
        <v>170</v>
      </c>
    </row>
    <row r="61" spans="1:23" ht="14.25" customHeight="1">
      <c r="A61" s="967" t="s">
        <v>575</v>
      </c>
      <c r="B61" s="991"/>
      <c r="C61" s="992">
        <v>1</v>
      </c>
      <c r="D61" s="993">
        <v>7</v>
      </c>
      <c r="E61" s="943">
        <f t="shared" si="19"/>
        <v>8</v>
      </c>
      <c r="F61" s="992">
        <v>1</v>
      </c>
      <c r="G61" s="993">
        <v>2</v>
      </c>
      <c r="H61" s="943">
        <f t="shared" si="20"/>
        <v>3</v>
      </c>
      <c r="I61" s="992">
        <v>3</v>
      </c>
      <c r="J61" s="993">
        <v>8</v>
      </c>
      <c r="K61" s="943">
        <f t="shared" si="21"/>
        <v>11</v>
      </c>
      <c r="L61" s="992">
        <v>2</v>
      </c>
      <c r="M61" s="993">
        <v>17</v>
      </c>
      <c r="N61" s="943">
        <f t="shared" si="22"/>
        <v>19</v>
      </c>
      <c r="O61" s="944">
        <f t="shared" si="23"/>
        <v>7</v>
      </c>
      <c r="P61" s="942">
        <f t="shared" si="24"/>
        <v>34</v>
      </c>
      <c r="Q61" s="945">
        <f t="shared" si="25"/>
        <v>41</v>
      </c>
      <c r="R61" s="944">
        <f t="shared" si="26"/>
        <v>123</v>
      </c>
      <c r="S61" s="942">
        <f t="shared" si="27"/>
        <v>272</v>
      </c>
      <c r="T61" s="943">
        <f t="shared" si="28"/>
        <v>395</v>
      </c>
      <c r="U61" s="941">
        <v>130</v>
      </c>
      <c r="V61" s="942">
        <v>306</v>
      </c>
      <c r="W61" s="943">
        <f t="shared" si="29"/>
        <v>436</v>
      </c>
    </row>
    <row r="62" spans="1:23" ht="14.25" customHeight="1">
      <c r="A62" s="967" t="s">
        <v>682</v>
      </c>
      <c r="B62" s="991"/>
      <c r="C62" s="992">
        <v>9</v>
      </c>
      <c r="D62" s="993">
        <v>15</v>
      </c>
      <c r="E62" s="943">
        <f>SUM(C62:D62)</f>
        <v>24</v>
      </c>
      <c r="F62" s="992">
        <v>2</v>
      </c>
      <c r="G62" s="993">
        <v>5</v>
      </c>
      <c r="H62" s="943">
        <f>SUM(F62:G62)</f>
        <v>7</v>
      </c>
      <c r="I62" s="992">
        <v>1</v>
      </c>
      <c r="J62" s="993">
        <v>10</v>
      </c>
      <c r="K62" s="943">
        <f>SUM(I62:J62)</f>
        <v>11</v>
      </c>
      <c r="L62" s="992">
        <v>10</v>
      </c>
      <c r="M62" s="993">
        <v>16</v>
      </c>
      <c r="N62" s="943">
        <f>SUM(L62:M62)</f>
        <v>26</v>
      </c>
      <c r="O62" s="944">
        <f>SUM(C62,F62,I62,L62)</f>
        <v>22</v>
      </c>
      <c r="P62" s="942">
        <f>SUM(D62,G62,J62,M62)</f>
        <v>46</v>
      </c>
      <c r="Q62" s="945">
        <f>SUM(E62,H62,K62,N62)</f>
        <v>68</v>
      </c>
      <c r="R62" s="944">
        <f>U62-O62</f>
        <v>267</v>
      </c>
      <c r="S62" s="942">
        <f>V62-P62</f>
        <v>547</v>
      </c>
      <c r="T62" s="943">
        <f>W62-Q62</f>
        <v>814</v>
      </c>
      <c r="U62" s="941">
        <v>289</v>
      </c>
      <c r="V62" s="942">
        <v>593</v>
      </c>
      <c r="W62" s="943">
        <f>SUM(U62:V62)</f>
        <v>882</v>
      </c>
    </row>
    <row r="63" spans="1:23" ht="14.25" customHeight="1">
      <c r="A63" s="967" t="s">
        <v>577</v>
      </c>
      <c r="B63" s="991"/>
      <c r="C63" s="992">
        <v>21</v>
      </c>
      <c r="D63" s="993">
        <v>48</v>
      </c>
      <c r="E63" s="943">
        <f t="shared" si="19"/>
        <v>69</v>
      </c>
      <c r="F63" s="992">
        <v>16</v>
      </c>
      <c r="G63" s="993">
        <v>27</v>
      </c>
      <c r="H63" s="943">
        <f t="shared" si="20"/>
        <v>43</v>
      </c>
      <c r="I63" s="992">
        <v>12</v>
      </c>
      <c r="J63" s="993">
        <v>28</v>
      </c>
      <c r="K63" s="943">
        <f t="shared" si="21"/>
        <v>40</v>
      </c>
      <c r="L63" s="992">
        <v>23</v>
      </c>
      <c r="M63" s="993">
        <v>30</v>
      </c>
      <c r="N63" s="943">
        <f t="shared" si="22"/>
        <v>53</v>
      </c>
      <c r="O63" s="944">
        <f aca="true" t="shared" si="31" ref="O63:O74">SUM(C63,F63,I63,L63)</f>
        <v>72</v>
      </c>
      <c r="P63" s="942">
        <f t="shared" si="24"/>
        <v>133</v>
      </c>
      <c r="Q63" s="945">
        <f t="shared" si="25"/>
        <v>205</v>
      </c>
      <c r="R63" s="944">
        <f t="shared" si="26"/>
        <v>50</v>
      </c>
      <c r="S63" s="942">
        <f t="shared" si="27"/>
        <v>89</v>
      </c>
      <c r="T63" s="943">
        <f t="shared" si="28"/>
        <v>139</v>
      </c>
      <c r="U63" s="941">
        <v>122</v>
      </c>
      <c r="V63" s="942">
        <v>222</v>
      </c>
      <c r="W63" s="943">
        <f t="shared" si="29"/>
        <v>344</v>
      </c>
    </row>
    <row r="64" spans="1:23" ht="14.25" customHeight="1">
      <c r="A64" s="967" t="s">
        <v>683</v>
      </c>
      <c r="B64" s="991"/>
      <c r="C64" s="992">
        <v>0</v>
      </c>
      <c r="D64" s="993">
        <v>11</v>
      </c>
      <c r="E64" s="943">
        <f t="shared" si="19"/>
        <v>11</v>
      </c>
      <c r="F64" s="992">
        <v>2</v>
      </c>
      <c r="G64" s="993">
        <v>10</v>
      </c>
      <c r="H64" s="943">
        <f t="shared" si="20"/>
        <v>12</v>
      </c>
      <c r="I64" s="992">
        <v>3</v>
      </c>
      <c r="J64" s="993">
        <v>13</v>
      </c>
      <c r="K64" s="943">
        <f t="shared" si="21"/>
        <v>16</v>
      </c>
      <c r="L64" s="992">
        <v>6</v>
      </c>
      <c r="M64" s="993">
        <v>12</v>
      </c>
      <c r="N64" s="943">
        <f t="shared" si="22"/>
        <v>18</v>
      </c>
      <c r="O64" s="944">
        <f t="shared" si="31"/>
        <v>11</v>
      </c>
      <c r="P64" s="942">
        <f t="shared" si="24"/>
        <v>46</v>
      </c>
      <c r="Q64" s="945">
        <f t="shared" si="25"/>
        <v>57</v>
      </c>
      <c r="R64" s="946"/>
      <c r="S64" s="947"/>
      <c r="T64" s="948"/>
      <c r="U64" s="996">
        <f>O64</f>
        <v>11</v>
      </c>
      <c r="V64" s="997">
        <f>P64</f>
        <v>46</v>
      </c>
      <c r="W64" s="998">
        <f>Q64</f>
        <v>57</v>
      </c>
    </row>
    <row r="65" spans="1:23" ht="14.25" customHeight="1">
      <c r="A65" s="967" t="s">
        <v>579</v>
      </c>
      <c r="B65" s="991"/>
      <c r="C65" s="992">
        <v>24</v>
      </c>
      <c r="D65" s="993">
        <v>84</v>
      </c>
      <c r="E65" s="943">
        <f t="shared" si="19"/>
        <v>108</v>
      </c>
      <c r="F65" s="992">
        <v>39</v>
      </c>
      <c r="G65" s="993">
        <v>122</v>
      </c>
      <c r="H65" s="943">
        <f t="shared" si="20"/>
        <v>161</v>
      </c>
      <c r="I65" s="992">
        <v>72</v>
      </c>
      <c r="J65" s="993">
        <v>155</v>
      </c>
      <c r="K65" s="943">
        <f t="shared" si="21"/>
        <v>227</v>
      </c>
      <c r="L65" s="992">
        <v>113</v>
      </c>
      <c r="M65" s="993">
        <v>154</v>
      </c>
      <c r="N65" s="943">
        <f t="shared" si="22"/>
        <v>267</v>
      </c>
      <c r="O65" s="944">
        <f t="shared" si="31"/>
        <v>248</v>
      </c>
      <c r="P65" s="942">
        <f t="shared" si="24"/>
        <v>515</v>
      </c>
      <c r="Q65" s="945">
        <f t="shared" si="25"/>
        <v>763</v>
      </c>
      <c r="R65" s="944">
        <f t="shared" si="26"/>
        <v>11</v>
      </c>
      <c r="S65" s="942">
        <f t="shared" si="27"/>
        <v>29</v>
      </c>
      <c r="T65" s="943">
        <f t="shared" si="28"/>
        <v>40</v>
      </c>
      <c r="U65" s="941">
        <v>259</v>
      </c>
      <c r="V65" s="942">
        <v>544</v>
      </c>
      <c r="W65" s="943">
        <f t="shared" si="29"/>
        <v>803</v>
      </c>
    </row>
    <row r="66" spans="1:23" ht="14.25" customHeight="1">
      <c r="A66" s="967" t="s">
        <v>580</v>
      </c>
      <c r="B66" s="991"/>
      <c r="C66" s="992">
        <v>6</v>
      </c>
      <c r="D66" s="993">
        <v>15</v>
      </c>
      <c r="E66" s="943">
        <f t="shared" si="19"/>
        <v>21</v>
      </c>
      <c r="F66" s="992">
        <v>0</v>
      </c>
      <c r="G66" s="993">
        <v>2</v>
      </c>
      <c r="H66" s="943">
        <f t="shared" si="20"/>
        <v>2</v>
      </c>
      <c r="I66" s="992">
        <v>3</v>
      </c>
      <c r="J66" s="993">
        <v>53</v>
      </c>
      <c r="K66" s="943">
        <f t="shared" si="21"/>
        <v>56</v>
      </c>
      <c r="L66" s="992">
        <v>2</v>
      </c>
      <c r="M66" s="993">
        <v>6</v>
      </c>
      <c r="N66" s="943">
        <f t="shared" si="22"/>
        <v>8</v>
      </c>
      <c r="O66" s="944">
        <f t="shared" si="31"/>
        <v>11</v>
      </c>
      <c r="P66" s="942">
        <f t="shared" si="24"/>
        <v>76</v>
      </c>
      <c r="Q66" s="945">
        <f t="shared" si="25"/>
        <v>87</v>
      </c>
      <c r="R66" s="944">
        <f t="shared" si="26"/>
        <v>6</v>
      </c>
      <c r="S66" s="942">
        <f t="shared" si="27"/>
        <v>13</v>
      </c>
      <c r="T66" s="943">
        <f t="shared" si="28"/>
        <v>19</v>
      </c>
      <c r="U66" s="941">
        <v>17</v>
      </c>
      <c r="V66" s="942">
        <v>89</v>
      </c>
      <c r="W66" s="943">
        <f t="shared" si="29"/>
        <v>106</v>
      </c>
    </row>
    <row r="67" spans="1:23" ht="14.25" customHeight="1">
      <c r="A67" s="967" t="s">
        <v>583</v>
      </c>
      <c r="B67" s="991"/>
      <c r="C67" s="992">
        <v>13</v>
      </c>
      <c r="D67" s="993">
        <v>23</v>
      </c>
      <c r="E67" s="943">
        <f t="shared" si="19"/>
        <v>36</v>
      </c>
      <c r="F67" s="992">
        <v>2</v>
      </c>
      <c r="G67" s="993">
        <v>18</v>
      </c>
      <c r="H67" s="943">
        <f t="shared" si="20"/>
        <v>20</v>
      </c>
      <c r="I67" s="992">
        <v>5</v>
      </c>
      <c r="J67" s="993">
        <v>19</v>
      </c>
      <c r="K67" s="943">
        <f t="shared" si="21"/>
        <v>24</v>
      </c>
      <c r="L67" s="992">
        <v>12</v>
      </c>
      <c r="M67" s="993">
        <v>11</v>
      </c>
      <c r="N67" s="943">
        <f t="shared" si="22"/>
        <v>23</v>
      </c>
      <c r="O67" s="944">
        <f t="shared" si="31"/>
        <v>32</v>
      </c>
      <c r="P67" s="942">
        <f t="shared" si="24"/>
        <v>71</v>
      </c>
      <c r="Q67" s="945">
        <f t="shared" si="25"/>
        <v>103</v>
      </c>
      <c r="R67" s="946"/>
      <c r="S67" s="947"/>
      <c r="T67" s="948"/>
      <c r="U67" s="996">
        <f>O67</f>
        <v>32</v>
      </c>
      <c r="V67" s="997">
        <f>P67</f>
        <v>71</v>
      </c>
      <c r="W67" s="998">
        <f>Q67</f>
        <v>103</v>
      </c>
    </row>
    <row r="68" spans="1:23" ht="14.25" customHeight="1">
      <c r="A68" s="967" t="s">
        <v>581</v>
      </c>
      <c r="B68" s="991"/>
      <c r="C68" s="992">
        <v>75</v>
      </c>
      <c r="D68" s="993">
        <v>145</v>
      </c>
      <c r="E68" s="943">
        <f t="shared" si="19"/>
        <v>220</v>
      </c>
      <c r="F68" s="992">
        <v>45</v>
      </c>
      <c r="G68" s="993">
        <v>96</v>
      </c>
      <c r="H68" s="943">
        <f t="shared" si="20"/>
        <v>141</v>
      </c>
      <c r="I68" s="992">
        <v>89</v>
      </c>
      <c r="J68" s="993">
        <v>194</v>
      </c>
      <c r="K68" s="943">
        <f t="shared" si="21"/>
        <v>283</v>
      </c>
      <c r="L68" s="992">
        <v>107</v>
      </c>
      <c r="M68" s="993">
        <v>179</v>
      </c>
      <c r="N68" s="943">
        <f t="shared" si="22"/>
        <v>286</v>
      </c>
      <c r="O68" s="944">
        <f t="shared" si="31"/>
        <v>316</v>
      </c>
      <c r="P68" s="942">
        <f t="shared" si="24"/>
        <v>614</v>
      </c>
      <c r="Q68" s="945">
        <f t="shared" si="25"/>
        <v>930</v>
      </c>
      <c r="R68" s="944">
        <f t="shared" si="26"/>
        <v>236</v>
      </c>
      <c r="S68" s="942">
        <f t="shared" si="27"/>
        <v>462</v>
      </c>
      <c r="T68" s="943">
        <f t="shared" si="28"/>
        <v>698</v>
      </c>
      <c r="U68" s="941">
        <v>552</v>
      </c>
      <c r="V68" s="942">
        <v>1076</v>
      </c>
      <c r="W68" s="943">
        <f t="shared" si="29"/>
        <v>1628</v>
      </c>
    </row>
    <row r="69" spans="1:23" ht="14.25" customHeight="1">
      <c r="A69" s="967" t="s">
        <v>582</v>
      </c>
      <c r="B69" s="991"/>
      <c r="C69" s="992">
        <v>38</v>
      </c>
      <c r="D69" s="993">
        <v>109</v>
      </c>
      <c r="E69" s="943">
        <f t="shared" si="19"/>
        <v>147</v>
      </c>
      <c r="F69" s="992">
        <v>36</v>
      </c>
      <c r="G69" s="993">
        <v>75</v>
      </c>
      <c r="H69" s="943">
        <f t="shared" si="20"/>
        <v>111</v>
      </c>
      <c r="I69" s="992">
        <v>43</v>
      </c>
      <c r="J69" s="993">
        <v>121</v>
      </c>
      <c r="K69" s="943">
        <f t="shared" si="21"/>
        <v>164</v>
      </c>
      <c r="L69" s="992">
        <v>2</v>
      </c>
      <c r="M69" s="993">
        <v>2</v>
      </c>
      <c r="N69" s="943">
        <f t="shared" si="22"/>
        <v>4</v>
      </c>
      <c r="O69" s="944">
        <f t="shared" si="31"/>
        <v>119</v>
      </c>
      <c r="P69" s="942">
        <f t="shared" si="24"/>
        <v>307</v>
      </c>
      <c r="Q69" s="945">
        <f t="shared" si="25"/>
        <v>426</v>
      </c>
      <c r="R69" s="946"/>
      <c r="S69" s="947"/>
      <c r="T69" s="948"/>
      <c r="U69" s="941">
        <f aca="true" t="shared" si="32" ref="U69:W70">O69</f>
        <v>119</v>
      </c>
      <c r="V69" s="942">
        <f t="shared" si="32"/>
        <v>307</v>
      </c>
      <c r="W69" s="943">
        <f t="shared" si="32"/>
        <v>426</v>
      </c>
    </row>
    <row r="70" spans="1:23" ht="14.25" customHeight="1">
      <c r="A70" s="967" t="s">
        <v>748</v>
      </c>
      <c r="B70" s="991"/>
      <c r="C70" s="992">
        <v>12</v>
      </c>
      <c r="D70" s="993">
        <v>32</v>
      </c>
      <c r="E70" s="943">
        <f t="shared" si="19"/>
        <v>44</v>
      </c>
      <c r="F70" s="992">
        <v>9</v>
      </c>
      <c r="G70" s="993">
        <v>40</v>
      </c>
      <c r="H70" s="943">
        <f t="shared" si="20"/>
        <v>49</v>
      </c>
      <c r="I70" s="992">
        <v>5</v>
      </c>
      <c r="J70" s="993">
        <v>13</v>
      </c>
      <c r="K70" s="943">
        <f t="shared" si="21"/>
        <v>18</v>
      </c>
      <c r="L70" s="992">
        <v>6</v>
      </c>
      <c r="M70" s="993">
        <v>13</v>
      </c>
      <c r="N70" s="943">
        <f t="shared" si="22"/>
        <v>19</v>
      </c>
      <c r="O70" s="944">
        <f t="shared" si="31"/>
        <v>32</v>
      </c>
      <c r="P70" s="942">
        <f t="shared" si="24"/>
        <v>98</v>
      </c>
      <c r="Q70" s="945">
        <f t="shared" si="25"/>
        <v>130</v>
      </c>
      <c r="R70" s="946"/>
      <c r="S70" s="947"/>
      <c r="T70" s="948"/>
      <c r="U70" s="941">
        <f t="shared" si="32"/>
        <v>32</v>
      </c>
      <c r="V70" s="942">
        <f t="shared" si="32"/>
        <v>98</v>
      </c>
      <c r="W70" s="943">
        <f t="shared" si="32"/>
        <v>130</v>
      </c>
    </row>
    <row r="71" spans="1:23" ht="14.25" customHeight="1">
      <c r="A71" s="967" t="s">
        <v>584</v>
      </c>
      <c r="B71" s="991"/>
      <c r="C71" s="992">
        <v>13</v>
      </c>
      <c r="D71" s="993">
        <v>29</v>
      </c>
      <c r="E71" s="943">
        <f t="shared" si="19"/>
        <v>42</v>
      </c>
      <c r="F71" s="992">
        <v>9</v>
      </c>
      <c r="G71" s="993">
        <v>20</v>
      </c>
      <c r="H71" s="943">
        <f t="shared" si="20"/>
        <v>29</v>
      </c>
      <c r="I71" s="992">
        <v>14</v>
      </c>
      <c r="J71" s="993">
        <v>18</v>
      </c>
      <c r="K71" s="943">
        <f t="shared" si="21"/>
        <v>32</v>
      </c>
      <c r="L71" s="992">
        <v>18</v>
      </c>
      <c r="M71" s="993">
        <v>26</v>
      </c>
      <c r="N71" s="943">
        <f t="shared" si="22"/>
        <v>44</v>
      </c>
      <c r="O71" s="944">
        <f t="shared" si="31"/>
        <v>54</v>
      </c>
      <c r="P71" s="942">
        <f t="shared" si="24"/>
        <v>93</v>
      </c>
      <c r="Q71" s="945">
        <f t="shared" si="25"/>
        <v>147</v>
      </c>
      <c r="R71" s="944">
        <f t="shared" si="26"/>
        <v>25</v>
      </c>
      <c r="S71" s="942">
        <f t="shared" si="27"/>
        <v>51</v>
      </c>
      <c r="T71" s="943">
        <f t="shared" si="28"/>
        <v>76</v>
      </c>
      <c r="U71" s="941">
        <v>79</v>
      </c>
      <c r="V71" s="942">
        <v>144</v>
      </c>
      <c r="W71" s="943">
        <f t="shared" si="29"/>
        <v>223</v>
      </c>
    </row>
    <row r="72" spans="1:23" ht="14.25" customHeight="1">
      <c r="A72" s="967" t="s">
        <v>749</v>
      </c>
      <c r="B72" s="991"/>
      <c r="C72" s="992">
        <v>1</v>
      </c>
      <c r="D72" s="993">
        <v>2</v>
      </c>
      <c r="E72" s="943">
        <f t="shared" si="19"/>
        <v>3</v>
      </c>
      <c r="F72" s="992">
        <v>2</v>
      </c>
      <c r="G72" s="993">
        <v>8</v>
      </c>
      <c r="H72" s="943">
        <f t="shared" si="20"/>
        <v>10</v>
      </c>
      <c r="I72" s="992">
        <v>5</v>
      </c>
      <c r="J72" s="993">
        <v>4</v>
      </c>
      <c r="K72" s="943">
        <f t="shared" si="21"/>
        <v>9</v>
      </c>
      <c r="L72" s="992">
        <v>3</v>
      </c>
      <c r="M72" s="993">
        <v>11</v>
      </c>
      <c r="N72" s="943">
        <f t="shared" si="22"/>
        <v>14</v>
      </c>
      <c r="O72" s="944">
        <f t="shared" si="31"/>
        <v>11</v>
      </c>
      <c r="P72" s="942">
        <f t="shared" si="24"/>
        <v>25</v>
      </c>
      <c r="Q72" s="945">
        <f t="shared" si="25"/>
        <v>36</v>
      </c>
      <c r="R72" s="946"/>
      <c r="S72" s="947"/>
      <c r="T72" s="948"/>
      <c r="U72" s="996">
        <f>O72</f>
        <v>11</v>
      </c>
      <c r="V72" s="997">
        <f>P72</f>
        <v>25</v>
      </c>
      <c r="W72" s="998">
        <f>Q72</f>
        <v>36</v>
      </c>
    </row>
    <row r="73" spans="1:23" s="962" customFormat="1" ht="14.25" customHeight="1">
      <c r="A73" s="965" t="s">
        <v>586</v>
      </c>
      <c r="B73" s="966"/>
      <c r="C73" s="950">
        <v>36</v>
      </c>
      <c r="D73" s="951">
        <v>89</v>
      </c>
      <c r="E73" s="956">
        <f t="shared" si="19"/>
        <v>125</v>
      </c>
      <c r="F73" s="950">
        <v>4</v>
      </c>
      <c r="G73" s="951">
        <v>20</v>
      </c>
      <c r="H73" s="956">
        <f>SUM(F73:G73)</f>
        <v>24</v>
      </c>
      <c r="I73" s="950">
        <v>2</v>
      </c>
      <c r="J73" s="951">
        <v>20</v>
      </c>
      <c r="K73" s="956">
        <f>SUM(I73:J73)</f>
        <v>22</v>
      </c>
      <c r="L73" s="950">
        <v>7</v>
      </c>
      <c r="M73" s="951">
        <v>14</v>
      </c>
      <c r="N73" s="956">
        <f>SUM(L73:M73)</f>
        <v>21</v>
      </c>
      <c r="O73" s="957">
        <f t="shared" si="31"/>
        <v>49</v>
      </c>
      <c r="P73" s="951">
        <f t="shared" si="24"/>
        <v>143</v>
      </c>
      <c r="Q73" s="958">
        <f t="shared" si="24"/>
        <v>192</v>
      </c>
      <c r="R73" s="959"/>
      <c r="S73" s="960"/>
      <c r="T73" s="961"/>
      <c r="U73" s="950">
        <f aca="true" t="shared" si="33" ref="U73:W75">O73</f>
        <v>49</v>
      </c>
      <c r="V73" s="951">
        <f t="shared" si="33"/>
        <v>143</v>
      </c>
      <c r="W73" s="956">
        <f t="shared" si="33"/>
        <v>192</v>
      </c>
    </row>
    <row r="74" spans="1:23" s="962" customFormat="1" ht="14.25" customHeight="1">
      <c r="A74" s="965" t="s">
        <v>585</v>
      </c>
      <c r="B74" s="966"/>
      <c r="C74" s="950">
        <v>30</v>
      </c>
      <c r="D74" s="951">
        <v>92</v>
      </c>
      <c r="E74" s="956">
        <f t="shared" si="19"/>
        <v>122</v>
      </c>
      <c r="F74" s="950">
        <v>13</v>
      </c>
      <c r="G74" s="951">
        <v>25</v>
      </c>
      <c r="H74" s="956">
        <f>SUM(F74:G74)</f>
        <v>38</v>
      </c>
      <c r="I74" s="950">
        <v>15</v>
      </c>
      <c r="J74" s="951">
        <v>22</v>
      </c>
      <c r="K74" s="956">
        <f>SUM(I74:J74)</f>
        <v>37</v>
      </c>
      <c r="L74" s="950">
        <v>0</v>
      </c>
      <c r="M74" s="951">
        <v>0</v>
      </c>
      <c r="N74" s="956">
        <f>SUM(L74:M74)</f>
        <v>0</v>
      </c>
      <c r="O74" s="957">
        <f t="shared" si="31"/>
        <v>58</v>
      </c>
      <c r="P74" s="951">
        <f>SUM(D74,G74,J74,M74)</f>
        <v>139</v>
      </c>
      <c r="Q74" s="958">
        <f>SUM(E74,H74,K74,N74)</f>
        <v>197</v>
      </c>
      <c r="R74" s="959"/>
      <c r="S74" s="960"/>
      <c r="T74" s="961"/>
      <c r="U74" s="950">
        <f t="shared" si="33"/>
        <v>58</v>
      </c>
      <c r="V74" s="951">
        <f t="shared" si="33"/>
        <v>139</v>
      </c>
      <c r="W74" s="956">
        <f t="shared" si="33"/>
        <v>197</v>
      </c>
    </row>
    <row r="75" spans="1:23" s="962" customFormat="1" ht="14.25" customHeight="1">
      <c r="A75" s="965" t="s">
        <v>587</v>
      </c>
      <c r="B75" s="966"/>
      <c r="C75" s="950">
        <v>23</v>
      </c>
      <c r="D75" s="951">
        <v>60</v>
      </c>
      <c r="E75" s="956">
        <f t="shared" si="19"/>
        <v>83</v>
      </c>
      <c r="F75" s="950">
        <v>20</v>
      </c>
      <c r="G75" s="951">
        <v>35</v>
      </c>
      <c r="H75" s="956">
        <f>F75+G75</f>
        <v>55</v>
      </c>
      <c r="I75" s="950">
        <v>19</v>
      </c>
      <c r="J75" s="951">
        <v>34</v>
      </c>
      <c r="K75" s="956">
        <f>I75+J75</f>
        <v>53</v>
      </c>
      <c r="L75" s="950">
        <v>23</v>
      </c>
      <c r="M75" s="951">
        <v>22</v>
      </c>
      <c r="N75" s="956">
        <f>L75+M75</f>
        <v>45</v>
      </c>
      <c r="O75" s="957">
        <f aca="true" t="shared" si="34" ref="O75:Q79">SUM(C75,F75,I75,L75)</f>
        <v>85</v>
      </c>
      <c r="P75" s="951">
        <f t="shared" si="34"/>
        <v>151</v>
      </c>
      <c r="Q75" s="958">
        <f t="shared" si="34"/>
        <v>236</v>
      </c>
      <c r="R75" s="959"/>
      <c r="S75" s="960"/>
      <c r="T75" s="961"/>
      <c r="U75" s="950">
        <f t="shared" si="33"/>
        <v>85</v>
      </c>
      <c r="V75" s="951">
        <f t="shared" si="33"/>
        <v>151</v>
      </c>
      <c r="W75" s="956">
        <f t="shared" si="33"/>
        <v>236</v>
      </c>
    </row>
    <row r="76" spans="1:23" s="962" customFormat="1" ht="14.25" customHeight="1">
      <c r="A76" s="965" t="s">
        <v>588</v>
      </c>
      <c r="B76" s="966"/>
      <c r="C76" s="950">
        <v>19</v>
      </c>
      <c r="D76" s="951">
        <v>58</v>
      </c>
      <c r="E76" s="956">
        <f t="shared" si="19"/>
        <v>77</v>
      </c>
      <c r="F76" s="950">
        <v>22</v>
      </c>
      <c r="G76" s="951">
        <v>44</v>
      </c>
      <c r="H76" s="956">
        <f aca="true" t="shared" si="35" ref="H76:H82">SUM(F76:G76)</f>
        <v>66</v>
      </c>
      <c r="I76" s="950">
        <v>31</v>
      </c>
      <c r="J76" s="951">
        <v>62</v>
      </c>
      <c r="K76" s="956">
        <f aca="true" t="shared" si="36" ref="K76:K82">SUM(I76:J76)</f>
        <v>93</v>
      </c>
      <c r="L76" s="950">
        <v>0</v>
      </c>
      <c r="M76" s="951">
        <v>0</v>
      </c>
      <c r="N76" s="956">
        <f aca="true" t="shared" si="37" ref="N76:N82">SUM(L76:M76)</f>
        <v>0</v>
      </c>
      <c r="O76" s="957">
        <f t="shared" si="34"/>
        <v>72</v>
      </c>
      <c r="P76" s="951">
        <f t="shared" si="34"/>
        <v>164</v>
      </c>
      <c r="Q76" s="958">
        <f t="shared" si="34"/>
        <v>236</v>
      </c>
      <c r="R76" s="944">
        <f aca="true" t="shared" si="38" ref="R76:T77">U76-O76</f>
        <v>23</v>
      </c>
      <c r="S76" s="942">
        <f t="shared" si="38"/>
        <v>433</v>
      </c>
      <c r="T76" s="943">
        <f t="shared" si="38"/>
        <v>456</v>
      </c>
      <c r="U76" s="950">
        <v>95</v>
      </c>
      <c r="V76" s="951">
        <v>597</v>
      </c>
      <c r="W76" s="943">
        <f>SUM(U76:V76)</f>
        <v>692</v>
      </c>
    </row>
    <row r="77" spans="1:23" s="962" customFormat="1" ht="14.25" customHeight="1">
      <c r="A77" s="965" t="s">
        <v>730</v>
      </c>
      <c r="B77" s="966"/>
      <c r="C77" s="950">
        <v>5</v>
      </c>
      <c r="D77" s="951">
        <v>20</v>
      </c>
      <c r="E77" s="956">
        <f t="shared" si="19"/>
        <v>25</v>
      </c>
      <c r="F77" s="950">
        <v>3</v>
      </c>
      <c r="G77" s="951">
        <v>26</v>
      </c>
      <c r="H77" s="956">
        <f t="shared" si="35"/>
        <v>29</v>
      </c>
      <c r="I77" s="950">
        <v>0</v>
      </c>
      <c r="J77" s="951">
        <v>3</v>
      </c>
      <c r="K77" s="956">
        <f t="shared" si="36"/>
        <v>3</v>
      </c>
      <c r="L77" s="950">
        <v>0</v>
      </c>
      <c r="M77" s="951">
        <v>1</v>
      </c>
      <c r="N77" s="956">
        <f t="shared" si="37"/>
        <v>1</v>
      </c>
      <c r="O77" s="957">
        <f t="shared" si="34"/>
        <v>8</v>
      </c>
      <c r="P77" s="951">
        <f t="shared" si="34"/>
        <v>50</v>
      </c>
      <c r="Q77" s="958">
        <f t="shared" si="34"/>
        <v>58</v>
      </c>
      <c r="R77" s="944">
        <f t="shared" si="38"/>
        <v>10</v>
      </c>
      <c r="S77" s="942">
        <f t="shared" si="38"/>
        <v>36</v>
      </c>
      <c r="T77" s="943">
        <f t="shared" si="38"/>
        <v>46</v>
      </c>
      <c r="U77" s="950">
        <v>18</v>
      </c>
      <c r="V77" s="951">
        <v>86</v>
      </c>
      <c r="W77" s="943">
        <f>SUM(U77:V77)</f>
        <v>104</v>
      </c>
    </row>
    <row r="78" spans="1:23" s="962" customFormat="1" ht="14.25" customHeight="1">
      <c r="A78" s="965" t="s">
        <v>26</v>
      </c>
      <c r="B78" s="966"/>
      <c r="C78" s="950">
        <v>8</v>
      </c>
      <c r="D78" s="951">
        <v>13</v>
      </c>
      <c r="E78" s="956">
        <f t="shared" si="19"/>
        <v>21</v>
      </c>
      <c r="F78" s="950">
        <v>11</v>
      </c>
      <c r="G78" s="951">
        <v>9</v>
      </c>
      <c r="H78" s="956">
        <f t="shared" si="35"/>
        <v>20</v>
      </c>
      <c r="I78" s="950">
        <v>11</v>
      </c>
      <c r="J78" s="951">
        <v>21</v>
      </c>
      <c r="K78" s="956">
        <f t="shared" si="36"/>
        <v>32</v>
      </c>
      <c r="L78" s="950">
        <v>14</v>
      </c>
      <c r="M78" s="951">
        <v>10</v>
      </c>
      <c r="N78" s="956">
        <f t="shared" si="37"/>
        <v>24</v>
      </c>
      <c r="O78" s="957">
        <f>SUM(C78,F78,I78,L78)</f>
        <v>44</v>
      </c>
      <c r="P78" s="951">
        <f>SUM(D78,G78,J78,M78)</f>
        <v>53</v>
      </c>
      <c r="Q78" s="958">
        <f t="shared" si="34"/>
        <v>97</v>
      </c>
      <c r="R78" s="959"/>
      <c r="S78" s="960"/>
      <c r="T78" s="961"/>
      <c r="U78" s="950">
        <f>O78</f>
        <v>44</v>
      </c>
      <c r="V78" s="951">
        <f>P78</f>
        <v>53</v>
      </c>
      <c r="W78" s="956">
        <f>Q78</f>
        <v>97</v>
      </c>
    </row>
    <row r="79" spans="1:23" s="962" customFormat="1" ht="14.25" customHeight="1">
      <c r="A79" s="965" t="s">
        <v>27</v>
      </c>
      <c r="B79" s="966"/>
      <c r="C79" s="950">
        <v>0</v>
      </c>
      <c r="D79" s="951">
        <v>0</v>
      </c>
      <c r="E79" s="956">
        <f t="shared" si="19"/>
        <v>0</v>
      </c>
      <c r="F79" s="950">
        <v>0</v>
      </c>
      <c r="G79" s="951">
        <v>1</v>
      </c>
      <c r="H79" s="956">
        <f t="shared" si="35"/>
        <v>1</v>
      </c>
      <c r="I79" s="950">
        <v>0</v>
      </c>
      <c r="J79" s="951">
        <v>0</v>
      </c>
      <c r="K79" s="956">
        <f t="shared" si="36"/>
        <v>0</v>
      </c>
      <c r="L79" s="950">
        <v>0</v>
      </c>
      <c r="M79" s="951">
        <v>0</v>
      </c>
      <c r="N79" s="956">
        <f t="shared" si="37"/>
        <v>0</v>
      </c>
      <c r="O79" s="957">
        <f t="shared" si="34"/>
        <v>0</v>
      </c>
      <c r="P79" s="951">
        <f t="shared" si="34"/>
        <v>1</v>
      </c>
      <c r="Q79" s="958">
        <f t="shared" si="34"/>
        <v>1</v>
      </c>
      <c r="R79" s="944">
        <f>U79-O79</f>
        <v>5</v>
      </c>
      <c r="S79" s="942">
        <f>V79-P79</f>
        <v>13</v>
      </c>
      <c r="T79" s="943">
        <f>W79-Q79</f>
        <v>18</v>
      </c>
      <c r="U79" s="950">
        <v>5</v>
      </c>
      <c r="V79" s="951">
        <v>14</v>
      </c>
      <c r="W79" s="943">
        <f>SUM(U79:V79)</f>
        <v>19</v>
      </c>
    </row>
    <row r="80" spans="1:23" s="962" customFormat="1" ht="14.25" customHeight="1">
      <c r="A80" s="967" t="s">
        <v>589</v>
      </c>
      <c r="B80" s="966"/>
      <c r="C80" s="992">
        <v>4</v>
      </c>
      <c r="D80" s="993">
        <v>14</v>
      </c>
      <c r="E80" s="943">
        <f>SUM(C80:D80)</f>
        <v>18</v>
      </c>
      <c r="F80" s="992">
        <v>7</v>
      </c>
      <c r="G80" s="993">
        <v>11</v>
      </c>
      <c r="H80" s="943">
        <f t="shared" si="35"/>
        <v>18</v>
      </c>
      <c r="I80" s="992">
        <v>11</v>
      </c>
      <c r="J80" s="993">
        <v>13</v>
      </c>
      <c r="K80" s="943">
        <f t="shared" si="36"/>
        <v>24</v>
      </c>
      <c r="L80" s="992">
        <v>16</v>
      </c>
      <c r="M80" s="993">
        <v>28</v>
      </c>
      <c r="N80" s="943">
        <f t="shared" si="37"/>
        <v>44</v>
      </c>
      <c r="O80" s="944">
        <f aca="true" t="shared" si="39" ref="O80:Q81">SUM(C80,F80,I80,L80)</f>
        <v>38</v>
      </c>
      <c r="P80" s="942">
        <f t="shared" si="39"/>
        <v>66</v>
      </c>
      <c r="Q80" s="945">
        <f t="shared" si="39"/>
        <v>104</v>
      </c>
      <c r="R80" s="944">
        <f aca="true" t="shared" si="40" ref="R80:T81">U80-O80</f>
        <v>448</v>
      </c>
      <c r="S80" s="942">
        <f t="shared" si="40"/>
        <v>765</v>
      </c>
      <c r="T80" s="943">
        <f t="shared" si="40"/>
        <v>1213</v>
      </c>
      <c r="U80" s="941">
        <v>486</v>
      </c>
      <c r="V80" s="942">
        <v>831</v>
      </c>
      <c r="W80" s="943">
        <f>SUM(U80:V80)</f>
        <v>1317</v>
      </c>
    </row>
    <row r="81" spans="1:23" s="962" customFormat="1" ht="14.25" customHeight="1" thickBot="1">
      <c r="A81" s="969" t="s">
        <v>590</v>
      </c>
      <c r="B81" s="999"/>
      <c r="C81" s="1000">
        <v>201</v>
      </c>
      <c r="D81" s="1001">
        <v>442</v>
      </c>
      <c r="E81" s="973">
        <f>SUM(C81:D81)</f>
        <v>643</v>
      </c>
      <c r="F81" s="1000">
        <v>133</v>
      </c>
      <c r="G81" s="1001">
        <v>269</v>
      </c>
      <c r="H81" s="973">
        <f t="shared" si="35"/>
        <v>402</v>
      </c>
      <c r="I81" s="1000">
        <v>168</v>
      </c>
      <c r="J81" s="1001">
        <v>292</v>
      </c>
      <c r="K81" s="973">
        <f t="shared" si="36"/>
        <v>460</v>
      </c>
      <c r="L81" s="1000">
        <v>189</v>
      </c>
      <c r="M81" s="1001">
        <v>234</v>
      </c>
      <c r="N81" s="973">
        <f t="shared" si="37"/>
        <v>423</v>
      </c>
      <c r="O81" s="974">
        <f t="shared" si="39"/>
        <v>691</v>
      </c>
      <c r="P81" s="972">
        <f t="shared" si="39"/>
        <v>1237</v>
      </c>
      <c r="Q81" s="975">
        <f t="shared" si="39"/>
        <v>1928</v>
      </c>
      <c r="R81" s="974">
        <f t="shared" si="40"/>
        <v>636</v>
      </c>
      <c r="S81" s="972">
        <f t="shared" si="40"/>
        <v>1093</v>
      </c>
      <c r="T81" s="973">
        <f t="shared" si="40"/>
        <v>1729</v>
      </c>
      <c r="U81" s="971">
        <v>1327</v>
      </c>
      <c r="V81" s="972">
        <v>2330</v>
      </c>
      <c r="W81" s="973">
        <f>SUM(U81:V81)</f>
        <v>3657</v>
      </c>
    </row>
    <row r="82" spans="1:23" ht="14.25" customHeight="1" thickTop="1">
      <c r="A82" s="1002" t="s">
        <v>31</v>
      </c>
      <c r="B82" s="1003" t="s">
        <v>29</v>
      </c>
      <c r="C82" s="1004">
        <f>SUM(C47:C81)</f>
        <v>651</v>
      </c>
      <c r="D82" s="1005">
        <f>SUM(D47:D81)</f>
        <v>1573</v>
      </c>
      <c r="E82" s="1006">
        <f>SUM(C82:D82)</f>
        <v>2224</v>
      </c>
      <c r="F82" s="1004">
        <f>SUM(F47:F81)</f>
        <v>445</v>
      </c>
      <c r="G82" s="1005">
        <f>SUM(G47:G81)</f>
        <v>1051</v>
      </c>
      <c r="H82" s="1006">
        <f t="shared" si="35"/>
        <v>1496</v>
      </c>
      <c r="I82" s="1004">
        <f>SUM(I47:I81)</f>
        <v>614</v>
      </c>
      <c r="J82" s="1005">
        <f>SUM(J47:J81)</f>
        <v>1370</v>
      </c>
      <c r="K82" s="1006">
        <f t="shared" si="36"/>
        <v>1984</v>
      </c>
      <c r="L82" s="1004">
        <f>SUM(L47:L81)</f>
        <v>816</v>
      </c>
      <c r="M82" s="1005">
        <f>SUM(M47:M81)</f>
        <v>1160</v>
      </c>
      <c r="N82" s="1007">
        <f t="shared" si="37"/>
        <v>1976</v>
      </c>
      <c r="O82" s="1008">
        <f>SUM(O47:O81)</f>
        <v>2526</v>
      </c>
      <c r="P82" s="1005">
        <f>SUM(P47:P81)</f>
        <v>5154</v>
      </c>
      <c r="Q82" s="1009">
        <f>SUM(O82:P82)</f>
        <v>7680</v>
      </c>
      <c r="R82" s="1010"/>
      <c r="S82" s="1011"/>
      <c r="T82" s="1006">
        <f>SUM(T47:T81)</f>
        <v>8947</v>
      </c>
      <c r="U82" s="1012"/>
      <c r="V82" s="1011"/>
      <c r="W82" s="1006">
        <f>SUM(W47:W81)</f>
        <v>16627</v>
      </c>
    </row>
    <row r="83" spans="1:23" s="962" customFormat="1" ht="14.25" customHeight="1">
      <c r="A83" s="1013" t="s">
        <v>32</v>
      </c>
      <c r="B83" s="1014" t="s">
        <v>29</v>
      </c>
      <c r="C83" s="1015">
        <f>SUM(C7:C12,C14,C16:C34,C36,C38:C41)</f>
        <v>21108</v>
      </c>
      <c r="D83" s="1016">
        <f>SUM(D7:D12,D14,D16:D34,D36,D38:D41)</f>
        <v>20783</v>
      </c>
      <c r="E83" s="1017">
        <f>SUM(E7:E14,E16:E41)</f>
        <v>44256</v>
      </c>
      <c r="F83" s="1015">
        <f>SUM(F7:F12,F14,F16:F34,F36,F38:F41)</f>
        <v>16455</v>
      </c>
      <c r="G83" s="1016">
        <f>SUM(G7:G12,G14,G16:G34,G36,G38:G41)</f>
        <v>16802</v>
      </c>
      <c r="H83" s="1017">
        <f>SUM(H7:H14,H16:H41)</f>
        <v>34968</v>
      </c>
      <c r="I83" s="1015">
        <f>SUM(I7:I11,I14,I16:I34,I36,I38:I41)</f>
        <v>21240</v>
      </c>
      <c r="J83" s="1016">
        <f>SUM(J7:J11,J14,J16:J34,J36,J38:J41)</f>
        <v>22508</v>
      </c>
      <c r="K83" s="1016">
        <f>SUM(K7:K11,K13:K14,K16:K41)</f>
        <v>46055</v>
      </c>
      <c r="L83" s="1015">
        <f>SUM(L7:L9,L14,L16:L34,L36,L38:L41)</f>
        <v>18837</v>
      </c>
      <c r="M83" s="1016">
        <f>SUM(M7:M9,M14,M16:M34,M36,M38:M41)</f>
        <v>21107</v>
      </c>
      <c r="N83" s="1018">
        <f>SUM(N7:N9,N13:N14,N16:N41)</f>
        <v>42054</v>
      </c>
      <c r="O83" s="1019">
        <f>SUM(O7:O12,O14,O16:O34,O36,O38:O41)</f>
        <v>77640</v>
      </c>
      <c r="P83" s="1016">
        <f>SUM(P7:P12,P14,P16:P34,P36,P38:P41)</f>
        <v>81200</v>
      </c>
      <c r="Q83" s="1020">
        <f>SUM(Q7:Q14,Q16:Q41)</f>
        <v>167333</v>
      </c>
      <c r="R83" s="1021"/>
      <c r="S83" s="1022"/>
      <c r="T83" s="1017">
        <f>SUM(T7:T8,T11:T12,T14,T16,T18:T19,T21:T23,T25:T26,T28,T31,T36:T37,T39:T41)</f>
        <v>1066107</v>
      </c>
      <c r="U83" s="1023"/>
      <c r="V83" s="1022"/>
      <c r="W83" s="1017">
        <f>SUM(W7:W41)</f>
        <v>1304187</v>
      </c>
    </row>
    <row r="84" spans="1:23" s="962" customFormat="1" ht="14.25" customHeight="1">
      <c r="A84" s="1013" t="s">
        <v>33</v>
      </c>
      <c r="B84" s="1014" t="s">
        <v>29</v>
      </c>
      <c r="C84" s="1015">
        <f>SUM(C47:C52,C54,C56:C74,C76,C78:C81)</f>
        <v>608</v>
      </c>
      <c r="D84" s="1016">
        <f>SUM(D47:D52,D54,D56:D74,D76,D78:D81)</f>
        <v>1473</v>
      </c>
      <c r="E84" s="1017">
        <f>SUM(E47:E54,E56:E81)</f>
        <v>2214</v>
      </c>
      <c r="F84" s="1015">
        <f>SUM(F47:F52,F54,F56:F74,F76,F78:F81)</f>
        <v>418</v>
      </c>
      <c r="G84" s="1016">
        <f>SUM(G47:G52,G54,G56:G74,G76,G78:G81)</f>
        <v>974</v>
      </c>
      <c r="H84" s="1017">
        <f>SUM(H47:H54,H56:H81)</f>
        <v>1492</v>
      </c>
      <c r="I84" s="1015">
        <f>SUM(I47:I51,I54,I56:I74,I76,I78:I81)</f>
        <v>591</v>
      </c>
      <c r="J84" s="1016">
        <f>SUM(J47:J51,J54,J56:J74,J76,J78:J81)</f>
        <v>1316</v>
      </c>
      <c r="K84" s="1017">
        <f>SUM(K47:K51,K53:K54,K56:K81)</f>
        <v>1979</v>
      </c>
      <c r="L84" s="1015">
        <f>SUM(L47:L49,L54,L56:L74,L76,L78:L81)</f>
        <v>760</v>
      </c>
      <c r="M84" s="1016">
        <f>SUM(M47:M49,M54,M56:M74,M76,M78:M81)</f>
        <v>1078</v>
      </c>
      <c r="N84" s="1018">
        <f>SUM(N47:N49,N53:N54,N56:N81)</f>
        <v>1953</v>
      </c>
      <c r="O84" s="1019">
        <f>SUM(O47:O52,O54,O56:O74,O76,O78:O81)</f>
        <v>2377</v>
      </c>
      <c r="P84" s="1016">
        <f>SUM(P47:P52,P54,P56:P74,P76,P78:P81)</f>
        <v>4841</v>
      </c>
      <c r="Q84" s="1020">
        <f>SUM(Q47:Q54,Q56:Q81)</f>
        <v>7638</v>
      </c>
      <c r="R84" s="1021"/>
      <c r="S84" s="1022"/>
      <c r="T84" s="1017">
        <f>SUM(T47:T48,T51:T52,T54,T56,T58:T59,T61:T63,T65:T66,T68,T71,T76:T77,T79:T81)</f>
        <v>8164</v>
      </c>
      <c r="U84" s="1023"/>
      <c r="V84" s="1022"/>
      <c r="W84" s="1017">
        <f>SUM(W47:W81)</f>
        <v>16627</v>
      </c>
    </row>
    <row r="85" spans="1:23" s="962" customFormat="1" ht="14.25" customHeight="1">
      <c r="A85" s="954" t="s">
        <v>34</v>
      </c>
      <c r="B85" s="955" t="s">
        <v>35</v>
      </c>
      <c r="C85" s="1024">
        <f>C84/C83*100</f>
        <v>2.8804244836081105</v>
      </c>
      <c r="D85" s="1025">
        <f aca="true" t="shared" si="41" ref="D85:Q85">D84/D83*100</f>
        <v>7.0875234566713186</v>
      </c>
      <c r="E85" s="1026">
        <f t="shared" si="41"/>
        <v>5.002711496746204</v>
      </c>
      <c r="F85" s="1024">
        <f t="shared" si="41"/>
        <v>2.540261318748101</v>
      </c>
      <c r="G85" s="1025">
        <f t="shared" si="41"/>
        <v>5.796928937031306</v>
      </c>
      <c r="H85" s="1026">
        <f t="shared" si="41"/>
        <v>4.266758178906429</v>
      </c>
      <c r="I85" s="1024">
        <f t="shared" si="41"/>
        <v>2.7824858757062145</v>
      </c>
      <c r="J85" s="1025">
        <f t="shared" si="41"/>
        <v>5.846810023102897</v>
      </c>
      <c r="K85" s="1026">
        <f t="shared" si="41"/>
        <v>4.297036152426446</v>
      </c>
      <c r="L85" s="1024">
        <f>L84/L83*100</f>
        <v>4.034612730264904</v>
      </c>
      <c r="M85" s="1025">
        <f t="shared" si="41"/>
        <v>5.107310370966978</v>
      </c>
      <c r="N85" s="1027">
        <f t="shared" si="41"/>
        <v>4.644029105435868</v>
      </c>
      <c r="O85" s="1028">
        <f t="shared" si="41"/>
        <v>3.0615662029881507</v>
      </c>
      <c r="P85" s="1025">
        <f t="shared" si="41"/>
        <v>5.961822660098522</v>
      </c>
      <c r="Q85" s="1029">
        <f t="shared" si="41"/>
        <v>4.56455092540025</v>
      </c>
      <c r="R85" s="1030"/>
      <c r="S85" s="1031"/>
      <c r="T85" s="1026">
        <f>T84/T83*100</f>
        <v>0.7657767935113455</v>
      </c>
      <c r="U85" s="1032"/>
      <c r="V85" s="1031"/>
      <c r="W85" s="1026">
        <f>W84/W83*100</f>
        <v>1.2748938610797378</v>
      </c>
    </row>
    <row r="86" spans="3:4" ht="14.25" customHeight="1">
      <c r="C86" s="1033"/>
      <c r="D86" s="1034"/>
    </row>
    <row r="87" s="930" customFormat="1" ht="14.25" customHeight="1">
      <c r="A87" s="929" t="s">
        <v>36</v>
      </c>
    </row>
    <row r="88" s="930" customFormat="1" ht="14.25" customHeight="1">
      <c r="A88" s="929" t="s">
        <v>37</v>
      </c>
    </row>
    <row r="89" spans="1:23" ht="14.25" customHeight="1">
      <c r="A89" s="931" t="s">
        <v>17</v>
      </c>
      <c r="B89" s="932"/>
      <c r="C89" s="1407" t="s">
        <v>18</v>
      </c>
      <c r="D89" s="1408"/>
      <c r="E89" s="1409"/>
      <c r="F89" s="1406" t="s">
        <v>19</v>
      </c>
      <c r="G89" s="1404"/>
      <c r="H89" s="1405"/>
      <c r="I89" s="1406" t="s">
        <v>20</v>
      </c>
      <c r="J89" s="1404"/>
      <c r="K89" s="1405"/>
      <c r="L89" s="1406" t="s">
        <v>21</v>
      </c>
      <c r="M89" s="1404"/>
      <c r="N89" s="1405"/>
      <c r="O89" s="1403" t="s">
        <v>38</v>
      </c>
      <c r="P89" s="1404"/>
      <c r="Q89" s="1404"/>
      <c r="R89" s="1403" t="s">
        <v>23</v>
      </c>
      <c r="S89" s="1404"/>
      <c r="T89" s="1405"/>
      <c r="U89" s="1406" t="s">
        <v>24</v>
      </c>
      <c r="V89" s="1404"/>
      <c r="W89" s="1405"/>
    </row>
    <row r="90" spans="1:23" ht="14.25" customHeight="1">
      <c r="A90" s="934" t="s">
        <v>25</v>
      </c>
      <c r="B90" s="935"/>
      <c r="C90" s="936" t="s">
        <v>6</v>
      </c>
      <c r="D90" s="937" t="s">
        <v>7</v>
      </c>
      <c r="E90" s="938" t="s">
        <v>8</v>
      </c>
      <c r="F90" s="936" t="s">
        <v>6</v>
      </c>
      <c r="G90" s="937" t="s">
        <v>7</v>
      </c>
      <c r="H90" s="938" t="s">
        <v>8</v>
      </c>
      <c r="I90" s="936" t="s">
        <v>6</v>
      </c>
      <c r="J90" s="937" t="s">
        <v>7</v>
      </c>
      <c r="K90" s="938" t="s">
        <v>8</v>
      </c>
      <c r="L90" s="936" t="s">
        <v>6</v>
      </c>
      <c r="M90" s="937" t="s">
        <v>7</v>
      </c>
      <c r="N90" s="938" t="s">
        <v>8</v>
      </c>
      <c r="O90" s="939" t="s">
        <v>6</v>
      </c>
      <c r="P90" s="937" t="s">
        <v>7</v>
      </c>
      <c r="Q90" s="933" t="s">
        <v>8</v>
      </c>
      <c r="R90" s="939" t="s">
        <v>6</v>
      </c>
      <c r="S90" s="937" t="s">
        <v>7</v>
      </c>
      <c r="T90" s="938" t="s">
        <v>8</v>
      </c>
      <c r="U90" s="936" t="s">
        <v>6</v>
      </c>
      <c r="V90" s="937" t="s">
        <v>7</v>
      </c>
      <c r="W90" s="938" t="s">
        <v>8</v>
      </c>
    </row>
    <row r="91" spans="1:23" ht="14.25" customHeight="1">
      <c r="A91" s="940" t="s">
        <v>562</v>
      </c>
      <c r="B91" s="935"/>
      <c r="C91" s="941">
        <v>0</v>
      </c>
      <c r="D91" s="942">
        <v>0</v>
      </c>
      <c r="E91" s="1035">
        <f aca="true" t="shared" si="42" ref="E91:E116">SUM(C91:D91)</f>
        <v>0</v>
      </c>
      <c r="F91" s="941">
        <v>0</v>
      </c>
      <c r="G91" s="942">
        <v>0</v>
      </c>
      <c r="H91" s="1035">
        <f aca="true" t="shared" si="43" ref="H91:H116">SUM(F91:G91)</f>
        <v>0</v>
      </c>
      <c r="I91" s="941">
        <v>0</v>
      </c>
      <c r="J91" s="942">
        <v>1</v>
      </c>
      <c r="K91" s="1035">
        <f aca="true" t="shared" si="44" ref="K91:K116">SUM(I91:J91)</f>
        <v>1</v>
      </c>
      <c r="L91" s="941">
        <v>0</v>
      </c>
      <c r="M91" s="942">
        <v>1</v>
      </c>
      <c r="N91" s="1035">
        <f aca="true" t="shared" si="45" ref="N91:N116">SUM(L91:M91)</f>
        <v>1</v>
      </c>
      <c r="O91" s="944">
        <f aca="true" t="shared" si="46" ref="O91:O123">SUM(C91,F91,I91,L91)</f>
        <v>0</v>
      </c>
      <c r="P91" s="942">
        <f aca="true" t="shared" si="47" ref="P91:P123">SUM(D91,G91,J91,M91)</f>
        <v>2</v>
      </c>
      <c r="Q91" s="945">
        <f aca="true" t="shared" si="48" ref="Q91:Q123">SUM(E91,H91,K91,N91)</f>
        <v>2</v>
      </c>
      <c r="R91" s="944">
        <f>U91-O91</f>
        <v>6</v>
      </c>
      <c r="S91" s="942">
        <f>V91-P91</f>
        <v>8</v>
      </c>
      <c r="T91" s="1036">
        <f>W91-Q91</f>
        <v>14</v>
      </c>
      <c r="U91" s="941">
        <v>6</v>
      </c>
      <c r="V91" s="942">
        <v>10</v>
      </c>
      <c r="W91" s="1036">
        <f>SUM(U91:V91)</f>
        <v>16</v>
      </c>
    </row>
    <row r="92" spans="1:23" ht="14.25" customHeight="1">
      <c r="A92" s="1037" t="s">
        <v>534</v>
      </c>
      <c r="B92" s="1038"/>
      <c r="C92" s="949"/>
      <c r="D92" s="947"/>
      <c r="E92" s="1039"/>
      <c r="F92" s="949"/>
      <c r="G92" s="947"/>
      <c r="H92" s="1039"/>
      <c r="I92" s="949"/>
      <c r="J92" s="947"/>
      <c r="K92" s="1039"/>
      <c r="L92" s="949"/>
      <c r="M92" s="947"/>
      <c r="N92" s="1039"/>
      <c r="O92" s="946"/>
      <c r="P92" s="947"/>
      <c r="Q92" s="953"/>
      <c r="R92" s="946"/>
      <c r="S92" s="947"/>
      <c r="T92" s="1040"/>
      <c r="U92" s="949"/>
      <c r="V92" s="947"/>
      <c r="W92" s="1040"/>
    </row>
    <row r="93" spans="1:23" ht="14.25" customHeight="1">
      <c r="A93" s="940" t="s">
        <v>723</v>
      </c>
      <c r="B93" s="935"/>
      <c r="C93" s="941">
        <v>3</v>
      </c>
      <c r="D93" s="942">
        <v>1</v>
      </c>
      <c r="E93" s="1035">
        <f t="shared" si="42"/>
        <v>4</v>
      </c>
      <c r="F93" s="941">
        <v>1</v>
      </c>
      <c r="G93" s="942">
        <v>2</v>
      </c>
      <c r="H93" s="1035">
        <f t="shared" si="43"/>
        <v>3</v>
      </c>
      <c r="I93" s="941">
        <v>1</v>
      </c>
      <c r="J93" s="942">
        <v>3</v>
      </c>
      <c r="K93" s="1035">
        <f t="shared" si="44"/>
        <v>4</v>
      </c>
      <c r="L93" s="941">
        <v>2</v>
      </c>
      <c r="M93" s="942">
        <v>6</v>
      </c>
      <c r="N93" s="1035">
        <f t="shared" si="45"/>
        <v>8</v>
      </c>
      <c r="O93" s="944">
        <f t="shared" si="46"/>
        <v>7</v>
      </c>
      <c r="P93" s="942">
        <f t="shared" si="47"/>
        <v>12</v>
      </c>
      <c r="Q93" s="945">
        <f t="shared" si="48"/>
        <v>19</v>
      </c>
      <c r="R93" s="946"/>
      <c r="S93" s="947"/>
      <c r="T93" s="1040"/>
      <c r="U93" s="941">
        <f aca="true" t="shared" si="49" ref="U93:W94">O93</f>
        <v>7</v>
      </c>
      <c r="V93" s="942">
        <f t="shared" si="49"/>
        <v>12</v>
      </c>
      <c r="W93" s="943">
        <f t="shared" si="49"/>
        <v>19</v>
      </c>
    </row>
    <row r="94" spans="1:23" ht="14.25" customHeight="1">
      <c r="A94" s="940" t="s">
        <v>687</v>
      </c>
      <c r="B94" s="935"/>
      <c r="C94" s="941">
        <v>4</v>
      </c>
      <c r="D94" s="942">
        <v>3</v>
      </c>
      <c r="E94" s="1035">
        <f t="shared" si="42"/>
        <v>7</v>
      </c>
      <c r="F94" s="941">
        <v>1</v>
      </c>
      <c r="G94" s="942">
        <v>2</v>
      </c>
      <c r="H94" s="1035">
        <f t="shared" si="43"/>
        <v>3</v>
      </c>
      <c r="I94" s="941">
        <v>2</v>
      </c>
      <c r="J94" s="942">
        <v>5</v>
      </c>
      <c r="K94" s="1035">
        <f t="shared" si="44"/>
        <v>7</v>
      </c>
      <c r="L94" s="949"/>
      <c r="M94" s="947"/>
      <c r="N94" s="1039"/>
      <c r="O94" s="944">
        <f t="shared" si="46"/>
        <v>7</v>
      </c>
      <c r="P94" s="942">
        <f t="shared" si="47"/>
        <v>10</v>
      </c>
      <c r="Q94" s="945">
        <f t="shared" si="48"/>
        <v>17</v>
      </c>
      <c r="R94" s="946"/>
      <c r="S94" s="947"/>
      <c r="T94" s="1040"/>
      <c r="U94" s="941">
        <f t="shared" si="49"/>
        <v>7</v>
      </c>
      <c r="V94" s="942">
        <f t="shared" si="49"/>
        <v>10</v>
      </c>
      <c r="W94" s="943">
        <f t="shared" si="49"/>
        <v>17</v>
      </c>
    </row>
    <row r="95" spans="1:23" ht="14.25" customHeight="1">
      <c r="A95" s="940" t="s">
        <v>566</v>
      </c>
      <c r="B95" s="935"/>
      <c r="C95" s="941">
        <v>0</v>
      </c>
      <c r="D95" s="942">
        <v>1</v>
      </c>
      <c r="E95" s="1035">
        <f t="shared" si="42"/>
        <v>1</v>
      </c>
      <c r="F95" s="941">
        <v>2</v>
      </c>
      <c r="G95" s="942">
        <v>2</v>
      </c>
      <c r="H95" s="1035">
        <f t="shared" si="43"/>
        <v>4</v>
      </c>
      <c r="I95" s="941">
        <v>1</v>
      </c>
      <c r="J95" s="942">
        <v>1</v>
      </c>
      <c r="K95" s="1035">
        <f t="shared" si="44"/>
        <v>2</v>
      </c>
      <c r="L95" s="949"/>
      <c r="M95" s="947"/>
      <c r="N95" s="1039"/>
      <c r="O95" s="944">
        <f t="shared" si="46"/>
        <v>3</v>
      </c>
      <c r="P95" s="942">
        <f t="shared" si="47"/>
        <v>4</v>
      </c>
      <c r="Q95" s="945">
        <f t="shared" si="48"/>
        <v>7</v>
      </c>
      <c r="R95" s="944">
        <f aca="true" t="shared" si="50" ref="R95:T96">U95-O95</f>
        <v>0</v>
      </c>
      <c r="S95" s="942">
        <f t="shared" si="50"/>
        <v>0</v>
      </c>
      <c r="T95" s="1036">
        <f t="shared" si="50"/>
        <v>0</v>
      </c>
      <c r="U95" s="941">
        <v>3</v>
      </c>
      <c r="V95" s="942">
        <v>4</v>
      </c>
      <c r="W95" s="1036">
        <f>SUM(U95:V95)</f>
        <v>7</v>
      </c>
    </row>
    <row r="96" spans="1:23" ht="14.25" customHeight="1">
      <c r="A96" s="940" t="s">
        <v>567</v>
      </c>
      <c r="B96" s="935"/>
      <c r="C96" s="941">
        <v>2</v>
      </c>
      <c r="D96" s="942">
        <v>2</v>
      </c>
      <c r="E96" s="1035">
        <f t="shared" si="42"/>
        <v>4</v>
      </c>
      <c r="F96" s="941">
        <v>0</v>
      </c>
      <c r="G96" s="942">
        <v>2</v>
      </c>
      <c r="H96" s="1035">
        <f t="shared" si="43"/>
        <v>2</v>
      </c>
      <c r="I96" s="949"/>
      <c r="J96" s="947"/>
      <c r="K96" s="1039"/>
      <c r="L96" s="949"/>
      <c r="M96" s="947"/>
      <c r="N96" s="1039"/>
      <c r="O96" s="944">
        <f t="shared" si="46"/>
        <v>2</v>
      </c>
      <c r="P96" s="942">
        <f t="shared" si="47"/>
        <v>4</v>
      </c>
      <c r="Q96" s="945">
        <f t="shared" si="48"/>
        <v>6</v>
      </c>
      <c r="R96" s="944">
        <f t="shared" si="50"/>
        <v>0</v>
      </c>
      <c r="S96" s="942">
        <f t="shared" si="50"/>
        <v>1</v>
      </c>
      <c r="T96" s="1036">
        <f t="shared" si="50"/>
        <v>1</v>
      </c>
      <c r="U96" s="941">
        <v>2</v>
      </c>
      <c r="V96" s="942">
        <v>5</v>
      </c>
      <c r="W96" s="1036">
        <f>SUM(U96:V96)</f>
        <v>7</v>
      </c>
    </row>
    <row r="97" spans="1:23" ht="14.25" customHeight="1">
      <c r="A97" s="1037" t="s">
        <v>568</v>
      </c>
      <c r="B97" s="1038"/>
      <c r="C97" s="949"/>
      <c r="D97" s="947"/>
      <c r="E97" s="1039"/>
      <c r="F97" s="949"/>
      <c r="G97" s="947"/>
      <c r="H97" s="1039"/>
      <c r="I97" s="949"/>
      <c r="J97" s="947"/>
      <c r="K97" s="1039"/>
      <c r="L97" s="949"/>
      <c r="M97" s="947"/>
      <c r="N97" s="1039"/>
      <c r="O97" s="946"/>
      <c r="P97" s="947"/>
      <c r="Q97" s="953"/>
      <c r="R97" s="946"/>
      <c r="S97" s="947"/>
      <c r="T97" s="1040"/>
      <c r="U97" s="949"/>
      <c r="V97" s="947"/>
      <c r="W97" s="1040"/>
    </row>
    <row r="98" spans="1:23" ht="14.25" customHeight="1">
      <c r="A98" s="940" t="s">
        <v>722</v>
      </c>
      <c r="B98" s="935"/>
      <c r="C98" s="941">
        <v>1</v>
      </c>
      <c r="D98" s="942">
        <v>1</v>
      </c>
      <c r="E98" s="1035">
        <f t="shared" si="42"/>
        <v>2</v>
      </c>
      <c r="F98" s="941">
        <v>2</v>
      </c>
      <c r="G98" s="942">
        <v>4</v>
      </c>
      <c r="H98" s="1035">
        <f t="shared" si="43"/>
        <v>6</v>
      </c>
      <c r="I98" s="941">
        <v>0</v>
      </c>
      <c r="J98" s="942">
        <v>8</v>
      </c>
      <c r="K98" s="1035">
        <f t="shared" si="44"/>
        <v>8</v>
      </c>
      <c r="L98" s="941">
        <v>5</v>
      </c>
      <c r="M98" s="942">
        <v>7</v>
      </c>
      <c r="N98" s="1035">
        <f t="shared" si="45"/>
        <v>12</v>
      </c>
      <c r="O98" s="944">
        <f t="shared" si="46"/>
        <v>8</v>
      </c>
      <c r="P98" s="942">
        <f t="shared" si="47"/>
        <v>20</v>
      </c>
      <c r="Q98" s="945">
        <f t="shared" si="48"/>
        <v>28</v>
      </c>
      <c r="R98" s="944">
        <f aca="true" t="shared" si="51" ref="R98:T100">U98-O98</f>
        <v>16</v>
      </c>
      <c r="S98" s="942">
        <f t="shared" si="51"/>
        <v>15</v>
      </c>
      <c r="T98" s="1036">
        <f t="shared" si="51"/>
        <v>31</v>
      </c>
      <c r="U98" s="941">
        <v>24</v>
      </c>
      <c r="V98" s="942">
        <v>35</v>
      </c>
      <c r="W98" s="1036">
        <f>SUM(U98:V98)</f>
        <v>59</v>
      </c>
    </row>
    <row r="99" spans="1:23" ht="14.25" customHeight="1">
      <c r="A99" s="940" t="s">
        <v>571</v>
      </c>
      <c r="B99" s="935"/>
      <c r="C99" s="941">
        <v>1</v>
      </c>
      <c r="D99" s="942">
        <v>2</v>
      </c>
      <c r="E99" s="1035">
        <f t="shared" si="42"/>
        <v>3</v>
      </c>
      <c r="F99" s="941">
        <v>0</v>
      </c>
      <c r="G99" s="942">
        <v>0</v>
      </c>
      <c r="H99" s="1035">
        <f t="shared" si="43"/>
        <v>0</v>
      </c>
      <c r="I99" s="941">
        <v>0</v>
      </c>
      <c r="J99" s="942">
        <v>0</v>
      </c>
      <c r="K99" s="1035">
        <f t="shared" si="44"/>
        <v>0</v>
      </c>
      <c r="L99" s="941">
        <v>1</v>
      </c>
      <c r="M99" s="942">
        <v>2</v>
      </c>
      <c r="N99" s="1035">
        <f t="shared" si="45"/>
        <v>3</v>
      </c>
      <c r="O99" s="944">
        <f>SUM(C99,F99,I99,L99)</f>
        <v>2</v>
      </c>
      <c r="P99" s="942">
        <f>SUM(D99,G99,J99,M99)</f>
        <v>4</v>
      </c>
      <c r="Q99" s="945">
        <f>SUM(E99,H99,K99,N99)</f>
        <v>6</v>
      </c>
      <c r="R99" s="944">
        <f t="shared" si="51"/>
        <v>27</v>
      </c>
      <c r="S99" s="942">
        <f t="shared" si="51"/>
        <v>93</v>
      </c>
      <c r="T99" s="1036">
        <f t="shared" si="51"/>
        <v>120</v>
      </c>
      <c r="U99" s="941">
        <v>29</v>
      </c>
      <c r="V99" s="942">
        <v>97</v>
      </c>
      <c r="W99" s="1036">
        <f>SUM(U99:V99)</f>
        <v>126</v>
      </c>
    </row>
    <row r="100" spans="1:23" ht="14.25" customHeight="1">
      <c r="A100" s="940" t="s">
        <v>716</v>
      </c>
      <c r="B100" s="935"/>
      <c r="C100" s="941">
        <v>8</v>
      </c>
      <c r="D100" s="942">
        <v>24</v>
      </c>
      <c r="E100" s="1035">
        <f t="shared" si="42"/>
        <v>32</v>
      </c>
      <c r="F100" s="941">
        <v>1</v>
      </c>
      <c r="G100" s="942">
        <v>14</v>
      </c>
      <c r="H100" s="1035">
        <f t="shared" si="43"/>
        <v>15</v>
      </c>
      <c r="I100" s="941">
        <v>7</v>
      </c>
      <c r="J100" s="942">
        <v>17</v>
      </c>
      <c r="K100" s="1035">
        <f t="shared" si="44"/>
        <v>24</v>
      </c>
      <c r="L100" s="941">
        <v>16</v>
      </c>
      <c r="M100" s="942">
        <v>20</v>
      </c>
      <c r="N100" s="1035">
        <f t="shared" si="45"/>
        <v>36</v>
      </c>
      <c r="O100" s="944">
        <f t="shared" si="46"/>
        <v>32</v>
      </c>
      <c r="P100" s="942">
        <f t="shared" si="47"/>
        <v>75</v>
      </c>
      <c r="Q100" s="945">
        <f t="shared" si="48"/>
        <v>107</v>
      </c>
      <c r="R100" s="944">
        <f t="shared" si="51"/>
        <v>13</v>
      </c>
      <c r="S100" s="942">
        <f t="shared" si="51"/>
        <v>43</v>
      </c>
      <c r="T100" s="1036">
        <f t="shared" si="51"/>
        <v>56</v>
      </c>
      <c r="U100" s="941">
        <v>45</v>
      </c>
      <c r="V100" s="942">
        <v>118</v>
      </c>
      <c r="W100" s="1036">
        <f>SUM(U100:V100)</f>
        <v>163</v>
      </c>
    </row>
    <row r="101" spans="1:23" ht="14.25" customHeight="1">
      <c r="A101" s="940" t="s">
        <v>573</v>
      </c>
      <c r="B101" s="935"/>
      <c r="C101" s="941">
        <v>21</v>
      </c>
      <c r="D101" s="942">
        <v>48</v>
      </c>
      <c r="E101" s="1035">
        <f t="shared" si="42"/>
        <v>69</v>
      </c>
      <c r="F101" s="941">
        <v>10</v>
      </c>
      <c r="G101" s="942">
        <v>21</v>
      </c>
      <c r="H101" s="1035">
        <f t="shared" si="43"/>
        <v>31</v>
      </c>
      <c r="I101" s="941">
        <v>13</v>
      </c>
      <c r="J101" s="942">
        <v>41</v>
      </c>
      <c r="K101" s="1035">
        <f t="shared" si="44"/>
        <v>54</v>
      </c>
      <c r="L101" s="941">
        <v>34</v>
      </c>
      <c r="M101" s="942">
        <v>56</v>
      </c>
      <c r="N101" s="1035">
        <f t="shared" si="45"/>
        <v>90</v>
      </c>
      <c r="O101" s="944">
        <f t="shared" si="46"/>
        <v>78</v>
      </c>
      <c r="P101" s="942">
        <f t="shared" si="47"/>
        <v>166</v>
      </c>
      <c r="Q101" s="945">
        <f t="shared" si="48"/>
        <v>244</v>
      </c>
      <c r="R101" s="946"/>
      <c r="S101" s="947"/>
      <c r="T101" s="1040"/>
      <c r="U101" s="950">
        <f>O101</f>
        <v>78</v>
      </c>
      <c r="V101" s="951">
        <f>P101</f>
        <v>166</v>
      </c>
      <c r="W101" s="952">
        <f>Q101</f>
        <v>244</v>
      </c>
    </row>
    <row r="102" spans="1:23" ht="14.25" customHeight="1">
      <c r="A102" s="940" t="s">
        <v>731</v>
      </c>
      <c r="B102" s="935"/>
      <c r="C102" s="941">
        <v>5</v>
      </c>
      <c r="D102" s="942">
        <v>4</v>
      </c>
      <c r="E102" s="1035">
        <f t="shared" si="42"/>
        <v>9</v>
      </c>
      <c r="F102" s="941">
        <v>2</v>
      </c>
      <c r="G102" s="942">
        <v>0</v>
      </c>
      <c r="H102" s="1035">
        <f t="shared" si="43"/>
        <v>2</v>
      </c>
      <c r="I102" s="941">
        <v>0</v>
      </c>
      <c r="J102" s="942">
        <v>4</v>
      </c>
      <c r="K102" s="1035">
        <f t="shared" si="44"/>
        <v>4</v>
      </c>
      <c r="L102" s="941">
        <v>4</v>
      </c>
      <c r="M102" s="942">
        <v>4</v>
      </c>
      <c r="N102" s="1035">
        <f t="shared" si="45"/>
        <v>8</v>
      </c>
      <c r="O102" s="944">
        <f t="shared" si="46"/>
        <v>11</v>
      </c>
      <c r="P102" s="942">
        <f t="shared" si="47"/>
        <v>12</v>
      </c>
      <c r="Q102" s="945">
        <f t="shared" si="48"/>
        <v>23</v>
      </c>
      <c r="R102" s="944">
        <f>U102-O102</f>
        <v>68</v>
      </c>
      <c r="S102" s="942">
        <f>V102-P102</f>
        <v>193</v>
      </c>
      <c r="T102" s="1036">
        <f>W102-Q102</f>
        <v>261</v>
      </c>
      <c r="U102" s="941">
        <v>79</v>
      </c>
      <c r="V102" s="942">
        <v>205</v>
      </c>
      <c r="W102" s="1036">
        <f>SUM(U102:V102)</f>
        <v>284</v>
      </c>
    </row>
    <row r="103" spans="1:23" ht="14.25" customHeight="1">
      <c r="A103" s="1037" t="s">
        <v>760</v>
      </c>
      <c r="B103" s="1038"/>
      <c r="C103" s="949"/>
      <c r="D103" s="947"/>
      <c r="E103" s="1039"/>
      <c r="F103" s="949"/>
      <c r="G103" s="947"/>
      <c r="H103" s="1039"/>
      <c r="I103" s="949"/>
      <c r="J103" s="947"/>
      <c r="K103" s="1039"/>
      <c r="L103" s="949"/>
      <c r="M103" s="947"/>
      <c r="N103" s="1039"/>
      <c r="O103" s="946"/>
      <c r="P103" s="947"/>
      <c r="Q103" s="953"/>
      <c r="R103" s="946"/>
      <c r="S103" s="947"/>
      <c r="T103" s="1040"/>
      <c r="U103" s="949"/>
      <c r="V103" s="947"/>
      <c r="W103" s="1040"/>
    </row>
    <row r="104" spans="1:23" ht="14.25" customHeight="1">
      <c r="A104" s="940" t="s">
        <v>681</v>
      </c>
      <c r="B104" s="935"/>
      <c r="C104" s="941">
        <v>7</v>
      </c>
      <c r="D104" s="942">
        <v>18</v>
      </c>
      <c r="E104" s="1035">
        <f t="shared" si="42"/>
        <v>25</v>
      </c>
      <c r="F104" s="941">
        <v>7</v>
      </c>
      <c r="G104" s="942">
        <v>8</v>
      </c>
      <c r="H104" s="1035">
        <f t="shared" si="43"/>
        <v>15</v>
      </c>
      <c r="I104" s="941">
        <v>5</v>
      </c>
      <c r="J104" s="942">
        <v>22</v>
      </c>
      <c r="K104" s="1035">
        <f t="shared" si="44"/>
        <v>27</v>
      </c>
      <c r="L104" s="941">
        <v>25</v>
      </c>
      <c r="M104" s="942">
        <v>16</v>
      </c>
      <c r="N104" s="1035">
        <f t="shared" si="45"/>
        <v>41</v>
      </c>
      <c r="O104" s="944">
        <f t="shared" si="46"/>
        <v>44</v>
      </c>
      <c r="P104" s="942">
        <f t="shared" si="47"/>
        <v>64</v>
      </c>
      <c r="Q104" s="945">
        <f t="shared" si="48"/>
        <v>108</v>
      </c>
      <c r="R104" s="946"/>
      <c r="S104" s="947"/>
      <c r="T104" s="1040"/>
      <c r="U104" s="950">
        <f>O104</f>
        <v>44</v>
      </c>
      <c r="V104" s="951">
        <f>P104</f>
        <v>64</v>
      </c>
      <c r="W104" s="952">
        <f>Q104</f>
        <v>108</v>
      </c>
    </row>
    <row r="105" spans="1:23" ht="14.25" customHeight="1">
      <c r="A105" s="940" t="s">
        <v>575</v>
      </c>
      <c r="B105" s="935"/>
      <c r="C105" s="941">
        <v>0</v>
      </c>
      <c r="D105" s="942">
        <v>1</v>
      </c>
      <c r="E105" s="1035">
        <f>SUM(C105:D105)</f>
        <v>1</v>
      </c>
      <c r="F105" s="941">
        <v>0</v>
      </c>
      <c r="G105" s="942">
        <v>0</v>
      </c>
      <c r="H105" s="1035">
        <f>SUM(F105:G105)</f>
        <v>0</v>
      </c>
      <c r="I105" s="941">
        <v>1</v>
      </c>
      <c r="J105" s="942">
        <v>1</v>
      </c>
      <c r="K105" s="1035">
        <f>SUM(I105:J105)</f>
        <v>2</v>
      </c>
      <c r="L105" s="941">
        <v>0</v>
      </c>
      <c r="M105" s="942">
        <v>0</v>
      </c>
      <c r="N105" s="1035">
        <f>SUM(L105:M105)</f>
        <v>0</v>
      </c>
      <c r="O105" s="944">
        <f>SUM(C105,F105,I105,L105)</f>
        <v>1</v>
      </c>
      <c r="P105" s="942">
        <f>SUM(D105,G105,J105,M105)</f>
        <v>2</v>
      </c>
      <c r="Q105" s="945">
        <f>SUM(E105,H105,K105,N105)</f>
        <v>3</v>
      </c>
      <c r="R105" s="944">
        <f>U105-O105</f>
        <v>11</v>
      </c>
      <c r="S105" s="942">
        <f>V105-P105</f>
        <v>24</v>
      </c>
      <c r="T105" s="1036">
        <f>W105-Q105</f>
        <v>35</v>
      </c>
      <c r="U105" s="941">
        <v>12</v>
      </c>
      <c r="V105" s="942">
        <v>26</v>
      </c>
      <c r="W105" s="1036">
        <v>38</v>
      </c>
    </row>
    <row r="106" spans="1:23" ht="14.25" customHeight="1">
      <c r="A106" s="1037" t="s">
        <v>682</v>
      </c>
      <c r="B106" s="1038"/>
      <c r="C106" s="949"/>
      <c r="D106" s="947"/>
      <c r="E106" s="1039"/>
      <c r="F106" s="949"/>
      <c r="G106" s="947"/>
      <c r="H106" s="1039"/>
      <c r="I106" s="949"/>
      <c r="J106" s="947"/>
      <c r="K106" s="1039"/>
      <c r="L106" s="949"/>
      <c r="M106" s="947"/>
      <c r="N106" s="1039"/>
      <c r="O106" s="946"/>
      <c r="P106" s="947"/>
      <c r="Q106" s="953"/>
      <c r="R106" s="946"/>
      <c r="S106" s="947"/>
      <c r="T106" s="1040"/>
      <c r="U106" s="949"/>
      <c r="V106" s="947"/>
      <c r="W106" s="1040"/>
    </row>
    <row r="107" spans="1:23" ht="14.25" customHeight="1">
      <c r="A107" s="1037" t="s">
        <v>577</v>
      </c>
      <c r="B107" s="1038"/>
      <c r="C107" s="949"/>
      <c r="D107" s="947"/>
      <c r="E107" s="1039"/>
      <c r="F107" s="949"/>
      <c r="G107" s="947"/>
      <c r="H107" s="1039"/>
      <c r="I107" s="949"/>
      <c r="J107" s="947"/>
      <c r="K107" s="1039"/>
      <c r="L107" s="949"/>
      <c r="M107" s="947"/>
      <c r="N107" s="1039"/>
      <c r="O107" s="946"/>
      <c r="P107" s="947"/>
      <c r="Q107" s="953"/>
      <c r="R107" s="946"/>
      <c r="S107" s="947"/>
      <c r="T107" s="1040"/>
      <c r="U107" s="949"/>
      <c r="V107" s="947"/>
      <c r="W107" s="1040"/>
    </row>
    <row r="108" spans="1:23" ht="14.25" customHeight="1">
      <c r="A108" s="1037" t="s">
        <v>683</v>
      </c>
      <c r="B108" s="1038"/>
      <c r="C108" s="949"/>
      <c r="D108" s="947"/>
      <c r="E108" s="1039"/>
      <c r="F108" s="949"/>
      <c r="G108" s="947"/>
      <c r="H108" s="1039"/>
      <c r="I108" s="949"/>
      <c r="J108" s="947"/>
      <c r="K108" s="1039"/>
      <c r="L108" s="949"/>
      <c r="M108" s="947"/>
      <c r="N108" s="1039"/>
      <c r="O108" s="946"/>
      <c r="P108" s="947"/>
      <c r="Q108" s="953"/>
      <c r="R108" s="946"/>
      <c r="S108" s="947"/>
      <c r="T108" s="1040"/>
      <c r="U108" s="949"/>
      <c r="V108" s="947"/>
      <c r="W108" s="1040"/>
    </row>
    <row r="109" spans="1:23" ht="14.25" customHeight="1">
      <c r="A109" s="940" t="s">
        <v>579</v>
      </c>
      <c r="B109" s="935"/>
      <c r="C109" s="941">
        <v>9</v>
      </c>
      <c r="D109" s="942">
        <v>33</v>
      </c>
      <c r="E109" s="1035">
        <f t="shared" si="42"/>
        <v>42</v>
      </c>
      <c r="F109" s="941">
        <v>19</v>
      </c>
      <c r="G109" s="942">
        <v>54</v>
      </c>
      <c r="H109" s="1035">
        <f t="shared" si="43"/>
        <v>73</v>
      </c>
      <c r="I109" s="941">
        <v>41</v>
      </c>
      <c r="J109" s="942">
        <v>92</v>
      </c>
      <c r="K109" s="1035">
        <f t="shared" si="44"/>
        <v>133</v>
      </c>
      <c r="L109" s="941">
        <v>57</v>
      </c>
      <c r="M109" s="942">
        <v>94</v>
      </c>
      <c r="N109" s="1035">
        <f t="shared" si="45"/>
        <v>151</v>
      </c>
      <c r="O109" s="944">
        <f t="shared" si="46"/>
        <v>126</v>
      </c>
      <c r="P109" s="942">
        <f t="shared" si="47"/>
        <v>273</v>
      </c>
      <c r="Q109" s="945">
        <f t="shared" si="48"/>
        <v>399</v>
      </c>
      <c r="R109" s="944">
        <f aca="true" t="shared" si="52" ref="R109:T110">U109-O109</f>
        <v>6</v>
      </c>
      <c r="S109" s="942">
        <f t="shared" si="52"/>
        <v>20</v>
      </c>
      <c r="T109" s="1036">
        <f t="shared" si="52"/>
        <v>26</v>
      </c>
      <c r="U109" s="941">
        <v>132</v>
      </c>
      <c r="V109" s="942">
        <v>293</v>
      </c>
      <c r="W109" s="1036">
        <f>SUM(U109:V109)</f>
        <v>425</v>
      </c>
    </row>
    <row r="110" spans="1:23" ht="14.25" customHeight="1">
      <c r="A110" s="940" t="s">
        <v>580</v>
      </c>
      <c r="B110" s="935"/>
      <c r="C110" s="941">
        <v>1</v>
      </c>
      <c r="D110" s="942">
        <v>3</v>
      </c>
      <c r="E110" s="1035">
        <f t="shared" si="42"/>
        <v>4</v>
      </c>
      <c r="F110" s="941">
        <v>0</v>
      </c>
      <c r="G110" s="942">
        <v>0</v>
      </c>
      <c r="H110" s="1035">
        <f t="shared" si="43"/>
        <v>0</v>
      </c>
      <c r="I110" s="941">
        <v>1</v>
      </c>
      <c r="J110" s="942">
        <v>14</v>
      </c>
      <c r="K110" s="1035">
        <f t="shared" si="44"/>
        <v>15</v>
      </c>
      <c r="L110" s="941">
        <v>0</v>
      </c>
      <c r="M110" s="942">
        <v>4</v>
      </c>
      <c r="N110" s="1035">
        <f t="shared" si="45"/>
        <v>4</v>
      </c>
      <c r="O110" s="944">
        <f t="shared" si="46"/>
        <v>2</v>
      </c>
      <c r="P110" s="942">
        <f t="shared" si="47"/>
        <v>21</v>
      </c>
      <c r="Q110" s="945">
        <f t="shared" si="48"/>
        <v>23</v>
      </c>
      <c r="R110" s="944">
        <f t="shared" si="52"/>
        <v>1</v>
      </c>
      <c r="S110" s="942">
        <f t="shared" si="52"/>
        <v>6</v>
      </c>
      <c r="T110" s="1036">
        <f t="shared" si="52"/>
        <v>7</v>
      </c>
      <c r="U110" s="941">
        <v>3</v>
      </c>
      <c r="V110" s="942">
        <v>27</v>
      </c>
      <c r="W110" s="1036">
        <f>SUM(U110:V110)</f>
        <v>30</v>
      </c>
    </row>
    <row r="111" spans="1:23" ht="14.25" customHeight="1">
      <c r="A111" s="940" t="s">
        <v>583</v>
      </c>
      <c r="B111" s="935"/>
      <c r="C111" s="949"/>
      <c r="D111" s="947"/>
      <c r="E111" s="1035">
        <v>2</v>
      </c>
      <c r="F111" s="949"/>
      <c r="G111" s="947"/>
      <c r="H111" s="1035">
        <v>0</v>
      </c>
      <c r="I111" s="949"/>
      <c r="J111" s="947"/>
      <c r="K111" s="1035">
        <v>1</v>
      </c>
      <c r="L111" s="949"/>
      <c r="M111" s="947"/>
      <c r="N111" s="1035">
        <v>1</v>
      </c>
      <c r="O111" s="946"/>
      <c r="P111" s="947"/>
      <c r="Q111" s="945">
        <f t="shared" si="48"/>
        <v>4</v>
      </c>
      <c r="R111" s="946"/>
      <c r="S111" s="947"/>
      <c r="T111" s="1040"/>
      <c r="U111" s="949"/>
      <c r="V111" s="947"/>
      <c r="W111" s="1036">
        <f>Q111</f>
        <v>4</v>
      </c>
    </row>
    <row r="112" spans="1:23" ht="14.25" customHeight="1">
      <c r="A112" s="1037" t="s">
        <v>581</v>
      </c>
      <c r="B112" s="1038"/>
      <c r="C112" s="949"/>
      <c r="D112" s="947"/>
      <c r="E112" s="1039"/>
      <c r="F112" s="949"/>
      <c r="G112" s="947"/>
      <c r="H112" s="1039"/>
      <c r="I112" s="949"/>
      <c r="J112" s="947"/>
      <c r="K112" s="1039"/>
      <c r="L112" s="949"/>
      <c r="M112" s="947"/>
      <c r="N112" s="1039"/>
      <c r="O112" s="946"/>
      <c r="P112" s="947"/>
      <c r="Q112" s="953"/>
      <c r="R112" s="946"/>
      <c r="S112" s="947"/>
      <c r="T112" s="1040"/>
      <c r="U112" s="949"/>
      <c r="V112" s="947"/>
      <c r="W112" s="1040"/>
    </row>
    <row r="113" spans="1:23" ht="14.25" customHeight="1">
      <c r="A113" s="940" t="s">
        <v>582</v>
      </c>
      <c r="B113" s="935"/>
      <c r="C113" s="941">
        <v>19</v>
      </c>
      <c r="D113" s="942">
        <v>46</v>
      </c>
      <c r="E113" s="1035">
        <f>SUM(C113:D113)</f>
        <v>65</v>
      </c>
      <c r="F113" s="941">
        <v>15</v>
      </c>
      <c r="G113" s="942">
        <v>33</v>
      </c>
      <c r="H113" s="1035">
        <f>SUM(F113:G113)</f>
        <v>48</v>
      </c>
      <c r="I113" s="941">
        <v>20</v>
      </c>
      <c r="J113" s="942">
        <v>55</v>
      </c>
      <c r="K113" s="1035">
        <f>SUM(I113:J113)</f>
        <v>75</v>
      </c>
      <c r="L113" s="941">
        <v>0</v>
      </c>
      <c r="M113" s="942">
        <v>1</v>
      </c>
      <c r="N113" s="1035">
        <f>SUM(L113:M113)</f>
        <v>1</v>
      </c>
      <c r="O113" s="944">
        <f>SUM(C113,F113,I113,L113)</f>
        <v>54</v>
      </c>
      <c r="P113" s="942">
        <f>SUM(D113,G113,J113,M113)</f>
        <v>135</v>
      </c>
      <c r="Q113" s="945">
        <f>SUM(E113,H113,K113,N113)</f>
        <v>189</v>
      </c>
      <c r="R113" s="946"/>
      <c r="S113" s="947"/>
      <c r="T113" s="1040"/>
      <c r="U113" s="950">
        <f aca="true" t="shared" si="53" ref="U113:W114">O113</f>
        <v>54</v>
      </c>
      <c r="V113" s="951">
        <f t="shared" si="53"/>
        <v>135</v>
      </c>
      <c r="W113" s="952">
        <f t="shared" si="53"/>
        <v>189</v>
      </c>
    </row>
    <row r="114" spans="1:23" ht="14.25" customHeight="1">
      <c r="A114" s="940" t="s">
        <v>748</v>
      </c>
      <c r="B114" s="935"/>
      <c r="C114" s="941">
        <v>5</v>
      </c>
      <c r="D114" s="942">
        <v>15</v>
      </c>
      <c r="E114" s="1035">
        <f t="shared" si="42"/>
        <v>20</v>
      </c>
      <c r="F114" s="941">
        <v>7</v>
      </c>
      <c r="G114" s="942">
        <v>19</v>
      </c>
      <c r="H114" s="1035">
        <f t="shared" si="43"/>
        <v>26</v>
      </c>
      <c r="I114" s="941">
        <v>2</v>
      </c>
      <c r="J114" s="942">
        <v>8</v>
      </c>
      <c r="K114" s="1035">
        <f t="shared" si="44"/>
        <v>10</v>
      </c>
      <c r="L114" s="941">
        <v>4</v>
      </c>
      <c r="M114" s="942">
        <v>7</v>
      </c>
      <c r="N114" s="1035">
        <f t="shared" si="45"/>
        <v>11</v>
      </c>
      <c r="O114" s="944">
        <f t="shared" si="46"/>
        <v>18</v>
      </c>
      <c r="P114" s="942">
        <f t="shared" si="47"/>
        <v>49</v>
      </c>
      <c r="Q114" s="945">
        <f t="shared" si="48"/>
        <v>67</v>
      </c>
      <c r="R114" s="946"/>
      <c r="S114" s="947"/>
      <c r="T114" s="1040"/>
      <c r="U114" s="941">
        <f t="shared" si="53"/>
        <v>18</v>
      </c>
      <c r="V114" s="942">
        <f t="shared" si="53"/>
        <v>49</v>
      </c>
      <c r="W114" s="943">
        <f t="shared" si="53"/>
        <v>67</v>
      </c>
    </row>
    <row r="115" spans="1:23" ht="14.25" customHeight="1">
      <c r="A115" s="940" t="s">
        <v>584</v>
      </c>
      <c r="B115" s="935"/>
      <c r="C115" s="941">
        <v>1</v>
      </c>
      <c r="D115" s="942">
        <v>4</v>
      </c>
      <c r="E115" s="1035">
        <f t="shared" si="42"/>
        <v>5</v>
      </c>
      <c r="F115" s="941">
        <v>0</v>
      </c>
      <c r="G115" s="942">
        <v>6</v>
      </c>
      <c r="H115" s="1035">
        <f t="shared" si="43"/>
        <v>6</v>
      </c>
      <c r="I115" s="941">
        <v>1</v>
      </c>
      <c r="J115" s="942">
        <v>4</v>
      </c>
      <c r="K115" s="1035">
        <f t="shared" si="44"/>
        <v>5</v>
      </c>
      <c r="L115" s="941">
        <v>1</v>
      </c>
      <c r="M115" s="942">
        <v>5</v>
      </c>
      <c r="N115" s="1035">
        <f t="shared" si="45"/>
        <v>6</v>
      </c>
      <c r="O115" s="944">
        <f t="shared" si="46"/>
        <v>3</v>
      </c>
      <c r="P115" s="942">
        <f t="shared" si="47"/>
        <v>19</v>
      </c>
      <c r="Q115" s="945">
        <f t="shared" si="48"/>
        <v>22</v>
      </c>
      <c r="R115" s="944">
        <f>U115-O115</f>
        <v>7</v>
      </c>
      <c r="S115" s="942">
        <f>V115-P115</f>
        <v>14</v>
      </c>
      <c r="T115" s="1036">
        <f>W115-Q115</f>
        <v>21</v>
      </c>
      <c r="U115" s="941">
        <v>10</v>
      </c>
      <c r="V115" s="942">
        <v>33</v>
      </c>
      <c r="W115" s="1036">
        <f>SUM(U115:V115)</f>
        <v>43</v>
      </c>
    </row>
    <row r="116" spans="1:23" ht="14.25" customHeight="1">
      <c r="A116" s="940" t="s">
        <v>749</v>
      </c>
      <c r="B116" s="935"/>
      <c r="C116" s="941">
        <v>0</v>
      </c>
      <c r="D116" s="942">
        <v>0</v>
      </c>
      <c r="E116" s="1035">
        <f t="shared" si="42"/>
        <v>0</v>
      </c>
      <c r="F116" s="941">
        <v>0</v>
      </c>
      <c r="G116" s="942">
        <v>3</v>
      </c>
      <c r="H116" s="1035">
        <f t="shared" si="43"/>
        <v>3</v>
      </c>
      <c r="I116" s="941">
        <v>1</v>
      </c>
      <c r="J116" s="942">
        <v>1</v>
      </c>
      <c r="K116" s="1035">
        <f t="shared" si="44"/>
        <v>2</v>
      </c>
      <c r="L116" s="941">
        <v>0</v>
      </c>
      <c r="M116" s="942">
        <v>3</v>
      </c>
      <c r="N116" s="1035">
        <f t="shared" si="45"/>
        <v>3</v>
      </c>
      <c r="O116" s="944">
        <f t="shared" si="46"/>
        <v>1</v>
      </c>
      <c r="P116" s="942">
        <f t="shared" si="47"/>
        <v>7</v>
      </c>
      <c r="Q116" s="945">
        <f t="shared" si="48"/>
        <v>8</v>
      </c>
      <c r="R116" s="946"/>
      <c r="S116" s="947"/>
      <c r="T116" s="1040"/>
      <c r="U116" s="941">
        <f>O116</f>
        <v>1</v>
      </c>
      <c r="V116" s="942">
        <f>P116</f>
        <v>7</v>
      </c>
      <c r="W116" s="943">
        <f>Q116</f>
        <v>8</v>
      </c>
    </row>
    <row r="117" spans="1:23" s="962" customFormat="1" ht="14.25" customHeight="1">
      <c r="A117" s="965" t="s">
        <v>586</v>
      </c>
      <c r="B117" s="966"/>
      <c r="C117" s="950">
        <v>27</v>
      </c>
      <c r="D117" s="951">
        <v>58</v>
      </c>
      <c r="E117" s="1041">
        <f aca="true" t="shared" si="54" ref="E117:E123">SUM(C117:D117)</f>
        <v>85</v>
      </c>
      <c r="F117" s="950">
        <v>2</v>
      </c>
      <c r="G117" s="951">
        <v>13</v>
      </c>
      <c r="H117" s="1041">
        <f aca="true" t="shared" si="55" ref="H117:H123">SUM(F117:G117)</f>
        <v>15</v>
      </c>
      <c r="I117" s="950">
        <v>2</v>
      </c>
      <c r="J117" s="951">
        <v>10</v>
      </c>
      <c r="K117" s="1041">
        <f aca="true" t="shared" si="56" ref="K117:K123">SUM(I117:J117)</f>
        <v>12</v>
      </c>
      <c r="L117" s="950">
        <v>6</v>
      </c>
      <c r="M117" s="951">
        <v>7</v>
      </c>
      <c r="N117" s="1041">
        <f aca="true" t="shared" si="57" ref="N117:N123">SUM(L117:M117)</f>
        <v>13</v>
      </c>
      <c r="O117" s="1042">
        <f t="shared" si="46"/>
        <v>37</v>
      </c>
      <c r="P117" s="1043">
        <f t="shared" si="47"/>
        <v>88</v>
      </c>
      <c r="Q117" s="1044">
        <f t="shared" si="48"/>
        <v>125</v>
      </c>
      <c r="R117" s="1045"/>
      <c r="S117" s="1046"/>
      <c r="T117" s="1047"/>
      <c r="U117" s="950">
        <f aca="true" t="shared" si="58" ref="U117:W119">O117</f>
        <v>37</v>
      </c>
      <c r="V117" s="951">
        <f t="shared" si="58"/>
        <v>88</v>
      </c>
      <c r="W117" s="952">
        <f t="shared" si="58"/>
        <v>125</v>
      </c>
    </row>
    <row r="118" spans="1:23" s="962" customFormat="1" ht="14.25" customHeight="1">
      <c r="A118" s="965" t="s">
        <v>585</v>
      </c>
      <c r="B118" s="966"/>
      <c r="C118" s="950">
        <v>20</v>
      </c>
      <c r="D118" s="951">
        <v>39</v>
      </c>
      <c r="E118" s="1041">
        <f t="shared" si="54"/>
        <v>59</v>
      </c>
      <c r="F118" s="950">
        <v>5</v>
      </c>
      <c r="G118" s="951">
        <v>8</v>
      </c>
      <c r="H118" s="1041">
        <f t="shared" si="55"/>
        <v>13</v>
      </c>
      <c r="I118" s="950">
        <v>7</v>
      </c>
      <c r="J118" s="951">
        <v>7</v>
      </c>
      <c r="K118" s="1041">
        <f t="shared" si="56"/>
        <v>14</v>
      </c>
      <c r="L118" s="950"/>
      <c r="M118" s="951"/>
      <c r="N118" s="1041">
        <f t="shared" si="57"/>
        <v>0</v>
      </c>
      <c r="O118" s="1042">
        <f t="shared" si="46"/>
        <v>32</v>
      </c>
      <c r="P118" s="1043">
        <f t="shared" si="47"/>
        <v>54</v>
      </c>
      <c r="Q118" s="1044">
        <f t="shared" si="48"/>
        <v>86</v>
      </c>
      <c r="R118" s="959"/>
      <c r="S118" s="960"/>
      <c r="T118" s="1048"/>
      <c r="U118" s="950">
        <f t="shared" si="58"/>
        <v>32</v>
      </c>
      <c r="V118" s="951">
        <f t="shared" si="58"/>
        <v>54</v>
      </c>
      <c r="W118" s="952">
        <f t="shared" si="58"/>
        <v>86</v>
      </c>
    </row>
    <row r="119" spans="1:23" s="962" customFormat="1" ht="14.25" customHeight="1">
      <c r="A119" s="965" t="s">
        <v>587</v>
      </c>
      <c r="B119" s="966"/>
      <c r="C119" s="950">
        <v>13</v>
      </c>
      <c r="D119" s="951">
        <v>36</v>
      </c>
      <c r="E119" s="1041">
        <f t="shared" si="54"/>
        <v>49</v>
      </c>
      <c r="F119" s="950">
        <v>13</v>
      </c>
      <c r="G119" s="951">
        <v>22</v>
      </c>
      <c r="H119" s="1041">
        <f t="shared" si="55"/>
        <v>35</v>
      </c>
      <c r="I119" s="950">
        <v>15</v>
      </c>
      <c r="J119" s="951">
        <v>22</v>
      </c>
      <c r="K119" s="1041">
        <f t="shared" si="56"/>
        <v>37</v>
      </c>
      <c r="L119" s="950">
        <v>17</v>
      </c>
      <c r="M119" s="951">
        <v>13</v>
      </c>
      <c r="N119" s="1041">
        <f t="shared" si="57"/>
        <v>30</v>
      </c>
      <c r="O119" s="1042">
        <f t="shared" si="46"/>
        <v>58</v>
      </c>
      <c r="P119" s="1043">
        <f t="shared" si="47"/>
        <v>93</v>
      </c>
      <c r="Q119" s="1044">
        <f t="shared" si="48"/>
        <v>151</v>
      </c>
      <c r="R119" s="959"/>
      <c r="S119" s="960"/>
      <c r="T119" s="1048"/>
      <c r="U119" s="950">
        <f t="shared" si="58"/>
        <v>58</v>
      </c>
      <c r="V119" s="951">
        <f t="shared" si="58"/>
        <v>93</v>
      </c>
      <c r="W119" s="952">
        <f t="shared" si="58"/>
        <v>151</v>
      </c>
    </row>
    <row r="120" spans="1:23" s="962" customFormat="1" ht="14.25" customHeight="1">
      <c r="A120" s="965" t="s">
        <v>588</v>
      </c>
      <c r="B120" s="966"/>
      <c r="C120" s="1049">
        <v>6</v>
      </c>
      <c r="D120" s="1043">
        <v>19</v>
      </c>
      <c r="E120" s="1050">
        <f t="shared" si="54"/>
        <v>25</v>
      </c>
      <c r="F120" s="1049">
        <v>9</v>
      </c>
      <c r="G120" s="1043">
        <v>17</v>
      </c>
      <c r="H120" s="1050">
        <f t="shared" si="55"/>
        <v>26</v>
      </c>
      <c r="I120" s="1049">
        <v>14</v>
      </c>
      <c r="J120" s="1043">
        <v>28</v>
      </c>
      <c r="K120" s="1050">
        <f t="shared" si="56"/>
        <v>42</v>
      </c>
      <c r="L120" s="1049"/>
      <c r="M120" s="1043"/>
      <c r="N120" s="1050">
        <f t="shared" si="57"/>
        <v>0</v>
      </c>
      <c r="O120" s="1042">
        <f t="shared" si="46"/>
        <v>29</v>
      </c>
      <c r="P120" s="1043">
        <f t="shared" si="47"/>
        <v>64</v>
      </c>
      <c r="Q120" s="1044">
        <f t="shared" si="48"/>
        <v>93</v>
      </c>
      <c r="R120" s="944">
        <f aca="true" t="shared" si="59" ref="R120:T121">U120-O120</f>
        <v>8</v>
      </c>
      <c r="S120" s="942">
        <f t="shared" si="59"/>
        <v>146</v>
      </c>
      <c r="T120" s="1036">
        <f t="shared" si="59"/>
        <v>154</v>
      </c>
      <c r="U120" s="1049">
        <v>37</v>
      </c>
      <c r="V120" s="1043">
        <v>210</v>
      </c>
      <c r="W120" s="1036">
        <f>SUM(U120:V120)</f>
        <v>247</v>
      </c>
    </row>
    <row r="121" spans="1:23" s="962" customFormat="1" ht="14.25" customHeight="1">
      <c r="A121" s="965" t="s">
        <v>730</v>
      </c>
      <c r="B121" s="966"/>
      <c r="C121" s="950">
        <v>5</v>
      </c>
      <c r="D121" s="951">
        <v>12</v>
      </c>
      <c r="E121" s="1041">
        <f t="shared" si="54"/>
        <v>17</v>
      </c>
      <c r="F121" s="950">
        <v>3</v>
      </c>
      <c r="G121" s="951">
        <v>21</v>
      </c>
      <c r="H121" s="1041">
        <f t="shared" si="55"/>
        <v>24</v>
      </c>
      <c r="I121" s="950"/>
      <c r="J121" s="951">
        <v>3</v>
      </c>
      <c r="K121" s="1041">
        <f t="shared" si="56"/>
        <v>3</v>
      </c>
      <c r="L121" s="950"/>
      <c r="M121" s="951">
        <v>0</v>
      </c>
      <c r="N121" s="1041">
        <f t="shared" si="57"/>
        <v>0</v>
      </c>
      <c r="O121" s="1042">
        <f t="shared" si="46"/>
        <v>8</v>
      </c>
      <c r="P121" s="1043">
        <f t="shared" si="47"/>
        <v>36</v>
      </c>
      <c r="Q121" s="1044">
        <f t="shared" si="48"/>
        <v>44</v>
      </c>
      <c r="R121" s="944">
        <f t="shared" si="59"/>
        <v>6</v>
      </c>
      <c r="S121" s="942">
        <f t="shared" si="59"/>
        <v>25</v>
      </c>
      <c r="T121" s="1036">
        <f t="shared" si="59"/>
        <v>31</v>
      </c>
      <c r="U121" s="950">
        <v>14</v>
      </c>
      <c r="V121" s="951">
        <v>61</v>
      </c>
      <c r="W121" s="1036">
        <f>SUM(U121:V121)</f>
        <v>75</v>
      </c>
    </row>
    <row r="122" spans="1:23" s="962" customFormat="1" ht="14.25" customHeight="1">
      <c r="A122" s="965" t="s">
        <v>26</v>
      </c>
      <c r="B122" s="966"/>
      <c r="C122" s="950">
        <v>5</v>
      </c>
      <c r="D122" s="951">
        <v>8</v>
      </c>
      <c r="E122" s="1041">
        <f t="shared" si="54"/>
        <v>13</v>
      </c>
      <c r="F122" s="950">
        <v>6</v>
      </c>
      <c r="G122" s="951">
        <v>6</v>
      </c>
      <c r="H122" s="1041">
        <f t="shared" si="55"/>
        <v>12</v>
      </c>
      <c r="I122" s="950">
        <v>10</v>
      </c>
      <c r="J122" s="951">
        <v>6</v>
      </c>
      <c r="K122" s="1041">
        <f t="shared" si="56"/>
        <v>16</v>
      </c>
      <c r="L122" s="950">
        <v>12</v>
      </c>
      <c r="M122" s="951">
        <v>9</v>
      </c>
      <c r="N122" s="1041">
        <f t="shared" si="57"/>
        <v>21</v>
      </c>
      <c r="O122" s="1042">
        <f t="shared" si="46"/>
        <v>33</v>
      </c>
      <c r="P122" s="1043">
        <f t="shared" si="47"/>
        <v>29</v>
      </c>
      <c r="Q122" s="1044">
        <f t="shared" si="48"/>
        <v>62</v>
      </c>
      <c r="R122" s="959"/>
      <c r="S122" s="960"/>
      <c r="T122" s="1048"/>
      <c r="U122" s="950">
        <f>O122</f>
        <v>33</v>
      </c>
      <c r="V122" s="951">
        <f>P122</f>
        <v>29</v>
      </c>
      <c r="W122" s="952">
        <f>Q122</f>
        <v>62</v>
      </c>
    </row>
    <row r="123" spans="1:23" s="962" customFormat="1" ht="14.25" customHeight="1">
      <c r="A123" s="965" t="s">
        <v>27</v>
      </c>
      <c r="B123" s="966"/>
      <c r="C123" s="950"/>
      <c r="D123" s="951"/>
      <c r="E123" s="1041">
        <f t="shared" si="54"/>
        <v>0</v>
      </c>
      <c r="F123" s="950"/>
      <c r="G123" s="951">
        <v>1</v>
      </c>
      <c r="H123" s="1041">
        <f t="shared" si="55"/>
        <v>1</v>
      </c>
      <c r="I123" s="950"/>
      <c r="J123" s="951"/>
      <c r="K123" s="1041">
        <f t="shared" si="56"/>
        <v>0</v>
      </c>
      <c r="L123" s="950"/>
      <c r="M123" s="951"/>
      <c r="N123" s="1041">
        <f t="shared" si="57"/>
        <v>0</v>
      </c>
      <c r="O123" s="1042">
        <f t="shared" si="46"/>
        <v>0</v>
      </c>
      <c r="P123" s="1043">
        <f t="shared" si="47"/>
        <v>1</v>
      </c>
      <c r="Q123" s="1044">
        <f t="shared" si="48"/>
        <v>1</v>
      </c>
      <c r="R123" s="944">
        <f>U123-O123</f>
        <v>4</v>
      </c>
      <c r="S123" s="942">
        <f>V123-P123</f>
        <v>7</v>
      </c>
      <c r="T123" s="1036">
        <f>W123-Q123</f>
        <v>11</v>
      </c>
      <c r="U123" s="950">
        <v>4</v>
      </c>
      <c r="V123" s="951">
        <v>8</v>
      </c>
      <c r="W123" s="1036">
        <f>SUM(U123:V123)</f>
        <v>12</v>
      </c>
    </row>
    <row r="124" spans="1:23" s="962" customFormat="1" ht="14.25" customHeight="1">
      <c r="A124" s="967" t="s">
        <v>589</v>
      </c>
      <c r="B124" s="966"/>
      <c r="C124" s="941">
        <v>0</v>
      </c>
      <c r="D124" s="942">
        <v>1</v>
      </c>
      <c r="E124" s="1035">
        <f>SUM(C124:D124)</f>
        <v>1</v>
      </c>
      <c r="F124" s="941">
        <v>0</v>
      </c>
      <c r="G124" s="942">
        <v>1</v>
      </c>
      <c r="H124" s="1035">
        <f>SUM(F124:G124)</f>
        <v>1</v>
      </c>
      <c r="I124" s="941">
        <v>0</v>
      </c>
      <c r="J124" s="942">
        <v>3</v>
      </c>
      <c r="K124" s="1035">
        <f>SUM(I124:J124)</f>
        <v>3</v>
      </c>
      <c r="L124" s="941">
        <v>0</v>
      </c>
      <c r="M124" s="942">
        <v>0</v>
      </c>
      <c r="N124" s="1035">
        <f>SUM(L124:M124)</f>
        <v>0</v>
      </c>
      <c r="O124" s="944">
        <f aca="true" t="shared" si="60" ref="O124:Q125">SUM(C124,F124,I124,L124)</f>
        <v>0</v>
      </c>
      <c r="P124" s="942">
        <f t="shared" si="60"/>
        <v>5</v>
      </c>
      <c r="Q124" s="945">
        <f t="shared" si="60"/>
        <v>5</v>
      </c>
      <c r="R124" s="944">
        <f aca="true" t="shared" si="61" ref="R124:T125">U124-O124</f>
        <v>4</v>
      </c>
      <c r="S124" s="942">
        <f t="shared" si="61"/>
        <v>16</v>
      </c>
      <c r="T124" s="1036">
        <f t="shared" si="61"/>
        <v>20</v>
      </c>
      <c r="U124" s="941">
        <v>4</v>
      </c>
      <c r="V124" s="942">
        <v>21</v>
      </c>
      <c r="W124" s="1036">
        <f>SUM(U124:V124)</f>
        <v>25</v>
      </c>
    </row>
    <row r="125" spans="1:23" s="962" customFormat="1" ht="14.25" customHeight="1" thickBot="1">
      <c r="A125" s="969" t="s">
        <v>590</v>
      </c>
      <c r="B125" s="999"/>
      <c r="C125" s="971">
        <v>9</v>
      </c>
      <c r="D125" s="972">
        <v>26</v>
      </c>
      <c r="E125" s="1051">
        <f>SUM(C125:D125)</f>
        <v>35</v>
      </c>
      <c r="F125" s="971">
        <v>8</v>
      </c>
      <c r="G125" s="972">
        <v>14</v>
      </c>
      <c r="H125" s="1051">
        <f>SUM(F125:G125)</f>
        <v>22</v>
      </c>
      <c r="I125" s="971">
        <v>4</v>
      </c>
      <c r="J125" s="972">
        <v>9</v>
      </c>
      <c r="K125" s="1051">
        <f>SUM(I125:J125)</f>
        <v>13</v>
      </c>
      <c r="L125" s="971">
        <v>6</v>
      </c>
      <c r="M125" s="972">
        <v>7</v>
      </c>
      <c r="N125" s="1051">
        <f>SUM(L125:M125)</f>
        <v>13</v>
      </c>
      <c r="O125" s="974">
        <f t="shared" si="60"/>
        <v>27</v>
      </c>
      <c r="P125" s="972">
        <f t="shared" si="60"/>
        <v>56</v>
      </c>
      <c r="Q125" s="975">
        <f t="shared" si="60"/>
        <v>83</v>
      </c>
      <c r="R125" s="974">
        <f t="shared" si="61"/>
        <v>19</v>
      </c>
      <c r="S125" s="972">
        <f t="shared" si="61"/>
        <v>50</v>
      </c>
      <c r="T125" s="1052">
        <f t="shared" si="61"/>
        <v>69</v>
      </c>
      <c r="U125" s="971">
        <v>46</v>
      </c>
      <c r="V125" s="972">
        <v>106</v>
      </c>
      <c r="W125" s="1052">
        <f>SUM(U125:V125)</f>
        <v>152</v>
      </c>
    </row>
    <row r="126" spans="1:23" ht="14.25" customHeight="1" thickTop="1">
      <c r="A126" s="1053" t="s">
        <v>9</v>
      </c>
      <c r="B126" s="1003" t="s">
        <v>29</v>
      </c>
      <c r="C126" s="1004">
        <f>SUM(C91:C125)</f>
        <v>172</v>
      </c>
      <c r="D126" s="1005">
        <f>SUM(D91:D125)</f>
        <v>405</v>
      </c>
      <c r="E126" s="1006">
        <f>SUM(C126:D126)</f>
        <v>577</v>
      </c>
      <c r="F126" s="1004">
        <f>SUM(F91:F125)</f>
        <v>113</v>
      </c>
      <c r="G126" s="1005">
        <f>SUM(G91:G125)</f>
        <v>273</v>
      </c>
      <c r="H126" s="1006">
        <f>SUM(F126:G126)</f>
        <v>386</v>
      </c>
      <c r="I126" s="1004">
        <f>SUM(I91:I125)</f>
        <v>148</v>
      </c>
      <c r="J126" s="1005">
        <f>SUM(J91:J125)</f>
        <v>365</v>
      </c>
      <c r="K126" s="1006">
        <f>SUM(I126:J126)</f>
        <v>513</v>
      </c>
      <c r="L126" s="1004">
        <f>SUM(L91:L125)</f>
        <v>190</v>
      </c>
      <c r="M126" s="1005">
        <f>SUM(M91:M125)</f>
        <v>262</v>
      </c>
      <c r="N126" s="1007">
        <f>SUM(L126:M126)</f>
        <v>452</v>
      </c>
      <c r="O126" s="1008">
        <f>SUM(O91:O125)</f>
        <v>623</v>
      </c>
      <c r="P126" s="1005">
        <f>SUM(P91:P125)</f>
        <v>1305</v>
      </c>
      <c r="Q126" s="1009">
        <f>SUM(O126:P126)</f>
        <v>1928</v>
      </c>
      <c r="R126" s="1054"/>
      <c r="S126" s="1011"/>
      <c r="T126" s="1055"/>
      <c r="U126" s="1012"/>
      <c r="V126" s="1056"/>
      <c r="W126" s="1055"/>
    </row>
    <row r="127" spans="1:23" ht="14.25" customHeight="1">
      <c r="A127" s="1013" t="s">
        <v>32</v>
      </c>
      <c r="B127" s="1014" t="s">
        <v>29</v>
      </c>
      <c r="C127" s="1018">
        <f>SUM(C47,C49:C52,C54:C58,C60:C61,C65:C66,C69:C81)</f>
        <v>519</v>
      </c>
      <c r="D127" s="1016">
        <f>SUM(D47,D49:D52,D54:D58,D60:D61,D65:D66,D69:D81)</f>
        <v>1299</v>
      </c>
      <c r="E127" s="1017">
        <f>SUM(E47,E49:E52,E54:E58,E60:E61,E65:E67,E69:E81)</f>
        <v>1854</v>
      </c>
      <c r="F127" s="1015">
        <f>SUM(F47,F49:F52,F54:F58,F60:F61,F65:F66,F69:F81)</f>
        <v>369</v>
      </c>
      <c r="G127" s="1057">
        <f>SUM(G47,G49:G52,G54:G58,G60:G61,G65:G66,G69:G81)</f>
        <v>865</v>
      </c>
      <c r="H127" s="1017">
        <f>SUM(H47,H49:H52,H54:H58,H60:H61,H65:H67,H69:H81)</f>
        <v>1254</v>
      </c>
      <c r="I127" s="1018">
        <f>SUM(I47,I49:I51,I54:I58,I60:I61,I65:I66,I69:I81)</f>
        <v>495</v>
      </c>
      <c r="J127" s="1016">
        <f>SUM(J47,J49:J51,J54:J58,J60:J61,J65:J66,J69:J81)</f>
        <v>1066</v>
      </c>
      <c r="K127" s="1017">
        <f>SUM(K47,K49:K51,K54:K58,K60:K61,K65:K67,K69:K81)</f>
        <v>1585</v>
      </c>
      <c r="L127" s="1015">
        <f>SUM(L47,L49,L54:L58,L60:L61,L65:L66,L69:L81)</f>
        <v>608</v>
      </c>
      <c r="M127" s="1057">
        <f>SUM(M47,M49,M54:M58,M60:M61,M65:M66,M69:M81)</f>
        <v>829</v>
      </c>
      <c r="N127" s="1018">
        <f>SUM(N47,N49,N54:N58,N60:N61,N65:N67,N69:N81)</f>
        <v>1460</v>
      </c>
      <c r="O127" s="1019">
        <f>SUM(O47,O49:O52,O54:O58,O60:O61,O65:O66,O69:O81)</f>
        <v>1991</v>
      </c>
      <c r="P127" s="1016">
        <f>SUM(P47,P49:P52,P54:P58,P60:P61,P65:P66,P69:P81)</f>
        <v>4059</v>
      </c>
      <c r="Q127" s="1020">
        <f>SUM(Q47,Q49:Q52,Q54:Q58,Q60:Q61,Q65:Q67,Q69:Q81)</f>
        <v>6153</v>
      </c>
      <c r="R127" s="1058"/>
      <c r="S127" s="1022"/>
      <c r="T127" s="1059"/>
      <c r="U127" s="1023"/>
      <c r="V127" s="1060"/>
      <c r="W127" s="1059"/>
    </row>
    <row r="128" spans="1:23" s="1066" customFormat="1" ht="14.25" customHeight="1">
      <c r="A128" s="954"/>
      <c r="B128" s="955" t="s">
        <v>39</v>
      </c>
      <c r="C128" s="1061">
        <f>C126/C127*100</f>
        <v>33.140655105973025</v>
      </c>
      <c r="D128" s="1025">
        <f aca="true" t="shared" si="62" ref="D128:Q128">D126/D127*100</f>
        <v>31.177829099307157</v>
      </c>
      <c r="E128" s="1026">
        <f t="shared" si="62"/>
        <v>31.121898597626753</v>
      </c>
      <c r="F128" s="1024">
        <f t="shared" si="62"/>
        <v>30.62330623306233</v>
      </c>
      <c r="G128" s="1062">
        <f t="shared" si="62"/>
        <v>31.5606936416185</v>
      </c>
      <c r="H128" s="1026">
        <f t="shared" si="62"/>
        <v>30.78149920255183</v>
      </c>
      <c r="I128" s="1061">
        <f t="shared" si="62"/>
        <v>29.898989898989896</v>
      </c>
      <c r="J128" s="1025">
        <f t="shared" si="62"/>
        <v>34.24015009380863</v>
      </c>
      <c r="K128" s="1026">
        <f t="shared" si="62"/>
        <v>32.36593059936909</v>
      </c>
      <c r="L128" s="1024">
        <f t="shared" si="62"/>
        <v>31.25</v>
      </c>
      <c r="M128" s="1062">
        <f t="shared" si="62"/>
        <v>31.6043425814234</v>
      </c>
      <c r="N128" s="1027">
        <f t="shared" si="62"/>
        <v>30.958904109589042</v>
      </c>
      <c r="O128" s="1028">
        <f t="shared" si="62"/>
        <v>31.29080863887494</v>
      </c>
      <c r="P128" s="1025">
        <f t="shared" si="62"/>
        <v>32.15077605321508</v>
      </c>
      <c r="Q128" s="1029">
        <f t="shared" si="62"/>
        <v>31.334308467414267</v>
      </c>
      <c r="R128" s="1063"/>
      <c r="S128" s="1031"/>
      <c r="T128" s="1064"/>
      <c r="U128" s="1032"/>
      <c r="V128" s="1065"/>
      <c r="W128" s="1064"/>
    </row>
    <row r="129" spans="2:23" s="1066" customFormat="1" ht="14.25" customHeight="1">
      <c r="B129" s="1067"/>
      <c r="C129" s="1033"/>
      <c r="D129" s="1033"/>
      <c r="E129" s="1068"/>
      <c r="F129" s="1033"/>
      <c r="G129" s="1033"/>
      <c r="H129" s="1068"/>
      <c r="I129" s="1033"/>
      <c r="J129" s="1033"/>
      <c r="K129" s="1068"/>
      <c r="L129" s="1033"/>
      <c r="M129" s="1033"/>
      <c r="N129" s="1068"/>
      <c r="O129" s="1033"/>
      <c r="P129" s="1033"/>
      <c r="Q129" s="1068"/>
      <c r="R129" s="1069"/>
      <c r="S129" s="1069"/>
      <c r="T129" s="1069"/>
      <c r="U129" s="1069"/>
      <c r="V129" s="1069"/>
      <c r="W129" s="1069"/>
    </row>
    <row r="130" spans="1:23" s="1070" customFormat="1" ht="14.25" customHeight="1">
      <c r="A130" s="929" t="s">
        <v>40</v>
      </c>
      <c r="C130" s="1071"/>
      <c r="D130" s="1071"/>
      <c r="E130" s="1072"/>
      <c r="F130" s="1071"/>
      <c r="G130" s="1071"/>
      <c r="H130" s="1072"/>
      <c r="I130" s="1071"/>
      <c r="J130" s="1071"/>
      <c r="K130" s="1072"/>
      <c r="L130" s="1071"/>
      <c r="M130" s="1071"/>
      <c r="N130" s="1072"/>
      <c r="O130" s="1072"/>
      <c r="P130" s="1072"/>
      <c r="Q130" s="1072"/>
      <c r="R130" s="1071"/>
      <c r="S130" s="1071"/>
      <c r="T130" s="1071"/>
      <c r="U130" s="1071"/>
      <c r="V130" s="1071"/>
      <c r="W130" s="1071"/>
    </row>
    <row r="131" spans="1:23" ht="14.25" customHeight="1">
      <c r="A131" s="931" t="s">
        <v>17</v>
      </c>
      <c r="B131" s="932"/>
      <c r="C131" s="1407" t="s">
        <v>18</v>
      </c>
      <c r="D131" s="1408"/>
      <c r="E131" s="1409"/>
      <c r="F131" s="1406" t="s">
        <v>19</v>
      </c>
      <c r="G131" s="1404"/>
      <c r="H131" s="1405"/>
      <c r="I131" s="1406" t="s">
        <v>20</v>
      </c>
      <c r="J131" s="1404"/>
      <c r="K131" s="1405"/>
      <c r="L131" s="1406" t="s">
        <v>21</v>
      </c>
      <c r="M131" s="1404"/>
      <c r="N131" s="1405"/>
      <c r="O131" s="1403" t="s">
        <v>38</v>
      </c>
      <c r="P131" s="1404"/>
      <c r="Q131" s="1404"/>
      <c r="R131" s="1403" t="s">
        <v>23</v>
      </c>
      <c r="S131" s="1404"/>
      <c r="T131" s="1405"/>
      <c r="U131" s="1406" t="s">
        <v>24</v>
      </c>
      <c r="V131" s="1404"/>
      <c r="W131" s="1405"/>
    </row>
    <row r="132" spans="1:23" ht="14.25" customHeight="1">
      <c r="A132" s="934" t="s">
        <v>25</v>
      </c>
      <c r="B132" s="935"/>
      <c r="C132" s="936" t="s">
        <v>6</v>
      </c>
      <c r="D132" s="937" t="s">
        <v>7</v>
      </c>
      <c r="E132" s="938" t="s">
        <v>8</v>
      </c>
      <c r="F132" s="936" t="s">
        <v>6</v>
      </c>
      <c r="G132" s="937" t="s">
        <v>7</v>
      </c>
      <c r="H132" s="938" t="s">
        <v>8</v>
      </c>
      <c r="I132" s="936" t="s">
        <v>6</v>
      </c>
      <c r="J132" s="937" t="s">
        <v>7</v>
      </c>
      <c r="K132" s="938" t="s">
        <v>8</v>
      </c>
      <c r="L132" s="936" t="s">
        <v>6</v>
      </c>
      <c r="M132" s="937" t="s">
        <v>7</v>
      </c>
      <c r="N132" s="938" t="s">
        <v>8</v>
      </c>
      <c r="O132" s="939" t="s">
        <v>6</v>
      </c>
      <c r="P132" s="937" t="s">
        <v>7</v>
      </c>
      <c r="Q132" s="933" t="s">
        <v>8</v>
      </c>
      <c r="R132" s="939" t="s">
        <v>6</v>
      </c>
      <c r="S132" s="937" t="s">
        <v>7</v>
      </c>
      <c r="T132" s="938" t="s">
        <v>8</v>
      </c>
      <c r="U132" s="936" t="s">
        <v>6</v>
      </c>
      <c r="V132" s="937" t="s">
        <v>7</v>
      </c>
      <c r="W132" s="938" t="s">
        <v>8</v>
      </c>
    </row>
    <row r="133" spans="1:23" ht="14.25" customHeight="1">
      <c r="A133" s="967" t="s">
        <v>562</v>
      </c>
      <c r="B133" s="1073"/>
      <c r="C133" s="941">
        <v>0</v>
      </c>
      <c r="D133" s="942">
        <v>0</v>
      </c>
      <c r="E133" s="1035">
        <f aca="true" t="shared" si="63" ref="E133:E158">SUM(C133:D133)</f>
        <v>0</v>
      </c>
      <c r="F133" s="941">
        <v>0</v>
      </c>
      <c r="G133" s="942">
        <v>0</v>
      </c>
      <c r="H133" s="1035">
        <f aca="true" t="shared" si="64" ref="H133:H158">SUM(F133:G133)</f>
        <v>0</v>
      </c>
      <c r="I133" s="941">
        <v>0</v>
      </c>
      <c r="J133" s="942">
        <v>1</v>
      </c>
      <c r="K133" s="1035">
        <f aca="true" t="shared" si="65" ref="K133:K158">SUM(I133:J133)</f>
        <v>1</v>
      </c>
      <c r="L133" s="941">
        <v>0</v>
      </c>
      <c r="M133" s="942">
        <v>1</v>
      </c>
      <c r="N133" s="1035">
        <f aca="true" t="shared" si="66" ref="N133:N158">SUM(L133:M133)</f>
        <v>1</v>
      </c>
      <c r="O133" s="944">
        <f aca="true" t="shared" si="67" ref="O133:O165">SUM(C133,F133,I133,L133)</f>
        <v>0</v>
      </c>
      <c r="P133" s="942">
        <f aca="true" t="shared" si="68" ref="P133:P165">SUM(D133,G133,J133,M133)</f>
        <v>2</v>
      </c>
      <c r="Q133" s="945">
        <f aca="true" t="shared" si="69" ref="Q133:Q165">SUM(E133,H133,K133,N133)</f>
        <v>2</v>
      </c>
      <c r="R133" s="944">
        <f>U133-O133</f>
        <v>8</v>
      </c>
      <c r="S133" s="942">
        <f>V133-P133</f>
        <v>10</v>
      </c>
      <c r="T133" s="1036">
        <f>W133-Q133</f>
        <v>18</v>
      </c>
      <c r="U133" s="941">
        <v>8</v>
      </c>
      <c r="V133" s="942">
        <v>12</v>
      </c>
      <c r="W133" s="1036">
        <f>SUM(U133:V133)</f>
        <v>20</v>
      </c>
    </row>
    <row r="134" spans="1:23" ht="14.25" customHeight="1">
      <c r="A134" s="1037" t="s">
        <v>534</v>
      </c>
      <c r="B134" s="1038"/>
      <c r="C134" s="949"/>
      <c r="D134" s="947"/>
      <c r="E134" s="1039"/>
      <c r="F134" s="949"/>
      <c r="G134" s="947"/>
      <c r="H134" s="1039"/>
      <c r="I134" s="949"/>
      <c r="J134" s="947"/>
      <c r="K134" s="1039"/>
      <c r="L134" s="949"/>
      <c r="M134" s="947"/>
      <c r="N134" s="1039"/>
      <c r="O134" s="946"/>
      <c r="P134" s="947"/>
      <c r="Q134" s="953"/>
      <c r="R134" s="946"/>
      <c r="S134" s="947"/>
      <c r="T134" s="1040"/>
      <c r="U134" s="949"/>
      <c r="V134" s="947"/>
      <c r="W134" s="1040"/>
    </row>
    <row r="135" spans="1:23" ht="14.25" customHeight="1">
      <c r="A135" s="940" t="s">
        <v>723</v>
      </c>
      <c r="B135" s="935"/>
      <c r="C135" s="941">
        <v>2</v>
      </c>
      <c r="D135" s="942">
        <v>1</v>
      </c>
      <c r="E135" s="1035">
        <f t="shared" si="63"/>
        <v>3</v>
      </c>
      <c r="F135" s="941">
        <v>1</v>
      </c>
      <c r="G135" s="942">
        <v>2</v>
      </c>
      <c r="H135" s="1035">
        <f t="shared" si="64"/>
        <v>3</v>
      </c>
      <c r="I135" s="941">
        <v>2</v>
      </c>
      <c r="J135" s="942">
        <v>4</v>
      </c>
      <c r="K135" s="1035">
        <f t="shared" si="65"/>
        <v>6</v>
      </c>
      <c r="L135" s="941">
        <v>1</v>
      </c>
      <c r="M135" s="942">
        <v>5</v>
      </c>
      <c r="N135" s="1035">
        <f t="shared" si="66"/>
        <v>6</v>
      </c>
      <c r="O135" s="944">
        <f t="shared" si="67"/>
        <v>6</v>
      </c>
      <c r="P135" s="942">
        <f t="shared" si="68"/>
        <v>12</v>
      </c>
      <c r="Q135" s="945">
        <f t="shared" si="69"/>
        <v>18</v>
      </c>
      <c r="R135" s="946"/>
      <c r="S135" s="947"/>
      <c r="T135" s="1040"/>
      <c r="U135" s="941">
        <f aca="true" t="shared" si="70" ref="U135:W136">O135</f>
        <v>6</v>
      </c>
      <c r="V135" s="942">
        <f t="shared" si="70"/>
        <v>12</v>
      </c>
      <c r="W135" s="943">
        <f t="shared" si="70"/>
        <v>18</v>
      </c>
    </row>
    <row r="136" spans="1:23" ht="14.25" customHeight="1">
      <c r="A136" s="940" t="s">
        <v>687</v>
      </c>
      <c r="B136" s="935"/>
      <c r="C136" s="941">
        <v>5</v>
      </c>
      <c r="D136" s="942">
        <v>1</v>
      </c>
      <c r="E136" s="1035">
        <f t="shared" si="63"/>
        <v>6</v>
      </c>
      <c r="F136" s="941">
        <v>0</v>
      </c>
      <c r="G136" s="942">
        <v>2</v>
      </c>
      <c r="H136" s="1035">
        <f t="shared" si="64"/>
        <v>2</v>
      </c>
      <c r="I136" s="941">
        <v>3</v>
      </c>
      <c r="J136" s="942">
        <v>3</v>
      </c>
      <c r="K136" s="1035">
        <f t="shared" si="65"/>
        <v>6</v>
      </c>
      <c r="L136" s="949"/>
      <c r="M136" s="947"/>
      <c r="N136" s="1039"/>
      <c r="O136" s="944">
        <f t="shared" si="67"/>
        <v>8</v>
      </c>
      <c r="P136" s="942">
        <f t="shared" si="68"/>
        <v>6</v>
      </c>
      <c r="Q136" s="945">
        <f t="shared" si="69"/>
        <v>14</v>
      </c>
      <c r="R136" s="946"/>
      <c r="S136" s="947"/>
      <c r="T136" s="1040"/>
      <c r="U136" s="941">
        <f t="shared" si="70"/>
        <v>8</v>
      </c>
      <c r="V136" s="942">
        <f t="shared" si="70"/>
        <v>6</v>
      </c>
      <c r="W136" s="943">
        <f t="shared" si="70"/>
        <v>14</v>
      </c>
    </row>
    <row r="137" spans="1:23" ht="14.25" customHeight="1">
      <c r="A137" s="940" t="s">
        <v>566</v>
      </c>
      <c r="B137" s="935"/>
      <c r="C137" s="941">
        <v>1</v>
      </c>
      <c r="D137" s="942">
        <v>1</v>
      </c>
      <c r="E137" s="1035">
        <f t="shared" si="63"/>
        <v>2</v>
      </c>
      <c r="F137" s="941">
        <v>2</v>
      </c>
      <c r="G137" s="942">
        <v>2</v>
      </c>
      <c r="H137" s="1035">
        <f t="shared" si="64"/>
        <v>4</v>
      </c>
      <c r="I137" s="941">
        <v>1</v>
      </c>
      <c r="J137" s="942">
        <v>1</v>
      </c>
      <c r="K137" s="1035">
        <f t="shared" si="65"/>
        <v>2</v>
      </c>
      <c r="L137" s="949"/>
      <c r="M137" s="947"/>
      <c r="N137" s="1039"/>
      <c r="O137" s="944">
        <f t="shared" si="67"/>
        <v>4</v>
      </c>
      <c r="P137" s="942">
        <f t="shared" si="68"/>
        <v>4</v>
      </c>
      <c r="Q137" s="945">
        <f t="shared" si="69"/>
        <v>8</v>
      </c>
      <c r="R137" s="944">
        <f aca="true" t="shared" si="71" ref="R137:T138">U137-O137</f>
        <v>0</v>
      </c>
      <c r="S137" s="942">
        <f t="shared" si="71"/>
        <v>0</v>
      </c>
      <c r="T137" s="1036">
        <f t="shared" si="71"/>
        <v>0</v>
      </c>
      <c r="U137" s="941">
        <v>4</v>
      </c>
      <c r="V137" s="942">
        <v>4</v>
      </c>
      <c r="W137" s="1036">
        <f>SUM(U137:V137)</f>
        <v>8</v>
      </c>
    </row>
    <row r="138" spans="1:23" ht="14.25" customHeight="1">
      <c r="A138" s="940" t="s">
        <v>567</v>
      </c>
      <c r="B138" s="935"/>
      <c r="C138" s="941">
        <v>0</v>
      </c>
      <c r="D138" s="942">
        <v>0</v>
      </c>
      <c r="E138" s="1035">
        <f t="shared" si="63"/>
        <v>0</v>
      </c>
      <c r="F138" s="941">
        <v>0</v>
      </c>
      <c r="G138" s="942">
        <v>0</v>
      </c>
      <c r="H138" s="1035">
        <f t="shared" si="64"/>
        <v>0</v>
      </c>
      <c r="I138" s="949"/>
      <c r="J138" s="947"/>
      <c r="K138" s="1039"/>
      <c r="L138" s="949"/>
      <c r="M138" s="947"/>
      <c r="N138" s="1039"/>
      <c r="O138" s="944">
        <f t="shared" si="67"/>
        <v>0</v>
      </c>
      <c r="P138" s="942">
        <f t="shared" si="68"/>
        <v>0</v>
      </c>
      <c r="Q138" s="945">
        <f t="shared" si="69"/>
        <v>0</v>
      </c>
      <c r="R138" s="944">
        <f t="shared" si="71"/>
        <v>0</v>
      </c>
      <c r="S138" s="942">
        <f t="shared" si="71"/>
        <v>0</v>
      </c>
      <c r="T138" s="1036">
        <f t="shared" si="71"/>
        <v>0</v>
      </c>
      <c r="U138" s="941">
        <v>0</v>
      </c>
      <c r="V138" s="942">
        <v>0</v>
      </c>
      <c r="W138" s="1036">
        <f>SUM(U138:V138)</f>
        <v>0</v>
      </c>
    </row>
    <row r="139" spans="1:23" ht="14.25" customHeight="1">
      <c r="A139" s="1037" t="s">
        <v>568</v>
      </c>
      <c r="B139" s="1038"/>
      <c r="C139" s="949"/>
      <c r="D139" s="947"/>
      <c r="E139" s="1039"/>
      <c r="F139" s="949"/>
      <c r="G139" s="947"/>
      <c r="H139" s="1039"/>
      <c r="I139" s="949"/>
      <c r="J139" s="947"/>
      <c r="K139" s="1039"/>
      <c r="L139" s="949"/>
      <c r="M139" s="947"/>
      <c r="N139" s="1039"/>
      <c r="O139" s="946"/>
      <c r="P139" s="947"/>
      <c r="Q139" s="953"/>
      <c r="R139" s="946"/>
      <c r="S139" s="947"/>
      <c r="T139" s="1040"/>
      <c r="U139" s="949"/>
      <c r="V139" s="947"/>
      <c r="W139" s="1040"/>
    </row>
    <row r="140" spans="1:23" ht="14.25" customHeight="1">
      <c r="A140" s="940" t="s">
        <v>722</v>
      </c>
      <c r="B140" s="935"/>
      <c r="C140" s="941">
        <v>0</v>
      </c>
      <c r="D140" s="942">
        <v>4</v>
      </c>
      <c r="E140" s="1035">
        <f t="shared" si="63"/>
        <v>4</v>
      </c>
      <c r="F140" s="941">
        <v>2</v>
      </c>
      <c r="G140" s="942">
        <v>8</v>
      </c>
      <c r="H140" s="1035">
        <f t="shared" si="64"/>
        <v>10</v>
      </c>
      <c r="I140" s="941">
        <v>3</v>
      </c>
      <c r="J140" s="942">
        <v>9</v>
      </c>
      <c r="K140" s="1035">
        <f t="shared" si="65"/>
        <v>12</v>
      </c>
      <c r="L140" s="941">
        <v>5</v>
      </c>
      <c r="M140" s="942">
        <v>5</v>
      </c>
      <c r="N140" s="1035">
        <f t="shared" si="66"/>
        <v>10</v>
      </c>
      <c r="O140" s="944">
        <f t="shared" si="67"/>
        <v>10</v>
      </c>
      <c r="P140" s="942">
        <f t="shared" si="68"/>
        <v>26</v>
      </c>
      <c r="Q140" s="945">
        <f t="shared" si="69"/>
        <v>36</v>
      </c>
      <c r="R140" s="944">
        <f aca="true" t="shared" si="72" ref="R140:T141">U140-O140</f>
        <v>15</v>
      </c>
      <c r="S140" s="942">
        <f t="shared" si="72"/>
        <v>19</v>
      </c>
      <c r="T140" s="1036">
        <f t="shared" si="72"/>
        <v>34</v>
      </c>
      <c r="U140" s="941">
        <v>25</v>
      </c>
      <c r="V140" s="942">
        <v>45</v>
      </c>
      <c r="W140" s="1036">
        <f>SUM(U140:V140)</f>
        <v>70</v>
      </c>
    </row>
    <row r="141" spans="1:23" ht="14.25" customHeight="1">
      <c r="A141" s="940" t="s">
        <v>571</v>
      </c>
      <c r="B141" s="935"/>
      <c r="C141" s="941">
        <v>2</v>
      </c>
      <c r="D141" s="942">
        <v>3</v>
      </c>
      <c r="E141" s="1035">
        <f t="shared" si="63"/>
        <v>5</v>
      </c>
      <c r="F141" s="941">
        <v>0</v>
      </c>
      <c r="G141" s="942">
        <v>1</v>
      </c>
      <c r="H141" s="1035">
        <f t="shared" si="64"/>
        <v>1</v>
      </c>
      <c r="I141" s="941">
        <v>1</v>
      </c>
      <c r="J141" s="942">
        <v>2</v>
      </c>
      <c r="K141" s="1035">
        <f t="shared" si="65"/>
        <v>3</v>
      </c>
      <c r="L141" s="941">
        <v>1</v>
      </c>
      <c r="M141" s="942">
        <v>1</v>
      </c>
      <c r="N141" s="1035">
        <f t="shared" si="66"/>
        <v>2</v>
      </c>
      <c r="O141" s="944">
        <f t="shared" si="67"/>
        <v>4</v>
      </c>
      <c r="P141" s="942">
        <f t="shared" si="68"/>
        <v>7</v>
      </c>
      <c r="Q141" s="945">
        <f t="shared" si="69"/>
        <v>11</v>
      </c>
      <c r="R141" s="944">
        <f t="shared" si="72"/>
        <v>65</v>
      </c>
      <c r="S141" s="942">
        <f t="shared" si="72"/>
        <v>155</v>
      </c>
      <c r="T141" s="1036">
        <f t="shared" si="72"/>
        <v>220</v>
      </c>
      <c r="U141" s="941">
        <v>69</v>
      </c>
      <c r="V141" s="942">
        <v>162</v>
      </c>
      <c r="W141" s="1036">
        <f>SUM(U141:V141)</f>
        <v>231</v>
      </c>
    </row>
    <row r="142" spans="1:23" ht="14.25" customHeight="1">
      <c r="A142" s="940" t="s">
        <v>716</v>
      </c>
      <c r="B142" s="935"/>
      <c r="C142" s="941">
        <v>19</v>
      </c>
      <c r="D142" s="942">
        <v>55</v>
      </c>
      <c r="E142" s="1035">
        <f t="shared" si="63"/>
        <v>74</v>
      </c>
      <c r="F142" s="941">
        <v>13</v>
      </c>
      <c r="G142" s="942">
        <v>41</v>
      </c>
      <c r="H142" s="1035">
        <f t="shared" si="64"/>
        <v>54</v>
      </c>
      <c r="I142" s="941">
        <v>29</v>
      </c>
      <c r="J142" s="942">
        <v>51</v>
      </c>
      <c r="K142" s="1035">
        <f t="shared" si="65"/>
        <v>80</v>
      </c>
      <c r="L142" s="941">
        <v>65</v>
      </c>
      <c r="M142" s="942">
        <v>83</v>
      </c>
      <c r="N142" s="1035">
        <f t="shared" si="66"/>
        <v>148</v>
      </c>
      <c r="O142" s="944">
        <f t="shared" si="67"/>
        <v>126</v>
      </c>
      <c r="P142" s="942">
        <f t="shared" si="68"/>
        <v>230</v>
      </c>
      <c r="Q142" s="945">
        <f t="shared" si="69"/>
        <v>356</v>
      </c>
      <c r="R142" s="944">
        <f>U142-O142</f>
        <v>69</v>
      </c>
      <c r="S142" s="942">
        <f>V142-P142</f>
        <v>141</v>
      </c>
      <c r="T142" s="1036">
        <f>W142-Q142</f>
        <v>210</v>
      </c>
      <c r="U142" s="941">
        <v>195</v>
      </c>
      <c r="V142" s="942">
        <v>371</v>
      </c>
      <c r="W142" s="1036">
        <f>SUM(U142:V142)</f>
        <v>566</v>
      </c>
    </row>
    <row r="143" spans="1:23" ht="14.25" customHeight="1">
      <c r="A143" s="940" t="s">
        <v>573</v>
      </c>
      <c r="B143" s="935"/>
      <c r="C143" s="941">
        <v>15</v>
      </c>
      <c r="D143" s="942">
        <v>31</v>
      </c>
      <c r="E143" s="1035">
        <f t="shared" si="63"/>
        <v>46</v>
      </c>
      <c r="F143" s="941">
        <v>6</v>
      </c>
      <c r="G143" s="942">
        <v>13</v>
      </c>
      <c r="H143" s="1035">
        <f t="shared" si="64"/>
        <v>19</v>
      </c>
      <c r="I143" s="941">
        <v>7</v>
      </c>
      <c r="J143" s="942">
        <v>13</v>
      </c>
      <c r="K143" s="1035">
        <f t="shared" si="65"/>
        <v>20</v>
      </c>
      <c r="L143" s="941">
        <v>11</v>
      </c>
      <c r="M143" s="942">
        <v>13</v>
      </c>
      <c r="N143" s="1035">
        <f t="shared" si="66"/>
        <v>24</v>
      </c>
      <c r="O143" s="944">
        <f t="shared" si="67"/>
        <v>39</v>
      </c>
      <c r="P143" s="942">
        <f t="shared" si="68"/>
        <v>70</v>
      </c>
      <c r="Q143" s="945">
        <f t="shared" si="69"/>
        <v>109</v>
      </c>
      <c r="R143" s="946"/>
      <c r="S143" s="947"/>
      <c r="T143" s="1040"/>
      <c r="U143" s="950">
        <f>O143</f>
        <v>39</v>
      </c>
      <c r="V143" s="951">
        <f>P143</f>
        <v>70</v>
      </c>
      <c r="W143" s="952">
        <f>Q143</f>
        <v>109</v>
      </c>
    </row>
    <row r="144" spans="1:23" ht="14.25" customHeight="1">
      <c r="A144" s="940" t="s">
        <v>731</v>
      </c>
      <c r="B144" s="935"/>
      <c r="C144" s="941">
        <v>5</v>
      </c>
      <c r="D144" s="942">
        <v>2</v>
      </c>
      <c r="E144" s="1035">
        <f t="shared" si="63"/>
        <v>7</v>
      </c>
      <c r="F144" s="941">
        <v>2</v>
      </c>
      <c r="G144" s="942">
        <v>0</v>
      </c>
      <c r="H144" s="1035">
        <f t="shared" si="64"/>
        <v>2</v>
      </c>
      <c r="I144" s="941">
        <v>2</v>
      </c>
      <c r="J144" s="942">
        <v>7</v>
      </c>
      <c r="K144" s="1035">
        <f t="shared" si="65"/>
        <v>9</v>
      </c>
      <c r="L144" s="941">
        <v>4</v>
      </c>
      <c r="M144" s="942">
        <v>6</v>
      </c>
      <c r="N144" s="1035">
        <f t="shared" si="66"/>
        <v>10</v>
      </c>
      <c r="O144" s="944">
        <f t="shared" si="67"/>
        <v>13</v>
      </c>
      <c r="P144" s="942">
        <f t="shared" si="68"/>
        <v>15</v>
      </c>
      <c r="Q144" s="945">
        <f t="shared" si="69"/>
        <v>28</v>
      </c>
      <c r="R144" s="944">
        <f aca="true" t="shared" si="73" ref="R144:T145">U144-O144</f>
        <v>106</v>
      </c>
      <c r="S144" s="942">
        <f t="shared" si="73"/>
        <v>315</v>
      </c>
      <c r="T144" s="1036">
        <f t="shared" si="73"/>
        <v>421</v>
      </c>
      <c r="U144" s="941">
        <v>119</v>
      </c>
      <c r="V144" s="942">
        <v>330</v>
      </c>
      <c r="W144" s="1036">
        <f>SUM(U144:V144)</f>
        <v>449</v>
      </c>
    </row>
    <row r="145" spans="1:23" ht="14.25" customHeight="1">
      <c r="A145" s="940" t="s">
        <v>760</v>
      </c>
      <c r="B145" s="935"/>
      <c r="C145" s="941">
        <v>1</v>
      </c>
      <c r="D145" s="942">
        <v>8</v>
      </c>
      <c r="E145" s="1035">
        <f t="shared" si="63"/>
        <v>9</v>
      </c>
      <c r="F145" s="941">
        <v>4</v>
      </c>
      <c r="G145" s="942">
        <v>11</v>
      </c>
      <c r="H145" s="1035">
        <f t="shared" si="64"/>
        <v>15</v>
      </c>
      <c r="I145" s="941">
        <v>2</v>
      </c>
      <c r="J145" s="942">
        <v>13</v>
      </c>
      <c r="K145" s="1035">
        <f t="shared" si="65"/>
        <v>15</v>
      </c>
      <c r="L145" s="941">
        <v>7</v>
      </c>
      <c r="M145" s="942">
        <v>16</v>
      </c>
      <c r="N145" s="1035">
        <f t="shared" si="66"/>
        <v>23</v>
      </c>
      <c r="O145" s="944">
        <f t="shared" si="67"/>
        <v>14</v>
      </c>
      <c r="P145" s="942">
        <f t="shared" si="68"/>
        <v>48</v>
      </c>
      <c r="Q145" s="945">
        <f t="shared" si="69"/>
        <v>62</v>
      </c>
      <c r="R145" s="944">
        <f t="shared" si="73"/>
        <v>140</v>
      </c>
      <c r="S145" s="942">
        <f t="shared" si="73"/>
        <v>374</v>
      </c>
      <c r="T145" s="1036">
        <f t="shared" si="73"/>
        <v>514</v>
      </c>
      <c r="U145" s="941">
        <v>154</v>
      </c>
      <c r="V145" s="942">
        <v>422</v>
      </c>
      <c r="W145" s="1036">
        <f>SUM(U145:V145)</f>
        <v>576</v>
      </c>
    </row>
    <row r="146" spans="1:23" ht="14.25" customHeight="1">
      <c r="A146" s="940" t="s">
        <v>681</v>
      </c>
      <c r="B146" s="935"/>
      <c r="C146" s="941">
        <v>5</v>
      </c>
      <c r="D146" s="942">
        <v>25</v>
      </c>
      <c r="E146" s="1035">
        <f t="shared" si="63"/>
        <v>30</v>
      </c>
      <c r="F146" s="941">
        <v>8</v>
      </c>
      <c r="G146" s="942">
        <v>16</v>
      </c>
      <c r="H146" s="1035">
        <f t="shared" si="64"/>
        <v>24</v>
      </c>
      <c r="I146" s="941">
        <v>8</v>
      </c>
      <c r="J146" s="942">
        <v>29</v>
      </c>
      <c r="K146" s="1035">
        <f t="shared" si="65"/>
        <v>37</v>
      </c>
      <c r="L146" s="941">
        <v>26</v>
      </c>
      <c r="M146" s="942">
        <v>16</v>
      </c>
      <c r="N146" s="1035">
        <f t="shared" si="66"/>
        <v>42</v>
      </c>
      <c r="O146" s="944">
        <f t="shared" si="67"/>
        <v>47</v>
      </c>
      <c r="P146" s="942">
        <f t="shared" si="68"/>
        <v>86</v>
      </c>
      <c r="Q146" s="945">
        <f t="shared" si="69"/>
        <v>133</v>
      </c>
      <c r="R146" s="946"/>
      <c r="S146" s="947"/>
      <c r="T146" s="1040"/>
      <c r="U146" s="950">
        <f>O146</f>
        <v>47</v>
      </c>
      <c r="V146" s="951">
        <f>P146</f>
        <v>86</v>
      </c>
      <c r="W146" s="952">
        <f>Q146</f>
        <v>133</v>
      </c>
    </row>
    <row r="147" spans="1:23" ht="14.25" customHeight="1">
      <c r="A147" s="940" t="s">
        <v>575</v>
      </c>
      <c r="B147" s="935"/>
      <c r="C147" s="941">
        <v>1</v>
      </c>
      <c r="D147" s="942">
        <v>1</v>
      </c>
      <c r="E147" s="1035">
        <f t="shared" si="63"/>
        <v>2</v>
      </c>
      <c r="F147" s="941">
        <v>1</v>
      </c>
      <c r="G147" s="942">
        <v>2</v>
      </c>
      <c r="H147" s="1035">
        <f t="shared" si="64"/>
        <v>3</v>
      </c>
      <c r="I147" s="941">
        <v>1</v>
      </c>
      <c r="J147" s="942">
        <v>4</v>
      </c>
      <c r="K147" s="1035">
        <f t="shared" si="65"/>
        <v>5</v>
      </c>
      <c r="L147" s="941">
        <v>1</v>
      </c>
      <c r="M147" s="942">
        <v>10</v>
      </c>
      <c r="N147" s="1035">
        <f t="shared" si="66"/>
        <v>11</v>
      </c>
      <c r="O147" s="944">
        <f t="shared" si="67"/>
        <v>4</v>
      </c>
      <c r="P147" s="942">
        <f t="shared" si="68"/>
        <v>17</v>
      </c>
      <c r="Q147" s="945">
        <f t="shared" si="69"/>
        <v>21</v>
      </c>
      <c r="R147" s="944">
        <f aca="true" t="shared" si="74" ref="R147:T148">U147-O147</f>
        <v>57</v>
      </c>
      <c r="S147" s="942">
        <f t="shared" si="74"/>
        <v>113</v>
      </c>
      <c r="T147" s="1036">
        <f t="shared" si="74"/>
        <v>170</v>
      </c>
      <c r="U147" s="941">
        <v>61</v>
      </c>
      <c r="V147" s="942">
        <v>130</v>
      </c>
      <c r="W147" s="1036">
        <f>SUM(U147:V147)</f>
        <v>191</v>
      </c>
    </row>
    <row r="148" spans="1:23" ht="14.25" customHeight="1">
      <c r="A148" s="940" t="s">
        <v>682</v>
      </c>
      <c r="B148" s="935"/>
      <c r="C148" s="941">
        <v>6</v>
      </c>
      <c r="D148" s="942">
        <v>6</v>
      </c>
      <c r="E148" s="1035">
        <f>SUM(C148:D148)</f>
        <v>12</v>
      </c>
      <c r="F148" s="941">
        <v>1</v>
      </c>
      <c r="G148" s="942">
        <v>1</v>
      </c>
      <c r="H148" s="1035">
        <f>SUM(F148:G148)</f>
        <v>2</v>
      </c>
      <c r="I148" s="941">
        <v>1</v>
      </c>
      <c r="J148" s="942">
        <v>3</v>
      </c>
      <c r="K148" s="1035">
        <f>SUM(I148:J148)</f>
        <v>4</v>
      </c>
      <c r="L148" s="941">
        <v>6</v>
      </c>
      <c r="M148" s="942">
        <v>6</v>
      </c>
      <c r="N148" s="1035">
        <f>SUM(L148:M148)</f>
        <v>12</v>
      </c>
      <c r="O148" s="944">
        <f>SUM(C148,F148,I148,L148)</f>
        <v>14</v>
      </c>
      <c r="P148" s="942">
        <f>SUM(D148,G148,J148,M148)</f>
        <v>16</v>
      </c>
      <c r="Q148" s="945">
        <f>SUM(E148,H148,K148,N148)</f>
        <v>30</v>
      </c>
      <c r="R148" s="944">
        <f t="shared" si="74"/>
        <v>102</v>
      </c>
      <c r="S148" s="942">
        <f t="shared" si="74"/>
        <v>261</v>
      </c>
      <c r="T148" s="1036">
        <f t="shared" si="74"/>
        <v>363</v>
      </c>
      <c r="U148" s="941">
        <v>116</v>
      </c>
      <c r="V148" s="942">
        <v>277</v>
      </c>
      <c r="W148" s="1036">
        <f>SUM(U148:V148)</f>
        <v>393</v>
      </c>
    </row>
    <row r="149" spans="1:23" ht="14.25" customHeight="1">
      <c r="A149" s="1037" t="s">
        <v>577</v>
      </c>
      <c r="B149" s="1038"/>
      <c r="C149" s="949"/>
      <c r="D149" s="947"/>
      <c r="E149" s="1039"/>
      <c r="F149" s="949"/>
      <c r="G149" s="947"/>
      <c r="H149" s="1039"/>
      <c r="I149" s="949"/>
      <c r="J149" s="947"/>
      <c r="K149" s="1039"/>
      <c r="L149" s="949"/>
      <c r="M149" s="947"/>
      <c r="N149" s="1039"/>
      <c r="O149" s="946"/>
      <c r="P149" s="947"/>
      <c r="Q149" s="953"/>
      <c r="R149" s="946"/>
      <c r="S149" s="947"/>
      <c r="T149" s="1040"/>
      <c r="U149" s="1074"/>
      <c r="V149" s="1075"/>
      <c r="W149" s="1076"/>
    </row>
    <row r="150" spans="1:23" ht="14.25" customHeight="1">
      <c r="A150" s="940" t="s">
        <v>683</v>
      </c>
      <c r="B150" s="935"/>
      <c r="C150" s="941">
        <v>0</v>
      </c>
      <c r="D150" s="942">
        <v>8</v>
      </c>
      <c r="E150" s="1035">
        <f t="shared" si="63"/>
        <v>8</v>
      </c>
      <c r="F150" s="941">
        <v>2</v>
      </c>
      <c r="G150" s="942">
        <v>7</v>
      </c>
      <c r="H150" s="1035">
        <f t="shared" si="64"/>
        <v>9</v>
      </c>
      <c r="I150" s="941">
        <v>3</v>
      </c>
      <c r="J150" s="942">
        <v>10</v>
      </c>
      <c r="K150" s="1035">
        <f t="shared" si="65"/>
        <v>13</v>
      </c>
      <c r="L150" s="941">
        <v>6</v>
      </c>
      <c r="M150" s="942">
        <v>10</v>
      </c>
      <c r="N150" s="1035">
        <f t="shared" si="66"/>
        <v>16</v>
      </c>
      <c r="O150" s="944">
        <f t="shared" si="67"/>
        <v>11</v>
      </c>
      <c r="P150" s="942">
        <f t="shared" si="68"/>
        <v>35</v>
      </c>
      <c r="Q150" s="945">
        <f t="shared" si="69"/>
        <v>46</v>
      </c>
      <c r="R150" s="946"/>
      <c r="S150" s="947"/>
      <c r="T150" s="1040"/>
      <c r="U150" s="941">
        <f>O150</f>
        <v>11</v>
      </c>
      <c r="V150" s="942">
        <f>P150</f>
        <v>35</v>
      </c>
      <c r="W150" s="1036">
        <f>Q150</f>
        <v>46</v>
      </c>
    </row>
    <row r="151" spans="1:23" ht="14.25" customHeight="1">
      <c r="A151" s="940" t="s">
        <v>579</v>
      </c>
      <c r="B151" s="935"/>
      <c r="C151" s="941">
        <v>15</v>
      </c>
      <c r="D151" s="942">
        <v>40</v>
      </c>
      <c r="E151" s="1035">
        <f t="shared" si="63"/>
        <v>55</v>
      </c>
      <c r="F151" s="941">
        <v>32</v>
      </c>
      <c r="G151" s="942">
        <v>74</v>
      </c>
      <c r="H151" s="1035">
        <f t="shared" si="64"/>
        <v>106</v>
      </c>
      <c r="I151" s="941">
        <v>44</v>
      </c>
      <c r="J151" s="942">
        <v>72</v>
      </c>
      <c r="K151" s="1035">
        <f t="shared" si="65"/>
        <v>116</v>
      </c>
      <c r="L151" s="941">
        <v>68</v>
      </c>
      <c r="M151" s="942">
        <v>86</v>
      </c>
      <c r="N151" s="1035">
        <f t="shared" si="66"/>
        <v>154</v>
      </c>
      <c r="O151" s="944">
        <f t="shared" si="67"/>
        <v>159</v>
      </c>
      <c r="P151" s="942">
        <f t="shared" si="68"/>
        <v>272</v>
      </c>
      <c r="Q151" s="945">
        <f t="shared" si="69"/>
        <v>431</v>
      </c>
      <c r="R151" s="944">
        <f aca="true" t="shared" si="75" ref="R151:T152">U151-O151</f>
        <v>8</v>
      </c>
      <c r="S151" s="942">
        <f t="shared" si="75"/>
        <v>12</v>
      </c>
      <c r="T151" s="1036">
        <f t="shared" si="75"/>
        <v>20</v>
      </c>
      <c r="U151" s="941">
        <v>167</v>
      </c>
      <c r="V151" s="942">
        <v>284</v>
      </c>
      <c r="W151" s="1036">
        <f>SUM(U151:V151)</f>
        <v>451</v>
      </c>
    </row>
    <row r="152" spans="1:23" ht="14.25" customHeight="1">
      <c r="A152" s="940" t="s">
        <v>580</v>
      </c>
      <c r="B152" s="935"/>
      <c r="C152" s="941">
        <v>4</v>
      </c>
      <c r="D152" s="942">
        <v>4</v>
      </c>
      <c r="E152" s="1035">
        <f t="shared" si="63"/>
        <v>8</v>
      </c>
      <c r="F152" s="941">
        <v>0</v>
      </c>
      <c r="G152" s="942">
        <v>0</v>
      </c>
      <c r="H152" s="1035">
        <f t="shared" si="64"/>
        <v>0</v>
      </c>
      <c r="I152" s="941">
        <v>1</v>
      </c>
      <c r="J152" s="942">
        <v>14</v>
      </c>
      <c r="K152" s="1035">
        <f t="shared" si="65"/>
        <v>15</v>
      </c>
      <c r="L152" s="941">
        <v>1</v>
      </c>
      <c r="M152" s="942">
        <v>1</v>
      </c>
      <c r="N152" s="1035">
        <f t="shared" si="66"/>
        <v>2</v>
      </c>
      <c r="O152" s="944">
        <f t="shared" si="67"/>
        <v>6</v>
      </c>
      <c r="P152" s="942">
        <f t="shared" si="68"/>
        <v>19</v>
      </c>
      <c r="Q152" s="945">
        <f t="shared" si="69"/>
        <v>25</v>
      </c>
      <c r="R152" s="944">
        <f t="shared" si="75"/>
        <v>2</v>
      </c>
      <c r="S152" s="942">
        <f t="shared" si="75"/>
        <v>5</v>
      </c>
      <c r="T152" s="1036">
        <f t="shared" si="75"/>
        <v>7</v>
      </c>
      <c r="U152" s="941">
        <v>8</v>
      </c>
      <c r="V152" s="942">
        <v>24</v>
      </c>
      <c r="W152" s="1036">
        <f>SUM(U152:V152)</f>
        <v>32</v>
      </c>
    </row>
    <row r="153" spans="1:23" ht="14.25" customHeight="1">
      <c r="A153" s="940" t="s">
        <v>583</v>
      </c>
      <c r="B153" s="935"/>
      <c r="C153" s="949"/>
      <c r="D153" s="947"/>
      <c r="E153" s="1035">
        <v>14</v>
      </c>
      <c r="F153" s="949"/>
      <c r="G153" s="947"/>
      <c r="H153" s="1035">
        <v>8</v>
      </c>
      <c r="I153" s="949"/>
      <c r="J153" s="947"/>
      <c r="K153" s="1035">
        <v>4</v>
      </c>
      <c r="L153" s="949"/>
      <c r="M153" s="947"/>
      <c r="N153" s="1035">
        <v>6</v>
      </c>
      <c r="O153" s="946"/>
      <c r="P153" s="947"/>
      <c r="Q153" s="945">
        <f t="shared" si="69"/>
        <v>32</v>
      </c>
      <c r="R153" s="946"/>
      <c r="S153" s="947"/>
      <c r="T153" s="1040"/>
      <c r="U153" s="949"/>
      <c r="V153" s="947"/>
      <c r="W153" s="1036">
        <f>Q153</f>
        <v>32</v>
      </c>
    </row>
    <row r="154" spans="1:23" ht="14.25" customHeight="1">
      <c r="A154" s="1037" t="s">
        <v>581</v>
      </c>
      <c r="B154" s="1038"/>
      <c r="C154" s="949"/>
      <c r="D154" s="947"/>
      <c r="E154" s="1039"/>
      <c r="F154" s="949"/>
      <c r="G154" s="947"/>
      <c r="H154" s="1039"/>
      <c r="I154" s="949"/>
      <c r="J154" s="947"/>
      <c r="K154" s="1039"/>
      <c r="L154" s="949"/>
      <c r="M154" s="947"/>
      <c r="N154" s="1039"/>
      <c r="O154" s="946"/>
      <c r="P154" s="947"/>
      <c r="Q154" s="953"/>
      <c r="R154" s="946"/>
      <c r="S154" s="947"/>
      <c r="T154" s="1040"/>
      <c r="U154" s="949"/>
      <c r="V154" s="947"/>
      <c r="W154" s="1040"/>
    </row>
    <row r="155" spans="1:23" ht="14.25" customHeight="1">
      <c r="A155" s="940" t="s">
        <v>582</v>
      </c>
      <c r="B155" s="935"/>
      <c r="C155" s="941">
        <v>27</v>
      </c>
      <c r="D155" s="942">
        <v>70</v>
      </c>
      <c r="E155" s="1035">
        <f t="shared" si="63"/>
        <v>97</v>
      </c>
      <c r="F155" s="941">
        <v>24</v>
      </c>
      <c r="G155" s="942">
        <v>51</v>
      </c>
      <c r="H155" s="1035">
        <f t="shared" si="64"/>
        <v>75</v>
      </c>
      <c r="I155" s="941">
        <v>28</v>
      </c>
      <c r="J155" s="942">
        <v>85</v>
      </c>
      <c r="K155" s="1035">
        <f t="shared" si="65"/>
        <v>113</v>
      </c>
      <c r="L155" s="941">
        <v>1</v>
      </c>
      <c r="M155" s="942">
        <v>1</v>
      </c>
      <c r="N155" s="1035">
        <f t="shared" si="66"/>
        <v>2</v>
      </c>
      <c r="O155" s="944">
        <f t="shared" si="67"/>
        <v>80</v>
      </c>
      <c r="P155" s="942">
        <f t="shared" si="68"/>
        <v>207</v>
      </c>
      <c r="Q155" s="945">
        <f t="shared" si="69"/>
        <v>287</v>
      </c>
      <c r="R155" s="946"/>
      <c r="S155" s="947"/>
      <c r="T155" s="1040"/>
      <c r="U155" s="941">
        <f aca="true" t="shared" si="76" ref="U155:W156">O155</f>
        <v>80</v>
      </c>
      <c r="V155" s="942">
        <f t="shared" si="76"/>
        <v>207</v>
      </c>
      <c r="W155" s="943">
        <f t="shared" si="76"/>
        <v>287</v>
      </c>
    </row>
    <row r="156" spans="1:23" ht="14.25" customHeight="1">
      <c r="A156" s="940" t="s">
        <v>748</v>
      </c>
      <c r="B156" s="935"/>
      <c r="C156" s="941">
        <v>11</v>
      </c>
      <c r="D156" s="942">
        <v>22</v>
      </c>
      <c r="E156" s="1035">
        <f t="shared" si="63"/>
        <v>33</v>
      </c>
      <c r="F156" s="941">
        <v>7</v>
      </c>
      <c r="G156" s="942">
        <v>26</v>
      </c>
      <c r="H156" s="1035">
        <f t="shared" si="64"/>
        <v>33</v>
      </c>
      <c r="I156" s="941">
        <v>5</v>
      </c>
      <c r="J156" s="942">
        <v>11</v>
      </c>
      <c r="K156" s="1035">
        <f t="shared" si="65"/>
        <v>16</v>
      </c>
      <c r="L156" s="941">
        <v>5</v>
      </c>
      <c r="M156" s="942">
        <v>11</v>
      </c>
      <c r="N156" s="1035">
        <f t="shared" si="66"/>
        <v>16</v>
      </c>
      <c r="O156" s="944">
        <f t="shared" si="67"/>
        <v>28</v>
      </c>
      <c r="P156" s="942">
        <f t="shared" si="68"/>
        <v>70</v>
      </c>
      <c r="Q156" s="945">
        <f t="shared" si="69"/>
        <v>98</v>
      </c>
      <c r="R156" s="946"/>
      <c r="S156" s="947"/>
      <c r="T156" s="1040"/>
      <c r="U156" s="941">
        <f t="shared" si="76"/>
        <v>28</v>
      </c>
      <c r="V156" s="942">
        <f t="shared" si="76"/>
        <v>70</v>
      </c>
      <c r="W156" s="943">
        <f t="shared" si="76"/>
        <v>98</v>
      </c>
    </row>
    <row r="157" spans="1:23" ht="14.25" customHeight="1">
      <c r="A157" s="940" t="s">
        <v>584</v>
      </c>
      <c r="B157" s="935"/>
      <c r="C157" s="941">
        <v>4</v>
      </c>
      <c r="D157" s="942">
        <v>13</v>
      </c>
      <c r="E157" s="1035">
        <f t="shared" si="63"/>
        <v>17</v>
      </c>
      <c r="F157" s="941">
        <v>6</v>
      </c>
      <c r="G157" s="942">
        <v>6</v>
      </c>
      <c r="H157" s="1035">
        <f t="shared" si="64"/>
        <v>12</v>
      </c>
      <c r="I157" s="941">
        <v>2</v>
      </c>
      <c r="J157" s="942">
        <v>7</v>
      </c>
      <c r="K157" s="1035">
        <f t="shared" si="65"/>
        <v>9</v>
      </c>
      <c r="L157" s="941">
        <v>4</v>
      </c>
      <c r="M157" s="942">
        <v>7</v>
      </c>
      <c r="N157" s="1035">
        <f t="shared" si="66"/>
        <v>11</v>
      </c>
      <c r="O157" s="944">
        <f t="shared" si="67"/>
        <v>16</v>
      </c>
      <c r="P157" s="942">
        <f t="shared" si="68"/>
        <v>33</v>
      </c>
      <c r="Q157" s="945">
        <f t="shared" si="69"/>
        <v>49</v>
      </c>
      <c r="R157" s="944">
        <f>U157-O157</f>
        <v>11</v>
      </c>
      <c r="S157" s="942">
        <f>V157-P157</f>
        <v>21</v>
      </c>
      <c r="T157" s="1036">
        <f>W157-Q157</f>
        <v>32</v>
      </c>
      <c r="U157" s="941">
        <v>27</v>
      </c>
      <c r="V157" s="942">
        <v>54</v>
      </c>
      <c r="W157" s="1036">
        <f>SUM(U157:V157)</f>
        <v>81</v>
      </c>
    </row>
    <row r="158" spans="1:23" ht="14.25" customHeight="1">
      <c r="A158" s="940" t="s">
        <v>749</v>
      </c>
      <c r="B158" s="935"/>
      <c r="C158" s="941">
        <v>1</v>
      </c>
      <c r="D158" s="942">
        <v>2</v>
      </c>
      <c r="E158" s="1035">
        <f t="shared" si="63"/>
        <v>3</v>
      </c>
      <c r="F158" s="941">
        <v>2</v>
      </c>
      <c r="G158" s="942">
        <v>4</v>
      </c>
      <c r="H158" s="1035">
        <f t="shared" si="64"/>
        <v>6</v>
      </c>
      <c r="I158" s="941">
        <v>4</v>
      </c>
      <c r="J158" s="942">
        <v>2</v>
      </c>
      <c r="K158" s="1035">
        <f t="shared" si="65"/>
        <v>6</v>
      </c>
      <c r="L158" s="941">
        <v>0</v>
      </c>
      <c r="M158" s="942">
        <v>5</v>
      </c>
      <c r="N158" s="1035">
        <f t="shared" si="66"/>
        <v>5</v>
      </c>
      <c r="O158" s="944">
        <f t="shared" si="67"/>
        <v>7</v>
      </c>
      <c r="P158" s="942">
        <f t="shared" si="68"/>
        <v>13</v>
      </c>
      <c r="Q158" s="945">
        <f t="shared" si="69"/>
        <v>20</v>
      </c>
      <c r="R158" s="946"/>
      <c r="S158" s="947"/>
      <c r="T158" s="1040"/>
      <c r="U158" s="941">
        <f>O158</f>
        <v>7</v>
      </c>
      <c r="V158" s="942">
        <f>P158</f>
        <v>13</v>
      </c>
      <c r="W158" s="943">
        <f>Q158</f>
        <v>20</v>
      </c>
    </row>
    <row r="159" spans="1:23" s="962" customFormat="1" ht="14.25" customHeight="1">
      <c r="A159" s="965" t="s">
        <v>586</v>
      </c>
      <c r="B159" s="966"/>
      <c r="C159" s="950">
        <v>33</v>
      </c>
      <c r="D159" s="951">
        <v>72</v>
      </c>
      <c r="E159" s="1041">
        <f aca="true" t="shared" si="77" ref="E159:E165">SUM(C159:D159)</f>
        <v>105</v>
      </c>
      <c r="F159" s="950">
        <v>3</v>
      </c>
      <c r="G159" s="951">
        <v>16</v>
      </c>
      <c r="H159" s="1041">
        <f aca="true" t="shared" si="78" ref="H159:H165">SUM(F159:G159)</f>
        <v>19</v>
      </c>
      <c r="I159" s="950">
        <v>2</v>
      </c>
      <c r="J159" s="951">
        <v>16</v>
      </c>
      <c r="K159" s="1041">
        <f aca="true" t="shared" si="79" ref="K159:K165">SUM(I159:J159)</f>
        <v>18</v>
      </c>
      <c r="L159" s="950">
        <v>7</v>
      </c>
      <c r="M159" s="951">
        <v>13</v>
      </c>
      <c r="N159" s="1041">
        <f aca="true" t="shared" si="80" ref="N159:N165">SUM(L159:M159)</f>
        <v>20</v>
      </c>
      <c r="O159" s="1042">
        <f t="shared" si="67"/>
        <v>45</v>
      </c>
      <c r="P159" s="1043">
        <f t="shared" si="68"/>
        <v>117</v>
      </c>
      <c r="Q159" s="1044">
        <f t="shared" si="69"/>
        <v>162</v>
      </c>
      <c r="R159" s="1045"/>
      <c r="S159" s="1046"/>
      <c r="T159" s="1077"/>
      <c r="U159" s="950">
        <f aca="true" t="shared" si="81" ref="U159:W161">O159</f>
        <v>45</v>
      </c>
      <c r="V159" s="951">
        <f t="shared" si="81"/>
        <v>117</v>
      </c>
      <c r="W159" s="952">
        <f t="shared" si="81"/>
        <v>162</v>
      </c>
    </row>
    <row r="160" spans="1:23" s="962" customFormat="1" ht="14.25" customHeight="1">
      <c r="A160" s="965" t="s">
        <v>585</v>
      </c>
      <c r="B160" s="966"/>
      <c r="C160" s="950">
        <v>26</v>
      </c>
      <c r="D160" s="951">
        <v>67</v>
      </c>
      <c r="E160" s="1041">
        <f t="shared" si="77"/>
        <v>93</v>
      </c>
      <c r="F160" s="950">
        <v>10</v>
      </c>
      <c r="G160" s="951">
        <v>19</v>
      </c>
      <c r="H160" s="1041">
        <f t="shared" si="78"/>
        <v>29</v>
      </c>
      <c r="I160" s="950">
        <v>11</v>
      </c>
      <c r="J160" s="951">
        <v>11</v>
      </c>
      <c r="K160" s="1041">
        <f t="shared" si="79"/>
        <v>22</v>
      </c>
      <c r="L160" s="950"/>
      <c r="M160" s="951"/>
      <c r="N160" s="1041">
        <f t="shared" si="80"/>
        <v>0</v>
      </c>
      <c r="O160" s="1042">
        <f t="shared" si="67"/>
        <v>47</v>
      </c>
      <c r="P160" s="1043">
        <f t="shared" si="68"/>
        <v>97</v>
      </c>
      <c r="Q160" s="1044">
        <f t="shared" si="69"/>
        <v>144</v>
      </c>
      <c r="R160" s="959"/>
      <c r="S160" s="960"/>
      <c r="T160" s="1078"/>
      <c r="U160" s="950">
        <f t="shared" si="81"/>
        <v>47</v>
      </c>
      <c r="V160" s="951">
        <f t="shared" si="81"/>
        <v>97</v>
      </c>
      <c r="W160" s="952">
        <f t="shared" si="81"/>
        <v>144</v>
      </c>
    </row>
    <row r="161" spans="1:23" s="962" customFormat="1" ht="14.25" customHeight="1">
      <c r="A161" s="965" t="s">
        <v>587</v>
      </c>
      <c r="B161" s="966"/>
      <c r="C161" s="950">
        <v>22</v>
      </c>
      <c r="D161" s="951">
        <v>42</v>
      </c>
      <c r="E161" s="1041">
        <f t="shared" si="77"/>
        <v>64</v>
      </c>
      <c r="F161" s="950">
        <v>18</v>
      </c>
      <c r="G161" s="951">
        <v>32</v>
      </c>
      <c r="H161" s="1041">
        <f t="shared" si="78"/>
        <v>50</v>
      </c>
      <c r="I161" s="950">
        <v>16</v>
      </c>
      <c r="J161" s="951">
        <v>28</v>
      </c>
      <c r="K161" s="1041">
        <f t="shared" si="79"/>
        <v>44</v>
      </c>
      <c r="L161" s="950">
        <v>19</v>
      </c>
      <c r="M161" s="951">
        <v>20</v>
      </c>
      <c r="N161" s="1041">
        <f t="shared" si="80"/>
        <v>39</v>
      </c>
      <c r="O161" s="1042">
        <f t="shared" si="67"/>
        <v>75</v>
      </c>
      <c r="P161" s="1043">
        <f t="shared" si="68"/>
        <v>122</v>
      </c>
      <c r="Q161" s="1044">
        <f t="shared" si="69"/>
        <v>197</v>
      </c>
      <c r="R161" s="959"/>
      <c r="S161" s="960"/>
      <c r="T161" s="1078"/>
      <c r="U161" s="950">
        <f t="shared" si="81"/>
        <v>75</v>
      </c>
      <c r="V161" s="951">
        <f t="shared" si="81"/>
        <v>122</v>
      </c>
      <c r="W161" s="952">
        <f t="shared" si="81"/>
        <v>197</v>
      </c>
    </row>
    <row r="162" spans="1:23" s="962" customFormat="1" ht="14.25" customHeight="1">
      <c r="A162" s="965" t="s">
        <v>588</v>
      </c>
      <c r="B162" s="966"/>
      <c r="C162" s="1049">
        <v>13</v>
      </c>
      <c r="D162" s="1043">
        <v>45</v>
      </c>
      <c r="E162" s="1050">
        <f t="shared" si="77"/>
        <v>58</v>
      </c>
      <c r="F162" s="1049">
        <v>15</v>
      </c>
      <c r="G162" s="1043">
        <v>30</v>
      </c>
      <c r="H162" s="1050">
        <f t="shared" si="78"/>
        <v>45</v>
      </c>
      <c r="I162" s="1049">
        <v>24</v>
      </c>
      <c r="J162" s="1043">
        <v>49</v>
      </c>
      <c r="K162" s="1050">
        <f t="shared" si="79"/>
        <v>73</v>
      </c>
      <c r="L162" s="1049"/>
      <c r="M162" s="1043"/>
      <c r="N162" s="1050">
        <f t="shared" si="80"/>
        <v>0</v>
      </c>
      <c r="O162" s="1042">
        <f t="shared" si="67"/>
        <v>52</v>
      </c>
      <c r="P162" s="1043">
        <f t="shared" si="68"/>
        <v>124</v>
      </c>
      <c r="Q162" s="1044">
        <f t="shared" si="69"/>
        <v>176</v>
      </c>
      <c r="R162" s="944">
        <f aca="true" t="shared" si="82" ref="R162:T163">U162-O162</f>
        <v>18</v>
      </c>
      <c r="S162" s="942">
        <f t="shared" si="82"/>
        <v>299</v>
      </c>
      <c r="T162" s="1036">
        <f t="shared" si="82"/>
        <v>317</v>
      </c>
      <c r="U162" s="1049">
        <v>70</v>
      </c>
      <c r="V162" s="1043">
        <v>423</v>
      </c>
      <c r="W162" s="1036">
        <f>SUM(U162:V162)</f>
        <v>493</v>
      </c>
    </row>
    <row r="163" spans="1:23" s="962" customFormat="1" ht="14.25" customHeight="1">
      <c r="A163" s="965" t="s">
        <v>730</v>
      </c>
      <c r="B163" s="966"/>
      <c r="C163" s="950">
        <v>5</v>
      </c>
      <c r="D163" s="951">
        <v>16</v>
      </c>
      <c r="E163" s="1041">
        <f t="shared" si="77"/>
        <v>21</v>
      </c>
      <c r="F163" s="950">
        <v>2</v>
      </c>
      <c r="G163" s="951">
        <v>24</v>
      </c>
      <c r="H163" s="1041">
        <f t="shared" si="78"/>
        <v>26</v>
      </c>
      <c r="I163" s="950"/>
      <c r="J163" s="951">
        <v>3</v>
      </c>
      <c r="K163" s="1041">
        <f t="shared" si="79"/>
        <v>3</v>
      </c>
      <c r="L163" s="950"/>
      <c r="M163" s="951">
        <v>0</v>
      </c>
      <c r="N163" s="1041">
        <f t="shared" si="80"/>
        <v>0</v>
      </c>
      <c r="O163" s="1042">
        <f t="shared" si="67"/>
        <v>7</v>
      </c>
      <c r="P163" s="1043">
        <f t="shared" si="68"/>
        <v>43</v>
      </c>
      <c r="Q163" s="1044">
        <f t="shared" si="69"/>
        <v>50</v>
      </c>
      <c r="R163" s="944">
        <f t="shared" si="82"/>
        <v>9</v>
      </c>
      <c r="S163" s="942">
        <f t="shared" si="82"/>
        <v>34</v>
      </c>
      <c r="T163" s="1036">
        <f t="shared" si="82"/>
        <v>43</v>
      </c>
      <c r="U163" s="950">
        <v>16</v>
      </c>
      <c r="V163" s="951">
        <v>77</v>
      </c>
      <c r="W163" s="1036">
        <f>SUM(U163:V163)</f>
        <v>93</v>
      </c>
    </row>
    <row r="164" spans="1:23" s="962" customFormat="1" ht="14.25" customHeight="1">
      <c r="A164" s="965" t="s">
        <v>26</v>
      </c>
      <c r="B164" s="966"/>
      <c r="C164" s="950">
        <v>4</v>
      </c>
      <c r="D164" s="951">
        <v>9</v>
      </c>
      <c r="E164" s="1041">
        <f t="shared" si="77"/>
        <v>13</v>
      </c>
      <c r="F164" s="950">
        <v>9</v>
      </c>
      <c r="G164" s="951">
        <v>7</v>
      </c>
      <c r="H164" s="1041">
        <f t="shared" si="78"/>
        <v>16</v>
      </c>
      <c r="I164" s="950">
        <v>10</v>
      </c>
      <c r="J164" s="951">
        <v>10</v>
      </c>
      <c r="K164" s="1041">
        <f t="shared" si="79"/>
        <v>20</v>
      </c>
      <c r="L164" s="950">
        <v>11</v>
      </c>
      <c r="M164" s="951">
        <v>8</v>
      </c>
      <c r="N164" s="1041">
        <f t="shared" si="80"/>
        <v>19</v>
      </c>
      <c r="O164" s="1042">
        <f t="shared" si="67"/>
        <v>34</v>
      </c>
      <c r="P164" s="1043">
        <f t="shared" si="68"/>
        <v>34</v>
      </c>
      <c r="Q164" s="1044">
        <f t="shared" si="69"/>
        <v>68</v>
      </c>
      <c r="R164" s="959"/>
      <c r="S164" s="960"/>
      <c r="T164" s="1078"/>
      <c r="U164" s="950">
        <f>O164</f>
        <v>34</v>
      </c>
      <c r="V164" s="951">
        <f>P164</f>
        <v>34</v>
      </c>
      <c r="W164" s="952">
        <f>Q164</f>
        <v>68</v>
      </c>
    </row>
    <row r="165" spans="1:23" s="962" customFormat="1" ht="14.25" customHeight="1">
      <c r="A165" s="965" t="s">
        <v>27</v>
      </c>
      <c r="B165" s="966"/>
      <c r="C165" s="950"/>
      <c r="D165" s="951"/>
      <c r="E165" s="1041">
        <f t="shared" si="77"/>
        <v>0</v>
      </c>
      <c r="F165" s="950"/>
      <c r="G165" s="951">
        <v>1</v>
      </c>
      <c r="H165" s="1041">
        <f t="shared" si="78"/>
        <v>1</v>
      </c>
      <c r="I165" s="950"/>
      <c r="J165" s="951"/>
      <c r="K165" s="1041">
        <f t="shared" si="79"/>
        <v>0</v>
      </c>
      <c r="L165" s="950"/>
      <c r="M165" s="951"/>
      <c r="N165" s="1041">
        <f t="shared" si="80"/>
        <v>0</v>
      </c>
      <c r="O165" s="1042">
        <f t="shared" si="67"/>
        <v>0</v>
      </c>
      <c r="P165" s="1043">
        <f t="shared" si="68"/>
        <v>1</v>
      </c>
      <c r="Q165" s="1044">
        <f t="shared" si="69"/>
        <v>1</v>
      </c>
      <c r="R165" s="944">
        <f>U165-O165</f>
        <v>5</v>
      </c>
      <c r="S165" s="942">
        <f>V165-P165</f>
        <v>10</v>
      </c>
      <c r="T165" s="1036">
        <f>W165-Q165</f>
        <v>15</v>
      </c>
      <c r="U165" s="950">
        <v>5</v>
      </c>
      <c r="V165" s="951">
        <v>11</v>
      </c>
      <c r="W165" s="1036">
        <f>SUM(U165:V165)</f>
        <v>16</v>
      </c>
    </row>
    <row r="166" spans="1:23" s="962" customFormat="1" ht="14.25" customHeight="1">
      <c r="A166" s="967" t="s">
        <v>589</v>
      </c>
      <c r="B166" s="966"/>
      <c r="C166" s="941">
        <v>4</v>
      </c>
      <c r="D166" s="942">
        <v>10</v>
      </c>
      <c r="E166" s="1035">
        <f>SUM(C166:D166)</f>
        <v>14</v>
      </c>
      <c r="F166" s="941">
        <v>5</v>
      </c>
      <c r="G166" s="942">
        <v>9</v>
      </c>
      <c r="H166" s="1035">
        <f>SUM(F166:G166)</f>
        <v>14</v>
      </c>
      <c r="I166" s="941">
        <v>9</v>
      </c>
      <c r="J166" s="942">
        <v>9</v>
      </c>
      <c r="K166" s="1035">
        <f>SUM(I166:J166)</f>
        <v>18</v>
      </c>
      <c r="L166" s="941">
        <v>12</v>
      </c>
      <c r="M166" s="942">
        <v>23</v>
      </c>
      <c r="N166" s="1035">
        <f>SUM(L166:M166)</f>
        <v>35</v>
      </c>
      <c r="O166" s="944">
        <f aca="true" t="shared" si="83" ref="O166:Q167">SUM(C166,F166,I166,L166)</f>
        <v>30</v>
      </c>
      <c r="P166" s="942">
        <f t="shared" si="83"/>
        <v>51</v>
      </c>
      <c r="Q166" s="945">
        <f t="shared" si="83"/>
        <v>81</v>
      </c>
      <c r="R166" s="944">
        <f aca="true" t="shared" si="84" ref="R166:T167">U166-O166</f>
        <v>333</v>
      </c>
      <c r="S166" s="942">
        <f t="shared" si="84"/>
        <v>598</v>
      </c>
      <c r="T166" s="1036">
        <f t="shared" si="84"/>
        <v>931</v>
      </c>
      <c r="U166" s="941">
        <v>363</v>
      </c>
      <c r="V166" s="942">
        <v>649</v>
      </c>
      <c r="W166" s="1036">
        <f>SUM(U166:V166)</f>
        <v>1012</v>
      </c>
    </row>
    <row r="167" spans="1:23" s="962" customFormat="1" ht="14.25" customHeight="1" thickBot="1">
      <c r="A167" s="1079" t="s">
        <v>590</v>
      </c>
      <c r="B167" s="1080"/>
      <c r="C167" s="1081">
        <v>87</v>
      </c>
      <c r="D167" s="1082">
        <v>228</v>
      </c>
      <c r="E167" s="1083">
        <f>SUM(C167:D167)</f>
        <v>315</v>
      </c>
      <c r="F167" s="1081">
        <v>36</v>
      </c>
      <c r="G167" s="1082">
        <v>116</v>
      </c>
      <c r="H167" s="1083">
        <f>SUM(F167:G167)</f>
        <v>152</v>
      </c>
      <c r="I167" s="1081">
        <v>52</v>
      </c>
      <c r="J167" s="1082">
        <v>112</v>
      </c>
      <c r="K167" s="1083">
        <f>SUM(I167:J167)</f>
        <v>164</v>
      </c>
      <c r="L167" s="1081">
        <v>43</v>
      </c>
      <c r="M167" s="1082">
        <v>70</v>
      </c>
      <c r="N167" s="1083">
        <f>SUM(L167:M167)</f>
        <v>113</v>
      </c>
      <c r="O167" s="1084">
        <f t="shared" si="83"/>
        <v>218</v>
      </c>
      <c r="P167" s="1082">
        <f t="shared" si="83"/>
        <v>526</v>
      </c>
      <c r="Q167" s="1085">
        <f t="shared" si="83"/>
        <v>744</v>
      </c>
      <c r="R167" s="1084">
        <f t="shared" si="84"/>
        <v>198</v>
      </c>
      <c r="S167" s="1082">
        <f t="shared" si="84"/>
        <v>448</v>
      </c>
      <c r="T167" s="1086">
        <f t="shared" si="84"/>
        <v>646</v>
      </c>
      <c r="U167" s="1081">
        <v>416</v>
      </c>
      <c r="V167" s="1082">
        <v>974</v>
      </c>
      <c r="W167" s="1086">
        <f>SUM(U167:V167)</f>
        <v>1390</v>
      </c>
    </row>
    <row r="168" spans="1:23" ht="14.25" customHeight="1" thickTop="1">
      <c r="A168" s="1053" t="s">
        <v>10</v>
      </c>
      <c r="B168" s="1003" t="s">
        <v>29</v>
      </c>
      <c r="C168" s="1004">
        <f>SUM(C133:C167)</f>
        <v>318</v>
      </c>
      <c r="D168" s="1005">
        <f>SUM(D133:D167)</f>
        <v>786</v>
      </c>
      <c r="E168" s="1006">
        <f>SUM(C168:D168)</f>
        <v>1104</v>
      </c>
      <c r="F168" s="1004">
        <f>SUM(F133:F167)</f>
        <v>211</v>
      </c>
      <c r="G168" s="1005">
        <f>SUM(G133:G167)</f>
        <v>521</v>
      </c>
      <c r="H168" s="1006">
        <f>SUM(F168:G168)</f>
        <v>732</v>
      </c>
      <c r="I168" s="1004">
        <f>SUM(I133:I167)</f>
        <v>271</v>
      </c>
      <c r="J168" s="1005">
        <f>SUM(J133:J167)</f>
        <v>579</v>
      </c>
      <c r="K168" s="1006">
        <f>SUM(I168:J168)</f>
        <v>850</v>
      </c>
      <c r="L168" s="1004">
        <f>SUM(L133:L167)</f>
        <v>304</v>
      </c>
      <c r="M168" s="1005">
        <f>SUM(M133:M167)</f>
        <v>417</v>
      </c>
      <c r="N168" s="1007">
        <f>SUM(L168:M168)</f>
        <v>721</v>
      </c>
      <c r="O168" s="1008">
        <f>SUM(O133:O167)</f>
        <v>1104</v>
      </c>
      <c r="P168" s="1005">
        <f>SUM(P133:P167)</f>
        <v>2303</v>
      </c>
      <c r="Q168" s="1009">
        <f>SUM(O168:P168)</f>
        <v>3407</v>
      </c>
      <c r="R168" s="1054"/>
      <c r="S168" s="1011"/>
      <c r="T168" s="1054"/>
      <c r="U168" s="1012"/>
      <c r="V168" s="1056"/>
      <c r="W168" s="1056"/>
    </row>
    <row r="169" spans="1:23" ht="14.25" customHeight="1">
      <c r="A169" s="1013" t="s">
        <v>32</v>
      </c>
      <c r="B169" s="1014" t="s">
        <v>29</v>
      </c>
      <c r="C169" s="1015">
        <f>SUM(C47,C49:C52,C54:C62,C64:C66,C69:C81)</f>
        <v>532</v>
      </c>
      <c r="D169" s="1016">
        <f>SUM(D47,D49:D52,D54:D62,D64:D66,D69:D81)</f>
        <v>1342</v>
      </c>
      <c r="E169" s="1017">
        <f>SUM(E47,E49:E52,E54:E62,E64:E67,E69:E81)</f>
        <v>1910</v>
      </c>
      <c r="F169" s="1015">
        <f>SUM(F47,F49:F52,F54:F62,F64:F66,F69:F81)</f>
        <v>378</v>
      </c>
      <c r="G169" s="1016">
        <f>SUM(G47,G49:G52,G54:G62,G64:G66,G69:G81)</f>
        <v>898</v>
      </c>
      <c r="H169" s="1017">
        <f>SUM(H47,H49:H52,H54:H62,H64:H67,H69:H81)</f>
        <v>1296</v>
      </c>
      <c r="I169" s="1015">
        <f>SUM(I47,I49:I51,I54:I62,I64:I66,I69:I81)</f>
        <v>505</v>
      </c>
      <c r="J169" s="1057">
        <f>SUM(J47,J49:J51,J54:J62,J64:J66,J69:J81)</f>
        <v>1116</v>
      </c>
      <c r="K169" s="1017">
        <f>SUM(K47,K49:K51,K54:K62,K64:K67,K69:K81)</f>
        <v>1645</v>
      </c>
      <c r="L169" s="1018">
        <f>SUM(L47,L49,L54:L62,L64:L66,L69:L81)</f>
        <v>647</v>
      </c>
      <c r="M169" s="1016">
        <f>SUM(M47,M49,M54:M62,M64:M66,M69:M81)</f>
        <v>896</v>
      </c>
      <c r="N169" s="1018">
        <f>SUM(N47,N49,N54:N62,N64:N67,N69:N81)</f>
        <v>1566</v>
      </c>
      <c r="O169" s="1019">
        <f>SUM(O47,O49:O52,O54:O62,O64:O66,O69:O81)</f>
        <v>2062</v>
      </c>
      <c r="P169" s="1057">
        <f>SUM(P47,P49:P52,P54:P62,P64:P66,P69:P81)</f>
        <v>4252</v>
      </c>
      <c r="Q169" s="1020">
        <f>SUM(Q47,Q49:Q52,Q54:Q62,Q64:Q67,Q69:Q81)</f>
        <v>6417</v>
      </c>
      <c r="R169" s="1058"/>
      <c r="S169" s="1022"/>
      <c r="T169" s="1058"/>
      <c r="U169" s="1023"/>
      <c r="V169" s="1060"/>
      <c r="W169" s="1060"/>
    </row>
    <row r="170" spans="1:23" s="1066" customFormat="1" ht="14.25" customHeight="1">
      <c r="A170" s="954"/>
      <c r="B170" s="955" t="s">
        <v>39</v>
      </c>
      <c r="C170" s="1024">
        <f aca="true" t="shared" si="85" ref="C170:Q170">C168/C169*100</f>
        <v>59.77443609022557</v>
      </c>
      <c r="D170" s="1025">
        <f t="shared" si="85"/>
        <v>58.56929955290611</v>
      </c>
      <c r="E170" s="1026">
        <f t="shared" si="85"/>
        <v>57.80104712041884</v>
      </c>
      <c r="F170" s="1061">
        <f t="shared" si="85"/>
        <v>55.82010582010582</v>
      </c>
      <c r="G170" s="1025">
        <f t="shared" si="85"/>
        <v>58.01781737193764</v>
      </c>
      <c r="H170" s="1026">
        <f t="shared" si="85"/>
        <v>56.481481481481474</v>
      </c>
      <c r="I170" s="1024">
        <f t="shared" si="85"/>
        <v>53.663366336633665</v>
      </c>
      <c r="J170" s="1062">
        <f t="shared" si="85"/>
        <v>51.88172043010753</v>
      </c>
      <c r="K170" s="1026">
        <f t="shared" si="85"/>
        <v>51.671732522796354</v>
      </c>
      <c r="L170" s="1061">
        <f t="shared" si="85"/>
        <v>46.986089644513136</v>
      </c>
      <c r="M170" s="1025">
        <f t="shared" si="85"/>
        <v>46.54017857142857</v>
      </c>
      <c r="N170" s="1029">
        <f t="shared" si="85"/>
        <v>46.04086845466156</v>
      </c>
      <c r="O170" s="1028">
        <f t="shared" si="85"/>
        <v>53.54025218234724</v>
      </c>
      <c r="P170" s="1062">
        <f t="shared" si="85"/>
        <v>54.162746942615236</v>
      </c>
      <c r="Q170" s="1029">
        <f t="shared" si="85"/>
        <v>53.093345800218174</v>
      </c>
      <c r="R170" s="1063"/>
      <c r="S170" s="1031"/>
      <c r="T170" s="1064"/>
      <c r="U170" s="1032"/>
      <c r="V170" s="1065"/>
      <c r="W170" s="1064"/>
    </row>
    <row r="171" spans="2:23" s="1066" customFormat="1" ht="14.25" customHeight="1">
      <c r="B171" s="1067"/>
      <c r="C171" s="1033"/>
      <c r="D171" s="1033"/>
      <c r="E171" s="1068"/>
      <c r="F171" s="1033"/>
      <c r="G171" s="1033"/>
      <c r="H171" s="1068"/>
      <c r="I171" s="1033"/>
      <c r="J171" s="1033"/>
      <c r="K171" s="1068"/>
      <c r="L171" s="1033"/>
      <c r="M171" s="1033"/>
      <c r="N171" s="1068"/>
      <c r="O171" s="1033"/>
      <c r="P171" s="1033"/>
      <c r="Q171" s="1068"/>
      <c r="R171" s="1069"/>
      <c r="S171" s="1069"/>
      <c r="T171" s="1069"/>
      <c r="U171" s="1069"/>
      <c r="V171" s="1069"/>
      <c r="W171" s="1069"/>
    </row>
    <row r="172" spans="1:23" s="986" customFormat="1" ht="14.25" customHeight="1">
      <c r="A172" s="929" t="s">
        <v>41</v>
      </c>
      <c r="B172" s="987"/>
      <c r="C172" s="988"/>
      <c r="D172" s="988"/>
      <c r="E172" s="1068"/>
      <c r="F172" s="988"/>
      <c r="G172" s="988"/>
      <c r="H172" s="1068"/>
      <c r="I172" s="988"/>
      <c r="J172" s="988"/>
      <c r="K172" s="1068"/>
      <c r="L172" s="988"/>
      <c r="M172" s="988"/>
      <c r="N172" s="1068"/>
      <c r="O172" s="1068"/>
      <c r="P172" s="1068"/>
      <c r="Q172" s="1068"/>
      <c r="R172" s="988"/>
      <c r="S172" s="988"/>
      <c r="T172" s="988"/>
      <c r="U172" s="988"/>
      <c r="V172" s="988"/>
      <c r="W172" s="988"/>
    </row>
    <row r="173" spans="1:23" ht="14.25" customHeight="1">
      <c r="A173" s="931" t="s">
        <v>17</v>
      </c>
      <c r="B173" s="932"/>
      <c r="C173" s="1407" t="s">
        <v>18</v>
      </c>
      <c r="D173" s="1408"/>
      <c r="E173" s="1409"/>
      <c r="F173" s="1406" t="s">
        <v>19</v>
      </c>
      <c r="G173" s="1404"/>
      <c r="H173" s="1405"/>
      <c r="I173" s="1406" t="s">
        <v>20</v>
      </c>
      <c r="J173" s="1404"/>
      <c r="K173" s="1405"/>
      <c r="L173" s="1406" t="s">
        <v>21</v>
      </c>
      <c r="M173" s="1404"/>
      <c r="N173" s="1405"/>
      <c r="O173" s="1403" t="s">
        <v>38</v>
      </c>
      <c r="P173" s="1404"/>
      <c r="Q173" s="1404"/>
      <c r="R173" s="1403" t="s">
        <v>23</v>
      </c>
      <c r="S173" s="1404"/>
      <c r="T173" s="1405"/>
      <c r="U173" s="1406" t="s">
        <v>24</v>
      </c>
      <c r="V173" s="1404"/>
      <c r="W173" s="1405"/>
    </row>
    <row r="174" spans="1:23" ht="14.25" customHeight="1">
      <c r="A174" s="934" t="s">
        <v>25</v>
      </c>
      <c r="B174" s="935"/>
      <c r="C174" s="936" t="s">
        <v>6</v>
      </c>
      <c r="D174" s="937" t="s">
        <v>7</v>
      </c>
      <c r="E174" s="938" t="s">
        <v>8</v>
      </c>
      <c r="F174" s="936" t="s">
        <v>6</v>
      </c>
      <c r="G174" s="937" t="s">
        <v>7</v>
      </c>
      <c r="H174" s="938" t="s">
        <v>8</v>
      </c>
      <c r="I174" s="936" t="s">
        <v>6</v>
      </c>
      <c r="J174" s="937" t="s">
        <v>7</v>
      </c>
      <c r="K174" s="938" t="s">
        <v>8</v>
      </c>
      <c r="L174" s="936" t="s">
        <v>6</v>
      </c>
      <c r="M174" s="937" t="s">
        <v>7</v>
      </c>
      <c r="N174" s="938" t="s">
        <v>8</v>
      </c>
      <c r="O174" s="939" t="s">
        <v>6</v>
      </c>
      <c r="P174" s="937" t="s">
        <v>7</v>
      </c>
      <c r="Q174" s="933" t="s">
        <v>8</v>
      </c>
      <c r="R174" s="939" t="s">
        <v>6</v>
      </c>
      <c r="S174" s="937" t="s">
        <v>7</v>
      </c>
      <c r="T174" s="938" t="s">
        <v>8</v>
      </c>
      <c r="U174" s="936" t="s">
        <v>6</v>
      </c>
      <c r="V174" s="937" t="s">
        <v>7</v>
      </c>
      <c r="W174" s="938" t="s">
        <v>8</v>
      </c>
    </row>
    <row r="175" spans="1:23" ht="14.25" customHeight="1">
      <c r="A175" s="967" t="s">
        <v>562</v>
      </c>
      <c r="B175" s="1073"/>
      <c r="C175" s="941">
        <v>1</v>
      </c>
      <c r="D175" s="942">
        <v>0</v>
      </c>
      <c r="E175" s="1035">
        <f aca="true" t="shared" si="86" ref="E175:E200">SUM(C175:D175)</f>
        <v>1</v>
      </c>
      <c r="F175" s="941">
        <v>0</v>
      </c>
      <c r="G175" s="942">
        <v>0</v>
      </c>
      <c r="H175" s="1035">
        <f aca="true" t="shared" si="87" ref="H175:H200">SUM(F175:G175)</f>
        <v>0</v>
      </c>
      <c r="I175" s="941">
        <v>0</v>
      </c>
      <c r="J175" s="942">
        <v>0</v>
      </c>
      <c r="K175" s="1035">
        <f aca="true" t="shared" si="88" ref="K175:K200">SUM(I175:J175)</f>
        <v>0</v>
      </c>
      <c r="L175" s="941">
        <v>0</v>
      </c>
      <c r="M175" s="942">
        <v>1</v>
      </c>
      <c r="N175" s="1035">
        <f aca="true" t="shared" si="89" ref="N175:N200">SUM(L175:M175)</f>
        <v>1</v>
      </c>
      <c r="O175" s="944">
        <f aca="true" t="shared" si="90" ref="O175:O207">SUM(C175,F175,I175,L175)</f>
        <v>1</v>
      </c>
      <c r="P175" s="942">
        <f aca="true" t="shared" si="91" ref="P175:P207">SUM(D175,G175,J175,M175)</f>
        <v>1</v>
      </c>
      <c r="Q175" s="945">
        <f aca="true" t="shared" si="92" ref="Q175:Q207">SUM(E175,H175,K175,N175)</f>
        <v>2</v>
      </c>
      <c r="R175" s="944">
        <f aca="true" t="shared" si="93" ref="R175:T176">U175-O175</f>
        <v>4</v>
      </c>
      <c r="S175" s="942">
        <f t="shared" si="93"/>
        <v>6</v>
      </c>
      <c r="T175" s="1036">
        <f t="shared" si="93"/>
        <v>10</v>
      </c>
      <c r="U175" s="941">
        <v>5</v>
      </c>
      <c r="V175" s="942">
        <v>7</v>
      </c>
      <c r="W175" s="1036">
        <f>SUM(U175:V175)</f>
        <v>12</v>
      </c>
    </row>
    <row r="176" spans="1:23" ht="14.25" customHeight="1">
      <c r="A176" s="940" t="s">
        <v>534</v>
      </c>
      <c r="B176" s="935"/>
      <c r="C176" s="941">
        <v>0</v>
      </c>
      <c r="D176" s="942">
        <v>0</v>
      </c>
      <c r="E176" s="1035">
        <f t="shared" si="86"/>
        <v>0</v>
      </c>
      <c r="F176" s="941">
        <v>0</v>
      </c>
      <c r="G176" s="942">
        <v>0</v>
      </c>
      <c r="H176" s="1035">
        <f t="shared" si="87"/>
        <v>0</v>
      </c>
      <c r="I176" s="941">
        <v>0</v>
      </c>
      <c r="J176" s="942">
        <v>0</v>
      </c>
      <c r="K176" s="1035">
        <f t="shared" si="88"/>
        <v>0</v>
      </c>
      <c r="L176" s="941">
        <v>0</v>
      </c>
      <c r="M176" s="942">
        <v>0</v>
      </c>
      <c r="N176" s="1035">
        <f t="shared" si="89"/>
        <v>0</v>
      </c>
      <c r="O176" s="944">
        <f t="shared" si="90"/>
        <v>0</v>
      </c>
      <c r="P176" s="942">
        <f t="shared" si="91"/>
        <v>0</v>
      </c>
      <c r="Q176" s="945">
        <f t="shared" si="92"/>
        <v>0</v>
      </c>
      <c r="R176" s="944">
        <f t="shared" si="93"/>
        <v>4</v>
      </c>
      <c r="S176" s="942">
        <f t="shared" si="93"/>
        <v>17</v>
      </c>
      <c r="T176" s="1036">
        <f t="shared" si="93"/>
        <v>21</v>
      </c>
      <c r="U176" s="941">
        <v>4</v>
      </c>
      <c r="V176" s="942">
        <v>17</v>
      </c>
      <c r="W176" s="1036">
        <f>SUM(U176:V176)</f>
        <v>21</v>
      </c>
    </row>
    <row r="177" spans="1:23" ht="14.25" customHeight="1">
      <c r="A177" s="940" t="s">
        <v>723</v>
      </c>
      <c r="B177" s="935"/>
      <c r="C177" s="941">
        <v>0</v>
      </c>
      <c r="D177" s="942">
        <v>0</v>
      </c>
      <c r="E177" s="1035">
        <f t="shared" si="86"/>
        <v>0</v>
      </c>
      <c r="F177" s="941">
        <v>0</v>
      </c>
      <c r="G177" s="942">
        <v>1</v>
      </c>
      <c r="H177" s="1035">
        <f t="shared" si="87"/>
        <v>1</v>
      </c>
      <c r="I177" s="941">
        <v>0</v>
      </c>
      <c r="J177" s="942">
        <v>1</v>
      </c>
      <c r="K177" s="1035">
        <f t="shared" si="88"/>
        <v>1</v>
      </c>
      <c r="L177" s="941">
        <v>0</v>
      </c>
      <c r="M177" s="942">
        <v>2</v>
      </c>
      <c r="N177" s="1035">
        <f t="shared" si="89"/>
        <v>2</v>
      </c>
      <c r="O177" s="944">
        <f t="shared" si="90"/>
        <v>0</v>
      </c>
      <c r="P177" s="942">
        <f t="shared" si="91"/>
        <v>4</v>
      </c>
      <c r="Q177" s="945">
        <f t="shared" si="92"/>
        <v>4</v>
      </c>
      <c r="R177" s="946"/>
      <c r="S177" s="947"/>
      <c r="T177" s="1040"/>
      <c r="U177" s="941">
        <f aca="true" t="shared" si="94" ref="U177:W178">O177</f>
        <v>0</v>
      </c>
      <c r="V177" s="942">
        <f t="shared" si="94"/>
        <v>4</v>
      </c>
      <c r="W177" s="943">
        <f t="shared" si="94"/>
        <v>4</v>
      </c>
    </row>
    <row r="178" spans="1:23" ht="14.25" customHeight="1">
      <c r="A178" s="940" t="s">
        <v>687</v>
      </c>
      <c r="B178" s="935"/>
      <c r="C178" s="941">
        <v>1</v>
      </c>
      <c r="D178" s="942">
        <v>0</v>
      </c>
      <c r="E178" s="1035">
        <f t="shared" si="86"/>
        <v>1</v>
      </c>
      <c r="F178" s="941">
        <v>0</v>
      </c>
      <c r="G178" s="942">
        <v>0</v>
      </c>
      <c r="H178" s="1035">
        <f t="shared" si="87"/>
        <v>0</v>
      </c>
      <c r="I178" s="941">
        <v>1</v>
      </c>
      <c r="J178" s="942">
        <v>2</v>
      </c>
      <c r="K178" s="1035">
        <f t="shared" si="88"/>
        <v>3</v>
      </c>
      <c r="L178" s="949"/>
      <c r="M178" s="947"/>
      <c r="N178" s="1039"/>
      <c r="O178" s="944">
        <f t="shared" si="90"/>
        <v>2</v>
      </c>
      <c r="P178" s="942">
        <f t="shared" si="91"/>
        <v>2</v>
      </c>
      <c r="Q178" s="945">
        <f t="shared" si="92"/>
        <v>4</v>
      </c>
      <c r="R178" s="946"/>
      <c r="S178" s="947"/>
      <c r="T178" s="1040"/>
      <c r="U178" s="941">
        <f t="shared" si="94"/>
        <v>2</v>
      </c>
      <c r="V178" s="942">
        <f t="shared" si="94"/>
        <v>2</v>
      </c>
      <c r="W178" s="943">
        <f t="shared" si="94"/>
        <v>4</v>
      </c>
    </row>
    <row r="179" spans="1:23" ht="14.25" customHeight="1">
      <c r="A179" s="940" t="s">
        <v>566</v>
      </c>
      <c r="B179" s="935"/>
      <c r="C179" s="941">
        <v>0</v>
      </c>
      <c r="D179" s="942">
        <v>1</v>
      </c>
      <c r="E179" s="1035">
        <f t="shared" si="86"/>
        <v>1</v>
      </c>
      <c r="F179" s="941">
        <v>0</v>
      </c>
      <c r="G179" s="942">
        <v>2</v>
      </c>
      <c r="H179" s="1035">
        <f t="shared" si="87"/>
        <v>2</v>
      </c>
      <c r="I179" s="941">
        <v>1</v>
      </c>
      <c r="J179" s="942">
        <v>1</v>
      </c>
      <c r="K179" s="1035">
        <f t="shared" si="88"/>
        <v>2</v>
      </c>
      <c r="L179" s="949"/>
      <c r="M179" s="947"/>
      <c r="N179" s="1039"/>
      <c r="O179" s="944">
        <f t="shared" si="90"/>
        <v>1</v>
      </c>
      <c r="P179" s="942">
        <f t="shared" si="91"/>
        <v>4</v>
      </c>
      <c r="Q179" s="945">
        <f t="shared" si="92"/>
        <v>5</v>
      </c>
      <c r="R179" s="944">
        <f aca="true" t="shared" si="95" ref="R179:T180">U179-O179</f>
        <v>0</v>
      </c>
      <c r="S179" s="942">
        <f t="shared" si="95"/>
        <v>0</v>
      </c>
      <c r="T179" s="1036">
        <f t="shared" si="95"/>
        <v>0</v>
      </c>
      <c r="U179" s="941">
        <v>1</v>
      </c>
      <c r="V179" s="942">
        <v>4</v>
      </c>
      <c r="W179" s="1036">
        <f>SUM(U179:V179)</f>
        <v>5</v>
      </c>
    </row>
    <row r="180" spans="1:23" ht="14.25" customHeight="1">
      <c r="A180" s="940" t="s">
        <v>567</v>
      </c>
      <c r="B180" s="935"/>
      <c r="C180" s="941">
        <v>2</v>
      </c>
      <c r="D180" s="942">
        <v>4</v>
      </c>
      <c r="E180" s="1035">
        <f t="shared" si="86"/>
        <v>6</v>
      </c>
      <c r="F180" s="941">
        <v>0</v>
      </c>
      <c r="G180" s="942">
        <v>3</v>
      </c>
      <c r="H180" s="1035">
        <f t="shared" si="87"/>
        <v>3</v>
      </c>
      <c r="I180" s="949"/>
      <c r="J180" s="947"/>
      <c r="K180" s="1039"/>
      <c r="L180" s="949"/>
      <c r="M180" s="947"/>
      <c r="N180" s="1039"/>
      <c r="O180" s="944">
        <f t="shared" si="90"/>
        <v>2</v>
      </c>
      <c r="P180" s="942">
        <f t="shared" si="91"/>
        <v>7</v>
      </c>
      <c r="Q180" s="945">
        <f t="shared" si="92"/>
        <v>9</v>
      </c>
      <c r="R180" s="944">
        <f t="shared" si="95"/>
        <v>1</v>
      </c>
      <c r="S180" s="942">
        <f t="shared" si="95"/>
        <v>3</v>
      </c>
      <c r="T180" s="1036">
        <f t="shared" si="95"/>
        <v>4</v>
      </c>
      <c r="U180" s="941">
        <v>3</v>
      </c>
      <c r="V180" s="942">
        <v>10</v>
      </c>
      <c r="W180" s="1036">
        <f>SUM(U180:V180)</f>
        <v>13</v>
      </c>
    </row>
    <row r="181" spans="1:23" ht="14.25" customHeight="1">
      <c r="A181" s="940" t="s">
        <v>568</v>
      </c>
      <c r="B181" s="935"/>
      <c r="C181" s="941">
        <v>6</v>
      </c>
      <c r="D181" s="942">
        <v>3</v>
      </c>
      <c r="E181" s="1035">
        <f t="shared" si="86"/>
        <v>9</v>
      </c>
      <c r="F181" s="941">
        <v>0</v>
      </c>
      <c r="G181" s="942">
        <v>5</v>
      </c>
      <c r="H181" s="1035">
        <f t="shared" si="87"/>
        <v>5</v>
      </c>
      <c r="I181" s="941">
        <v>1</v>
      </c>
      <c r="J181" s="942">
        <v>2</v>
      </c>
      <c r="K181" s="1035">
        <f t="shared" si="88"/>
        <v>3</v>
      </c>
      <c r="L181" s="941">
        <v>10</v>
      </c>
      <c r="M181" s="942">
        <v>15</v>
      </c>
      <c r="N181" s="1035">
        <f t="shared" si="89"/>
        <v>25</v>
      </c>
      <c r="O181" s="944">
        <f t="shared" si="90"/>
        <v>17</v>
      </c>
      <c r="P181" s="942">
        <f t="shared" si="91"/>
        <v>25</v>
      </c>
      <c r="Q181" s="945">
        <f t="shared" si="92"/>
        <v>42</v>
      </c>
      <c r="R181" s="946"/>
      <c r="S181" s="947"/>
      <c r="T181" s="1040"/>
      <c r="U181" s="941">
        <f>O181</f>
        <v>17</v>
      </c>
      <c r="V181" s="942">
        <f>P181</f>
        <v>25</v>
      </c>
      <c r="W181" s="943">
        <f>Q181</f>
        <v>42</v>
      </c>
    </row>
    <row r="182" spans="1:23" ht="14.25" customHeight="1">
      <c r="A182" s="940" t="s">
        <v>722</v>
      </c>
      <c r="B182" s="935"/>
      <c r="C182" s="941">
        <v>0</v>
      </c>
      <c r="D182" s="942">
        <v>4</v>
      </c>
      <c r="E182" s="1035">
        <f t="shared" si="86"/>
        <v>4</v>
      </c>
      <c r="F182" s="941">
        <v>3</v>
      </c>
      <c r="G182" s="942">
        <v>8</v>
      </c>
      <c r="H182" s="1035">
        <f t="shared" si="87"/>
        <v>11</v>
      </c>
      <c r="I182" s="941">
        <v>3</v>
      </c>
      <c r="J182" s="942">
        <v>6</v>
      </c>
      <c r="K182" s="1035">
        <f t="shared" si="88"/>
        <v>9</v>
      </c>
      <c r="L182" s="941">
        <v>11</v>
      </c>
      <c r="M182" s="942">
        <v>14</v>
      </c>
      <c r="N182" s="1035">
        <f t="shared" si="89"/>
        <v>25</v>
      </c>
      <c r="O182" s="944">
        <f t="shared" si="90"/>
        <v>17</v>
      </c>
      <c r="P182" s="942">
        <f t="shared" si="91"/>
        <v>32</v>
      </c>
      <c r="Q182" s="945">
        <f t="shared" si="92"/>
        <v>49</v>
      </c>
      <c r="R182" s="944">
        <f aca="true" t="shared" si="96" ref="R182:T184">U182-O182</f>
        <v>16</v>
      </c>
      <c r="S182" s="942">
        <f t="shared" si="96"/>
        <v>17</v>
      </c>
      <c r="T182" s="1036">
        <f t="shared" si="96"/>
        <v>33</v>
      </c>
      <c r="U182" s="941">
        <v>33</v>
      </c>
      <c r="V182" s="942">
        <v>49</v>
      </c>
      <c r="W182" s="1036">
        <f>SUM(U182:V182)</f>
        <v>82</v>
      </c>
    </row>
    <row r="183" spans="1:23" ht="14.25" customHeight="1">
      <c r="A183" s="940" t="s">
        <v>571</v>
      </c>
      <c r="B183" s="935"/>
      <c r="C183" s="941">
        <v>0</v>
      </c>
      <c r="D183" s="942">
        <v>1</v>
      </c>
      <c r="E183" s="1035">
        <f t="shared" si="86"/>
        <v>1</v>
      </c>
      <c r="F183" s="941">
        <v>0</v>
      </c>
      <c r="G183" s="942">
        <v>0</v>
      </c>
      <c r="H183" s="1035">
        <f t="shared" si="87"/>
        <v>0</v>
      </c>
      <c r="I183" s="941">
        <v>1</v>
      </c>
      <c r="J183" s="942">
        <v>1</v>
      </c>
      <c r="K183" s="1035">
        <f t="shared" si="88"/>
        <v>2</v>
      </c>
      <c r="L183" s="941">
        <v>0</v>
      </c>
      <c r="M183" s="942">
        <v>1</v>
      </c>
      <c r="N183" s="1035">
        <f t="shared" si="89"/>
        <v>1</v>
      </c>
      <c r="O183" s="944">
        <f t="shared" si="90"/>
        <v>1</v>
      </c>
      <c r="P183" s="942">
        <f t="shared" si="91"/>
        <v>3</v>
      </c>
      <c r="Q183" s="945">
        <f t="shared" si="92"/>
        <v>4</v>
      </c>
      <c r="R183" s="944">
        <f t="shared" si="96"/>
        <v>61</v>
      </c>
      <c r="S183" s="942">
        <f t="shared" si="96"/>
        <v>177</v>
      </c>
      <c r="T183" s="1036">
        <f t="shared" si="96"/>
        <v>238</v>
      </c>
      <c r="U183" s="941">
        <v>62</v>
      </c>
      <c r="V183" s="942">
        <v>180</v>
      </c>
      <c r="W183" s="1036">
        <f>SUM(U183:V183)</f>
        <v>242</v>
      </c>
    </row>
    <row r="184" spans="1:23" ht="14.25" customHeight="1">
      <c r="A184" s="940" t="s">
        <v>716</v>
      </c>
      <c r="B184" s="935"/>
      <c r="C184" s="941">
        <v>16</v>
      </c>
      <c r="D184" s="942">
        <v>32</v>
      </c>
      <c r="E184" s="1035">
        <f t="shared" si="86"/>
        <v>48</v>
      </c>
      <c r="F184" s="941">
        <v>9</v>
      </c>
      <c r="G184" s="942">
        <v>28</v>
      </c>
      <c r="H184" s="1035">
        <f t="shared" si="87"/>
        <v>37</v>
      </c>
      <c r="I184" s="941">
        <v>16</v>
      </c>
      <c r="J184" s="942">
        <v>26</v>
      </c>
      <c r="K184" s="1035">
        <f t="shared" si="88"/>
        <v>42</v>
      </c>
      <c r="L184" s="941">
        <v>39</v>
      </c>
      <c r="M184" s="942">
        <v>38</v>
      </c>
      <c r="N184" s="1035">
        <f t="shared" si="89"/>
        <v>77</v>
      </c>
      <c r="O184" s="944">
        <f t="shared" si="90"/>
        <v>80</v>
      </c>
      <c r="P184" s="942">
        <f t="shared" si="91"/>
        <v>124</v>
      </c>
      <c r="Q184" s="945">
        <f t="shared" si="92"/>
        <v>204</v>
      </c>
      <c r="R184" s="944">
        <f t="shared" si="96"/>
        <v>25</v>
      </c>
      <c r="S184" s="942">
        <f t="shared" si="96"/>
        <v>72</v>
      </c>
      <c r="T184" s="1036">
        <f t="shared" si="96"/>
        <v>97</v>
      </c>
      <c r="U184" s="941">
        <v>105</v>
      </c>
      <c r="V184" s="942">
        <v>196</v>
      </c>
      <c r="W184" s="1036">
        <f>SUM(U184:V184)</f>
        <v>301</v>
      </c>
    </row>
    <row r="185" spans="1:23" ht="14.25" customHeight="1">
      <c r="A185" s="940" t="s">
        <v>573</v>
      </c>
      <c r="B185" s="935"/>
      <c r="C185" s="941">
        <v>8</v>
      </c>
      <c r="D185" s="942">
        <v>25</v>
      </c>
      <c r="E185" s="1035">
        <f t="shared" si="86"/>
        <v>33</v>
      </c>
      <c r="F185" s="941">
        <v>6</v>
      </c>
      <c r="G185" s="942">
        <v>5</v>
      </c>
      <c r="H185" s="1035">
        <f t="shared" si="87"/>
        <v>11</v>
      </c>
      <c r="I185" s="941">
        <v>7</v>
      </c>
      <c r="J185" s="942">
        <v>10</v>
      </c>
      <c r="K185" s="1035">
        <f t="shared" si="88"/>
        <v>17</v>
      </c>
      <c r="L185" s="941">
        <v>14</v>
      </c>
      <c r="M185" s="942">
        <v>19</v>
      </c>
      <c r="N185" s="1035">
        <f t="shared" si="89"/>
        <v>33</v>
      </c>
      <c r="O185" s="944">
        <f t="shared" si="90"/>
        <v>35</v>
      </c>
      <c r="P185" s="942">
        <f t="shared" si="91"/>
        <v>59</v>
      </c>
      <c r="Q185" s="945">
        <f t="shared" si="92"/>
        <v>94</v>
      </c>
      <c r="R185" s="946"/>
      <c r="S185" s="947"/>
      <c r="T185" s="1040"/>
      <c r="U185" s="950">
        <f>O185</f>
        <v>35</v>
      </c>
      <c r="V185" s="951">
        <f>P185</f>
        <v>59</v>
      </c>
      <c r="W185" s="952">
        <f>Q185</f>
        <v>94</v>
      </c>
    </row>
    <row r="186" spans="1:23" ht="14.25" customHeight="1">
      <c r="A186" s="940" t="s">
        <v>731</v>
      </c>
      <c r="B186" s="935"/>
      <c r="C186" s="941">
        <v>1</v>
      </c>
      <c r="D186" s="942">
        <v>2</v>
      </c>
      <c r="E186" s="1035">
        <f t="shared" si="86"/>
        <v>3</v>
      </c>
      <c r="F186" s="941">
        <v>0</v>
      </c>
      <c r="G186" s="942">
        <v>0</v>
      </c>
      <c r="H186" s="1035">
        <f t="shared" si="87"/>
        <v>0</v>
      </c>
      <c r="I186" s="941">
        <v>0</v>
      </c>
      <c r="J186" s="942">
        <v>1</v>
      </c>
      <c r="K186" s="1035">
        <f t="shared" si="88"/>
        <v>1</v>
      </c>
      <c r="L186" s="941">
        <v>2</v>
      </c>
      <c r="M186" s="942">
        <v>2</v>
      </c>
      <c r="N186" s="1035">
        <f t="shared" si="89"/>
        <v>4</v>
      </c>
      <c r="O186" s="944">
        <f t="shared" si="90"/>
        <v>3</v>
      </c>
      <c r="P186" s="942">
        <f t="shared" si="91"/>
        <v>5</v>
      </c>
      <c r="Q186" s="945">
        <f t="shared" si="92"/>
        <v>8</v>
      </c>
      <c r="R186" s="944">
        <f aca="true" t="shared" si="97" ref="R186:T187">U186-O186</f>
        <v>77</v>
      </c>
      <c r="S186" s="942">
        <f t="shared" si="97"/>
        <v>143</v>
      </c>
      <c r="T186" s="1036">
        <f t="shared" si="97"/>
        <v>220</v>
      </c>
      <c r="U186" s="941">
        <v>80</v>
      </c>
      <c r="V186" s="942">
        <v>148</v>
      </c>
      <c r="W186" s="1036">
        <f>SUM(U186:V186)</f>
        <v>228</v>
      </c>
    </row>
    <row r="187" spans="1:23" ht="14.25" customHeight="1">
      <c r="A187" s="940" t="s">
        <v>760</v>
      </c>
      <c r="B187" s="935"/>
      <c r="C187" s="941">
        <v>2</v>
      </c>
      <c r="D187" s="942">
        <v>7</v>
      </c>
      <c r="E187" s="1035">
        <f t="shared" si="86"/>
        <v>9</v>
      </c>
      <c r="F187" s="941">
        <v>1</v>
      </c>
      <c r="G187" s="942">
        <v>5</v>
      </c>
      <c r="H187" s="1035">
        <f t="shared" si="87"/>
        <v>6</v>
      </c>
      <c r="I187" s="941">
        <v>3</v>
      </c>
      <c r="J187" s="942">
        <v>15</v>
      </c>
      <c r="K187" s="1035">
        <f t="shared" si="88"/>
        <v>18</v>
      </c>
      <c r="L187" s="941">
        <v>8</v>
      </c>
      <c r="M187" s="942">
        <v>11</v>
      </c>
      <c r="N187" s="1035">
        <f t="shared" si="89"/>
        <v>19</v>
      </c>
      <c r="O187" s="944">
        <f t="shared" si="90"/>
        <v>14</v>
      </c>
      <c r="P187" s="942">
        <f t="shared" si="91"/>
        <v>38</v>
      </c>
      <c r="Q187" s="945">
        <f t="shared" si="92"/>
        <v>52</v>
      </c>
      <c r="R187" s="944">
        <f t="shared" si="97"/>
        <v>125</v>
      </c>
      <c r="S187" s="942">
        <f t="shared" si="97"/>
        <v>296</v>
      </c>
      <c r="T187" s="1036">
        <f t="shared" si="97"/>
        <v>421</v>
      </c>
      <c r="U187" s="941">
        <v>139</v>
      </c>
      <c r="V187" s="942">
        <v>334</v>
      </c>
      <c r="W187" s="1036">
        <f>SUM(U187:V187)</f>
        <v>473</v>
      </c>
    </row>
    <row r="188" spans="1:23" ht="14.25" customHeight="1">
      <c r="A188" s="940" t="s">
        <v>681</v>
      </c>
      <c r="B188" s="935"/>
      <c r="C188" s="941">
        <v>5</v>
      </c>
      <c r="D188" s="942">
        <v>9</v>
      </c>
      <c r="E188" s="1035">
        <f t="shared" si="86"/>
        <v>14</v>
      </c>
      <c r="F188" s="941">
        <v>1</v>
      </c>
      <c r="G188" s="942">
        <v>5</v>
      </c>
      <c r="H188" s="1035">
        <f t="shared" si="87"/>
        <v>6</v>
      </c>
      <c r="I188" s="941">
        <v>3</v>
      </c>
      <c r="J188" s="942">
        <v>11</v>
      </c>
      <c r="K188" s="1035">
        <f t="shared" si="88"/>
        <v>14</v>
      </c>
      <c r="L188" s="941">
        <v>14</v>
      </c>
      <c r="M188" s="942">
        <v>6</v>
      </c>
      <c r="N188" s="1035">
        <f t="shared" si="89"/>
        <v>20</v>
      </c>
      <c r="O188" s="944">
        <f t="shared" si="90"/>
        <v>23</v>
      </c>
      <c r="P188" s="942">
        <f t="shared" si="91"/>
        <v>31</v>
      </c>
      <c r="Q188" s="945">
        <f t="shared" si="92"/>
        <v>54</v>
      </c>
      <c r="R188" s="946"/>
      <c r="S188" s="947"/>
      <c r="T188" s="1040"/>
      <c r="U188" s="950">
        <f>O188</f>
        <v>23</v>
      </c>
      <c r="V188" s="951">
        <f>P188</f>
        <v>31</v>
      </c>
      <c r="W188" s="952">
        <f>Q188</f>
        <v>54</v>
      </c>
    </row>
    <row r="189" spans="1:23" ht="14.25" customHeight="1">
      <c r="A189" s="940" t="s">
        <v>575</v>
      </c>
      <c r="B189" s="935"/>
      <c r="C189" s="941">
        <v>1</v>
      </c>
      <c r="D189" s="942">
        <v>4</v>
      </c>
      <c r="E189" s="1035">
        <f t="shared" si="86"/>
        <v>5</v>
      </c>
      <c r="F189" s="941">
        <v>0</v>
      </c>
      <c r="G189" s="942">
        <v>1</v>
      </c>
      <c r="H189" s="1035">
        <f t="shared" si="87"/>
        <v>1</v>
      </c>
      <c r="I189" s="941">
        <v>1</v>
      </c>
      <c r="J189" s="942">
        <v>4</v>
      </c>
      <c r="K189" s="1035">
        <f t="shared" si="88"/>
        <v>5</v>
      </c>
      <c r="L189" s="941">
        <v>0</v>
      </c>
      <c r="M189" s="942">
        <v>6</v>
      </c>
      <c r="N189" s="1035">
        <f t="shared" si="89"/>
        <v>6</v>
      </c>
      <c r="O189" s="944">
        <f t="shared" si="90"/>
        <v>2</v>
      </c>
      <c r="P189" s="942">
        <f t="shared" si="91"/>
        <v>15</v>
      </c>
      <c r="Q189" s="945">
        <f t="shared" si="92"/>
        <v>17</v>
      </c>
      <c r="R189" s="944">
        <f aca="true" t="shared" si="98" ref="R189:T190">U189-O189</f>
        <v>65</v>
      </c>
      <c r="S189" s="942">
        <f t="shared" si="98"/>
        <v>111</v>
      </c>
      <c r="T189" s="1036">
        <f t="shared" si="98"/>
        <v>176</v>
      </c>
      <c r="U189" s="941">
        <v>67</v>
      </c>
      <c r="V189" s="942">
        <v>126</v>
      </c>
      <c r="W189" s="1036">
        <f>SUM(U189:V189)</f>
        <v>193</v>
      </c>
    </row>
    <row r="190" spans="1:23" ht="14.25" customHeight="1">
      <c r="A190" s="940" t="s">
        <v>682</v>
      </c>
      <c r="B190" s="935"/>
      <c r="C190" s="941">
        <v>4</v>
      </c>
      <c r="D190" s="942">
        <v>2</v>
      </c>
      <c r="E190" s="1035">
        <f>SUM(C190:D190)</f>
        <v>6</v>
      </c>
      <c r="F190" s="941">
        <v>1</v>
      </c>
      <c r="G190" s="942">
        <v>0</v>
      </c>
      <c r="H190" s="1035">
        <f>SUM(F190:G190)</f>
        <v>1</v>
      </c>
      <c r="I190" s="941">
        <v>0</v>
      </c>
      <c r="J190" s="942">
        <v>2</v>
      </c>
      <c r="K190" s="1035">
        <f>SUM(I190:J190)</f>
        <v>2</v>
      </c>
      <c r="L190" s="941">
        <v>1</v>
      </c>
      <c r="M190" s="942">
        <v>2</v>
      </c>
      <c r="N190" s="1035">
        <f>SUM(L190:M190)</f>
        <v>3</v>
      </c>
      <c r="O190" s="944">
        <f>SUM(C190,F190,I190,L190)</f>
        <v>6</v>
      </c>
      <c r="P190" s="942">
        <f>SUM(D190,G190,J190,M190)</f>
        <v>6</v>
      </c>
      <c r="Q190" s="945">
        <f>SUM(E190,H190,K190,N190)</f>
        <v>12</v>
      </c>
      <c r="R190" s="944">
        <f t="shared" si="98"/>
        <v>12</v>
      </c>
      <c r="S190" s="942">
        <f t="shared" si="98"/>
        <v>16</v>
      </c>
      <c r="T190" s="1036">
        <f t="shared" si="98"/>
        <v>28</v>
      </c>
      <c r="U190" s="941">
        <v>18</v>
      </c>
      <c r="V190" s="942">
        <v>22</v>
      </c>
      <c r="W190" s="1036">
        <f>SUM(U190:V190)</f>
        <v>40</v>
      </c>
    </row>
    <row r="191" spans="1:23" ht="14.25" customHeight="1">
      <c r="A191" s="1037" t="s">
        <v>577</v>
      </c>
      <c r="B191" s="1038"/>
      <c r="C191" s="949"/>
      <c r="D191" s="947"/>
      <c r="E191" s="1039"/>
      <c r="F191" s="949"/>
      <c r="G191" s="947"/>
      <c r="H191" s="1039"/>
      <c r="I191" s="949"/>
      <c r="J191" s="947"/>
      <c r="K191" s="1039"/>
      <c r="L191" s="949"/>
      <c r="M191" s="947"/>
      <c r="N191" s="1039"/>
      <c r="O191" s="946"/>
      <c r="P191" s="947"/>
      <c r="Q191" s="953"/>
      <c r="R191" s="946"/>
      <c r="S191" s="947"/>
      <c r="T191" s="1040"/>
      <c r="U191" s="949"/>
      <c r="V191" s="947"/>
      <c r="W191" s="1040"/>
    </row>
    <row r="192" spans="1:23" ht="14.25" customHeight="1">
      <c r="A192" s="940" t="s">
        <v>683</v>
      </c>
      <c r="B192" s="935"/>
      <c r="C192" s="941">
        <v>0</v>
      </c>
      <c r="D192" s="942">
        <v>2</v>
      </c>
      <c r="E192" s="1035">
        <f t="shared" si="86"/>
        <v>2</v>
      </c>
      <c r="F192" s="941">
        <v>0</v>
      </c>
      <c r="G192" s="942">
        <v>3</v>
      </c>
      <c r="H192" s="1035">
        <f t="shared" si="87"/>
        <v>3</v>
      </c>
      <c r="I192" s="941">
        <v>1</v>
      </c>
      <c r="J192" s="942">
        <v>2</v>
      </c>
      <c r="K192" s="1035">
        <f t="shared" si="88"/>
        <v>3</v>
      </c>
      <c r="L192" s="941">
        <v>0</v>
      </c>
      <c r="M192" s="942">
        <v>1</v>
      </c>
      <c r="N192" s="1035">
        <f t="shared" si="89"/>
        <v>1</v>
      </c>
      <c r="O192" s="944">
        <f t="shared" si="90"/>
        <v>1</v>
      </c>
      <c r="P192" s="942">
        <f t="shared" si="91"/>
        <v>8</v>
      </c>
      <c r="Q192" s="945">
        <f t="shared" si="92"/>
        <v>9</v>
      </c>
      <c r="R192" s="946"/>
      <c r="S192" s="947"/>
      <c r="T192" s="1040"/>
      <c r="U192" s="941">
        <f>O192</f>
        <v>1</v>
      </c>
      <c r="V192" s="942">
        <f>P192</f>
        <v>8</v>
      </c>
      <c r="W192" s="1036">
        <f>Q192</f>
        <v>9</v>
      </c>
    </row>
    <row r="193" spans="1:23" ht="14.25" customHeight="1">
      <c r="A193" s="940" t="s">
        <v>579</v>
      </c>
      <c r="B193" s="935"/>
      <c r="C193" s="941">
        <v>8</v>
      </c>
      <c r="D193" s="942">
        <v>28</v>
      </c>
      <c r="E193" s="1035">
        <f t="shared" si="86"/>
        <v>36</v>
      </c>
      <c r="F193" s="941">
        <v>17</v>
      </c>
      <c r="G193" s="942">
        <v>53</v>
      </c>
      <c r="H193" s="1035">
        <f t="shared" si="87"/>
        <v>70</v>
      </c>
      <c r="I193" s="941">
        <v>28</v>
      </c>
      <c r="J193" s="942">
        <v>53</v>
      </c>
      <c r="K193" s="1035">
        <f t="shared" si="88"/>
        <v>81</v>
      </c>
      <c r="L193" s="941">
        <v>45</v>
      </c>
      <c r="M193" s="942">
        <v>46</v>
      </c>
      <c r="N193" s="1035">
        <f t="shared" si="89"/>
        <v>91</v>
      </c>
      <c r="O193" s="944">
        <f t="shared" si="90"/>
        <v>98</v>
      </c>
      <c r="P193" s="942">
        <f t="shared" si="91"/>
        <v>180</v>
      </c>
      <c r="Q193" s="945">
        <f t="shared" si="92"/>
        <v>278</v>
      </c>
      <c r="R193" s="944">
        <f aca="true" t="shared" si="99" ref="R193:T194">U193-O193</f>
        <v>4</v>
      </c>
      <c r="S193" s="942">
        <f t="shared" si="99"/>
        <v>9</v>
      </c>
      <c r="T193" s="1036">
        <f t="shared" si="99"/>
        <v>13</v>
      </c>
      <c r="U193" s="941">
        <v>102</v>
      </c>
      <c r="V193" s="942">
        <v>189</v>
      </c>
      <c r="W193" s="1036">
        <f>SUM(U193:V193)</f>
        <v>291</v>
      </c>
    </row>
    <row r="194" spans="1:23" ht="14.25" customHeight="1">
      <c r="A194" s="940" t="s">
        <v>580</v>
      </c>
      <c r="B194" s="935"/>
      <c r="C194" s="941">
        <v>1</v>
      </c>
      <c r="D194" s="942">
        <v>3</v>
      </c>
      <c r="E194" s="1035">
        <f t="shared" si="86"/>
        <v>4</v>
      </c>
      <c r="F194" s="941">
        <v>0</v>
      </c>
      <c r="G194" s="942">
        <v>0</v>
      </c>
      <c r="H194" s="1035">
        <f t="shared" si="87"/>
        <v>0</v>
      </c>
      <c r="I194" s="941">
        <v>2</v>
      </c>
      <c r="J194" s="942">
        <v>18</v>
      </c>
      <c r="K194" s="1035">
        <f t="shared" si="88"/>
        <v>20</v>
      </c>
      <c r="L194" s="941">
        <v>0</v>
      </c>
      <c r="M194" s="942">
        <v>0</v>
      </c>
      <c r="N194" s="1035">
        <f t="shared" si="89"/>
        <v>0</v>
      </c>
      <c r="O194" s="944">
        <f t="shared" si="90"/>
        <v>3</v>
      </c>
      <c r="P194" s="942">
        <f t="shared" si="91"/>
        <v>21</v>
      </c>
      <c r="Q194" s="945">
        <f t="shared" si="92"/>
        <v>24</v>
      </c>
      <c r="R194" s="944">
        <f t="shared" si="99"/>
        <v>6</v>
      </c>
      <c r="S194" s="942">
        <f t="shared" si="99"/>
        <v>13</v>
      </c>
      <c r="T194" s="1036">
        <f t="shared" si="99"/>
        <v>19</v>
      </c>
      <c r="U194" s="941">
        <v>9</v>
      </c>
      <c r="V194" s="942">
        <v>34</v>
      </c>
      <c r="W194" s="1036">
        <f>SUM(U194:V194)</f>
        <v>43</v>
      </c>
    </row>
    <row r="195" spans="1:23" ht="14.25" customHeight="1">
      <c r="A195" s="1037" t="s">
        <v>583</v>
      </c>
      <c r="B195" s="1038"/>
      <c r="C195" s="949"/>
      <c r="D195" s="947"/>
      <c r="E195" s="1039"/>
      <c r="F195" s="949"/>
      <c r="G195" s="947"/>
      <c r="H195" s="1039"/>
      <c r="I195" s="949"/>
      <c r="J195" s="947"/>
      <c r="K195" s="1039"/>
      <c r="L195" s="949"/>
      <c r="M195" s="947"/>
      <c r="N195" s="1039"/>
      <c r="O195" s="946"/>
      <c r="P195" s="947"/>
      <c r="Q195" s="953"/>
      <c r="R195" s="946"/>
      <c r="S195" s="947"/>
      <c r="T195" s="1040"/>
      <c r="U195" s="949"/>
      <c r="V195" s="947"/>
      <c r="W195" s="1040"/>
    </row>
    <row r="196" spans="1:23" ht="14.25" customHeight="1">
      <c r="A196" s="1037" t="s">
        <v>581</v>
      </c>
      <c r="B196" s="1038"/>
      <c r="C196" s="949"/>
      <c r="D196" s="947"/>
      <c r="E196" s="1039"/>
      <c r="F196" s="949"/>
      <c r="G196" s="947"/>
      <c r="H196" s="1039"/>
      <c r="I196" s="949"/>
      <c r="J196" s="947"/>
      <c r="K196" s="1039"/>
      <c r="L196" s="949"/>
      <c r="M196" s="947"/>
      <c r="N196" s="1039"/>
      <c r="O196" s="946"/>
      <c r="P196" s="947"/>
      <c r="Q196" s="953"/>
      <c r="R196" s="946"/>
      <c r="S196" s="947"/>
      <c r="T196" s="1040"/>
      <c r="U196" s="949"/>
      <c r="V196" s="947"/>
      <c r="W196" s="1040"/>
    </row>
    <row r="197" spans="1:23" ht="14.25" customHeight="1">
      <c r="A197" s="940" t="s">
        <v>582</v>
      </c>
      <c r="B197" s="935"/>
      <c r="C197" s="941">
        <v>19</v>
      </c>
      <c r="D197" s="942">
        <v>42</v>
      </c>
      <c r="E197" s="1035">
        <f t="shared" si="86"/>
        <v>61</v>
      </c>
      <c r="F197" s="941">
        <v>19</v>
      </c>
      <c r="G197" s="942">
        <v>33</v>
      </c>
      <c r="H197" s="1035">
        <f t="shared" si="87"/>
        <v>52</v>
      </c>
      <c r="I197" s="941">
        <v>22</v>
      </c>
      <c r="J197" s="942">
        <v>46</v>
      </c>
      <c r="K197" s="1035">
        <f t="shared" si="88"/>
        <v>68</v>
      </c>
      <c r="L197" s="941">
        <v>1</v>
      </c>
      <c r="M197" s="942">
        <v>0</v>
      </c>
      <c r="N197" s="1035">
        <f t="shared" si="89"/>
        <v>1</v>
      </c>
      <c r="O197" s="944">
        <f t="shared" si="90"/>
        <v>61</v>
      </c>
      <c r="P197" s="942">
        <f t="shared" si="91"/>
        <v>121</v>
      </c>
      <c r="Q197" s="945">
        <f t="shared" si="92"/>
        <v>182</v>
      </c>
      <c r="R197" s="946"/>
      <c r="S197" s="947"/>
      <c r="T197" s="1040"/>
      <c r="U197" s="941">
        <f aca="true" t="shared" si="100" ref="U197:W198">O197</f>
        <v>61</v>
      </c>
      <c r="V197" s="942">
        <f t="shared" si="100"/>
        <v>121</v>
      </c>
      <c r="W197" s="943">
        <f t="shared" si="100"/>
        <v>182</v>
      </c>
    </row>
    <row r="198" spans="1:23" ht="14.25" customHeight="1">
      <c r="A198" s="940" t="s">
        <v>748</v>
      </c>
      <c r="B198" s="935"/>
      <c r="C198" s="941">
        <v>7</v>
      </c>
      <c r="D198" s="942">
        <v>10</v>
      </c>
      <c r="E198" s="1035">
        <f t="shared" si="86"/>
        <v>17</v>
      </c>
      <c r="F198" s="941">
        <v>0</v>
      </c>
      <c r="G198" s="942">
        <v>13</v>
      </c>
      <c r="H198" s="1035">
        <f t="shared" si="87"/>
        <v>13</v>
      </c>
      <c r="I198" s="941">
        <v>2</v>
      </c>
      <c r="J198" s="942">
        <v>6</v>
      </c>
      <c r="K198" s="1035">
        <f t="shared" si="88"/>
        <v>8</v>
      </c>
      <c r="L198" s="941">
        <v>2</v>
      </c>
      <c r="M198" s="942">
        <v>4</v>
      </c>
      <c r="N198" s="1035">
        <f t="shared" si="89"/>
        <v>6</v>
      </c>
      <c r="O198" s="944">
        <f t="shared" si="90"/>
        <v>11</v>
      </c>
      <c r="P198" s="942">
        <f t="shared" si="91"/>
        <v>33</v>
      </c>
      <c r="Q198" s="945">
        <f t="shared" si="92"/>
        <v>44</v>
      </c>
      <c r="R198" s="946"/>
      <c r="S198" s="947"/>
      <c r="T198" s="1040"/>
      <c r="U198" s="941">
        <f t="shared" si="100"/>
        <v>11</v>
      </c>
      <c r="V198" s="942">
        <f t="shared" si="100"/>
        <v>33</v>
      </c>
      <c r="W198" s="943">
        <f t="shared" si="100"/>
        <v>44</v>
      </c>
    </row>
    <row r="199" spans="1:23" ht="14.25" customHeight="1">
      <c r="A199" s="940" t="s">
        <v>584</v>
      </c>
      <c r="B199" s="935"/>
      <c r="C199" s="941">
        <v>7</v>
      </c>
      <c r="D199" s="942">
        <v>16</v>
      </c>
      <c r="E199" s="1035">
        <f t="shared" si="86"/>
        <v>23</v>
      </c>
      <c r="F199" s="941">
        <v>4</v>
      </c>
      <c r="G199" s="942">
        <v>9</v>
      </c>
      <c r="H199" s="1035">
        <f t="shared" si="87"/>
        <v>13</v>
      </c>
      <c r="I199" s="941">
        <v>6</v>
      </c>
      <c r="J199" s="942">
        <v>10</v>
      </c>
      <c r="K199" s="1035">
        <f t="shared" si="88"/>
        <v>16</v>
      </c>
      <c r="L199" s="941">
        <v>9</v>
      </c>
      <c r="M199" s="942">
        <v>8</v>
      </c>
      <c r="N199" s="1035">
        <f t="shared" si="89"/>
        <v>17</v>
      </c>
      <c r="O199" s="944">
        <f t="shared" si="90"/>
        <v>26</v>
      </c>
      <c r="P199" s="942">
        <f t="shared" si="91"/>
        <v>43</v>
      </c>
      <c r="Q199" s="945">
        <f t="shared" si="92"/>
        <v>69</v>
      </c>
      <c r="R199" s="944">
        <f>U199-O199</f>
        <v>13</v>
      </c>
      <c r="S199" s="942">
        <f>V199-P199</f>
        <v>21</v>
      </c>
      <c r="T199" s="1036">
        <f>W199-Q199</f>
        <v>34</v>
      </c>
      <c r="U199" s="941">
        <v>39</v>
      </c>
      <c r="V199" s="942">
        <v>64</v>
      </c>
      <c r="W199" s="1036">
        <f>SUM(U199:V199)</f>
        <v>103</v>
      </c>
    </row>
    <row r="200" spans="1:23" ht="14.25" customHeight="1">
      <c r="A200" s="940" t="s">
        <v>749</v>
      </c>
      <c r="B200" s="935"/>
      <c r="C200" s="941">
        <v>0</v>
      </c>
      <c r="D200" s="942">
        <v>2</v>
      </c>
      <c r="E200" s="1035">
        <f t="shared" si="86"/>
        <v>2</v>
      </c>
      <c r="F200" s="941">
        <v>1</v>
      </c>
      <c r="G200" s="942">
        <v>0</v>
      </c>
      <c r="H200" s="1035">
        <f t="shared" si="87"/>
        <v>1</v>
      </c>
      <c r="I200" s="941">
        <v>1</v>
      </c>
      <c r="J200" s="942">
        <v>0</v>
      </c>
      <c r="K200" s="1035">
        <f t="shared" si="88"/>
        <v>1</v>
      </c>
      <c r="L200" s="941">
        <v>1</v>
      </c>
      <c r="M200" s="942">
        <v>3</v>
      </c>
      <c r="N200" s="1035">
        <f t="shared" si="89"/>
        <v>4</v>
      </c>
      <c r="O200" s="944">
        <f t="shared" si="90"/>
        <v>3</v>
      </c>
      <c r="P200" s="942">
        <f t="shared" si="91"/>
        <v>5</v>
      </c>
      <c r="Q200" s="945">
        <f t="shared" si="92"/>
        <v>8</v>
      </c>
      <c r="R200" s="946"/>
      <c r="S200" s="947"/>
      <c r="T200" s="1040"/>
      <c r="U200" s="941">
        <f>O200</f>
        <v>3</v>
      </c>
      <c r="V200" s="942">
        <f>P200</f>
        <v>5</v>
      </c>
      <c r="W200" s="943">
        <f>Q200</f>
        <v>8</v>
      </c>
    </row>
    <row r="201" spans="1:23" s="962" customFormat="1" ht="14.25" customHeight="1">
      <c r="A201" s="965" t="s">
        <v>586</v>
      </c>
      <c r="B201" s="966"/>
      <c r="C201" s="950">
        <v>19</v>
      </c>
      <c r="D201" s="951">
        <v>46</v>
      </c>
      <c r="E201" s="1041">
        <f aca="true" t="shared" si="101" ref="E201:E207">SUM(C201:D201)</f>
        <v>65</v>
      </c>
      <c r="F201" s="950">
        <v>3</v>
      </c>
      <c r="G201" s="951">
        <v>11</v>
      </c>
      <c r="H201" s="1041">
        <f aca="true" t="shared" si="102" ref="H201:H207">SUM(F201:G201)</f>
        <v>14</v>
      </c>
      <c r="I201" s="950">
        <v>0</v>
      </c>
      <c r="J201" s="951">
        <v>8</v>
      </c>
      <c r="K201" s="1041">
        <f aca="true" t="shared" si="103" ref="K201:K207">SUM(I201:J201)</f>
        <v>8</v>
      </c>
      <c r="L201" s="950">
        <v>5</v>
      </c>
      <c r="M201" s="951">
        <v>6</v>
      </c>
      <c r="N201" s="1041">
        <f aca="true" t="shared" si="104" ref="N201:N207">SUM(L201:M201)</f>
        <v>11</v>
      </c>
      <c r="O201" s="1042">
        <f t="shared" si="90"/>
        <v>27</v>
      </c>
      <c r="P201" s="1043">
        <f t="shared" si="91"/>
        <v>71</v>
      </c>
      <c r="Q201" s="1044">
        <f t="shared" si="92"/>
        <v>98</v>
      </c>
      <c r="R201" s="1045"/>
      <c r="S201" s="1046"/>
      <c r="T201" s="1077"/>
      <c r="U201" s="950">
        <f aca="true" t="shared" si="105" ref="U201:W203">O201</f>
        <v>27</v>
      </c>
      <c r="V201" s="951">
        <f t="shared" si="105"/>
        <v>71</v>
      </c>
      <c r="W201" s="952">
        <f t="shared" si="105"/>
        <v>98</v>
      </c>
    </row>
    <row r="202" spans="1:23" s="962" customFormat="1" ht="14.25" customHeight="1">
      <c r="A202" s="965" t="s">
        <v>585</v>
      </c>
      <c r="B202" s="966"/>
      <c r="C202" s="950">
        <v>15</v>
      </c>
      <c r="D202" s="951">
        <v>33</v>
      </c>
      <c r="E202" s="1041">
        <f t="shared" si="101"/>
        <v>48</v>
      </c>
      <c r="F202" s="950">
        <v>5</v>
      </c>
      <c r="G202" s="951">
        <v>10</v>
      </c>
      <c r="H202" s="1041">
        <f t="shared" si="102"/>
        <v>15</v>
      </c>
      <c r="I202" s="950">
        <v>6</v>
      </c>
      <c r="J202" s="951">
        <v>10</v>
      </c>
      <c r="K202" s="1041">
        <f t="shared" si="103"/>
        <v>16</v>
      </c>
      <c r="L202" s="950"/>
      <c r="M202" s="951"/>
      <c r="N202" s="1041">
        <f t="shared" si="104"/>
        <v>0</v>
      </c>
      <c r="O202" s="1042">
        <f t="shared" si="90"/>
        <v>26</v>
      </c>
      <c r="P202" s="1043">
        <f t="shared" si="91"/>
        <v>53</v>
      </c>
      <c r="Q202" s="1044">
        <f t="shared" si="92"/>
        <v>79</v>
      </c>
      <c r="R202" s="959"/>
      <c r="S202" s="960"/>
      <c r="T202" s="1078"/>
      <c r="U202" s="950">
        <f t="shared" si="105"/>
        <v>26</v>
      </c>
      <c r="V202" s="951">
        <f t="shared" si="105"/>
        <v>53</v>
      </c>
      <c r="W202" s="952">
        <f t="shared" si="105"/>
        <v>79</v>
      </c>
    </row>
    <row r="203" spans="1:23" s="962" customFormat="1" ht="14.25" customHeight="1">
      <c r="A203" s="965" t="s">
        <v>587</v>
      </c>
      <c r="B203" s="966"/>
      <c r="C203" s="950">
        <v>12</v>
      </c>
      <c r="D203" s="951">
        <v>24</v>
      </c>
      <c r="E203" s="1041">
        <f t="shared" si="101"/>
        <v>36</v>
      </c>
      <c r="F203" s="950">
        <v>10</v>
      </c>
      <c r="G203" s="951">
        <v>19</v>
      </c>
      <c r="H203" s="1041">
        <f t="shared" si="102"/>
        <v>29</v>
      </c>
      <c r="I203" s="950">
        <v>6</v>
      </c>
      <c r="J203" s="951">
        <v>15</v>
      </c>
      <c r="K203" s="1041">
        <f t="shared" si="103"/>
        <v>21</v>
      </c>
      <c r="L203" s="950">
        <v>12</v>
      </c>
      <c r="M203" s="951">
        <v>10</v>
      </c>
      <c r="N203" s="1041">
        <f t="shared" si="104"/>
        <v>22</v>
      </c>
      <c r="O203" s="1042">
        <f t="shared" si="90"/>
        <v>40</v>
      </c>
      <c r="P203" s="1043">
        <f t="shared" si="91"/>
        <v>68</v>
      </c>
      <c r="Q203" s="1044">
        <f t="shared" si="92"/>
        <v>108</v>
      </c>
      <c r="R203" s="959"/>
      <c r="S203" s="960"/>
      <c r="T203" s="1078"/>
      <c r="U203" s="950">
        <f t="shared" si="105"/>
        <v>40</v>
      </c>
      <c r="V203" s="951">
        <f t="shared" si="105"/>
        <v>68</v>
      </c>
      <c r="W203" s="952">
        <f t="shared" si="105"/>
        <v>108</v>
      </c>
    </row>
    <row r="204" spans="1:23" s="962" customFormat="1" ht="14.25" customHeight="1">
      <c r="A204" s="965" t="s">
        <v>588</v>
      </c>
      <c r="B204" s="966"/>
      <c r="C204" s="1049">
        <v>11</v>
      </c>
      <c r="D204" s="1043">
        <v>25</v>
      </c>
      <c r="E204" s="1050">
        <f t="shared" si="101"/>
        <v>36</v>
      </c>
      <c r="F204" s="1049">
        <v>7</v>
      </c>
      <c r="G204" s="1043">
        <v>20</v>
      </c>
      <c r="H204" s="1050">
        <f t="shared" si="102"/>
        <v>27</v>
      </c>
      <c r="I204" s="1049">
        <v>11</v>
      </c>
      <c r="J204" s="1043">
        <v>24</v>
      </c>
      <c r="K204" s="1050">
        <f t="shared" si="103"/>
        <v>35</v>
      </c>
      <c r="L204" s="1049"/>
      <c r="M204" s="1043"/>
      <c r="N204" s="1050">
        <f t="shared" si="104"/>
        <v>0</v>
      </c>
      <c r="O204" s="1042">
        <f t="shared" si="90"/>
        <v>29</v>
      </c>
      <c r="P204" s="1043">
        <f t="shared" si="91"/>
        <v>69</v>
      </c>
      <c r="Q204" s="1044">
        <f t="shared" si="92"/>
        <v>98</v>
      </c>
      <c r="R204" s="944">
        <f aca="true" t="shared" si="106" ref="R204:T205">U204-O204</f>
        <v>10</v>
      </c>
      <c r="S204" s="942">
        <f t="shared" si="106"/>
        <v>321</v>
      </c>
      <c r="T204" s="1036">
        <f t="shared" si="106"/>
        <v>331</v>
      </c>
      <c r="U204" s="1049">
        <v>39</v>
      </c>
      <c r="V204" s="1043">
        <v>390</v>
      </c>
      <c r="W204" s="1036">
        <f>SUM(U204:V204)</f>
        <v>429</v>
      </c>
    </row>
    <row r="205" spans="1:23" s="962" customFormat="1" ht="14.25" customHeight="1">
      <c r="A205" s="965" t="s">
        <v>730</v>
      </c>
      <c r="B205" s="966"/>
      <c r="C205" s="950">
        <v>5</v>
      </c>
      <c r="D205" s="951">
        <v>10</v>
      </c>
      <c r="E205" s="1041">
        <f t="shared" si="101"/>
        <v>15</v>
      </c>
      <c r="F205" s="950">
        <v>1</v>
      </c>
      <c r="G205" s="951">
        <v>21</v>
      </c>
      <c r="H205" s="1041">
        <f t="shared" si="102"/>
        <v>22</v>
      </c>
      <c r="I205" s="950"/>
      <c r="J205" s="951">
        <v>3</v>
      </c>
      <c r="K205" s="1041">
        <f t="shared" si="103"/>
        <v>3</v>
      </c>
      <c r="L205" s="950"/>
      <c r="M205" s="951">
        <v>0</v>
      </c>
      <c r="N205" s="1041">
        <f t="shared" si="104"/>
        <v>0</v>
      </c>
      <c r="O205" s="1042">
        <f t="shared" si="90"/>
        <v>6</v>
      </c>
      <c r="P205" s="1043">
        <f t="shared" si="91"/>
        <v>34</v>
      </c>
      <c r="Q205" s="1044">
        <f t="shared" si="92"/>
        <v>40</v>
      </c>
      <c r="R205" s="944">
        <f t="shared" si="106"/>
        <v>5</v>
      </c>
      <c r="S205" s="942">
        <f t="shared" si="106"/>
        <v>22</v>
      </c>
      <c r="T205" s="1036">
        <f t="shared" si="106"/>
        <v>27</v>
      </c>
      <c r="U205" s="950">
        <v>11</v>
      </c>
      <c r="V205" s="951">
        <v>56</v>
      </c>
      <c r="W205" s="1036">
        <f>SUM(U205:V205)</f>
        <v>67</v>
      </c>
    </row>
    <row r="206" spans="1:23" s="962" customFormat="1" ht="14.25" customHeight="1">
      <c r="A206" s="965" t="s">
        <v>26</v>
      </c>
      <c r="B206" s="966"/>
      <c r="C206" s="950">
        <v>3</v>
      </c>
      <c r="D206" s="951">
        <v>4</v>
      </c>
      <c r="E206" s="1041">
        <f t="shared" si="101"/>
        <v>7</v>
      </c>
      <c r="F206" s="950">
        <v>4</v>
      </c>
      <c r="G206" s="951">
        <v>0</v>
      </c>
      <c r="H206" s="1041">
        <f t="shared" si="102"/>
        <v>4</v>
      </c>
      <c r="I206" s="950">
        <v>4</v>
      </c>
      <c r="J206" s="951">
        <v>1</v>
      </c>
      <c r="K206" s="1041">
        <f t="shared" si="103"/>
        <v>5</v>
      </c>
      <c r="L206" s="950">
        <v>4</v>
      </c>
      <c r="M206" s="951">
        <v>2</v>
      </c>
      <c r="N206" s="1041">
        <f t="shared" si="104"/>
        <v>6</v>
      </c>
      <c r="O206" s="1042">
        <f t="shared" si="90"/>
        <v>15</v>
      </c>
      <c r="P206" s="1043">
        <f t="shared" si="91"/>
        <v>7</v>
      </c>
      <c r="Q206" s="1044">
        <f t="shared" si="92"/>
        <v>22</v>
      </c>
      <c r="R206" s="959"/>
      <c r="S206" s="960"/>
      <c r="T206" s="1078"/>
      <c r="U206" s="950">
        <f>O206</f>
        <v>15</v>
      </c>
      <c r="V206" s="951">
        <f>P206</f>
        <v>7</v>
      </c>
      <c r="W206" s="952">
        <f>Q206</f>
        <v>22</v>
      </c>
    </row>
    <row r="207" spans="1:23" s="962" customFormat="1" ht="14.25" customHeight="1">
      <c r="A207" s="965" t="s">
        <v>27</v>
      </c>
      <c r="B207" s="966"/>
      <c r="C207" s="950"/>
      <c r="D207" s="951"/>
      <c r="E207" s="1041">
        <f t="shared" si="101"/>
        <v>0</v>
      </c>
      <c r="F207" s="950"/>
      <c r="G207" s="951">
        <v>0</v>
      </c>
      <c r="H207" s="1041">
        <f t="shared" si="102"/>
        <v>0</v>
      </c>
      <c r="I207" s="950"/>
      <c r="J207" s="951"/>
      <c r="K207" s="1041">
        <f t="shared" si="103"/>
        <v>0</v>
      </c>
      <c r="L207" s="950"/>
      <c r="M207" s="951"/>
      <c r="N207" s="1041">
        <f t="shared" si="104"/>
        <v>0</v>
      </c>
      <c r="O207" s="1042">
        <f t="shared" si="90"/>
        <v>0</v>
      </c>
      <c r="P207" s="1043">
        <f t="shared" si="91"/>
        <v>0</v>
      </c>
      <c r="Q207" s="1044">
        <f t="shared" si="92"/>
        <v>0</v>
      </c>
      <c r="R207" s="944">
        <f>U207-O207</f>
        <v>1</v>
      </c>
      <c r="S207" s="942">
        <f>V207-P207</f>
        <v>6</v>
      </c>
      <c r="T207" s="1036">
        <f>W207-Q207</f>
        <v>7</v>
      </c>
      <c r="U207" s="950">
        <v>1</v>
      </c>
      <c r="V207" s="951">
        <v>6</v>
      </c>
      <c r="W207" s="1036">
        <f>SUM(U207:V207)</f>
        <v>7</v>
      </c>
    </row>
    <row r="208" spans="1:23" s="962" customFormat="1" ht="14.25" customHeight="1">
      <c r="A208" s="967" t="s">
        <v>589</v>
      </c>
      <c r="B208" s="966"/>
      <c r="C208" s="941">
        <v>0</v>
      </c>
      <c r="D208" s="942">
        <v>0</v>
      </c>
      <c r="E208" s="1035">
        <f>SUM(C208:D208)</f>
        <v>0</v>
      </c>
      <c r="F208" s="941">
        <v>0</v>
      </c>
      <c r="G208" s="942">
        <v>0</v>
      </c>
      <c r="H208" s="1035">
        <f>SUM(F208:G208)</f>
        <v>0</v>
      </c>
      <c r="I208" s="941">
        <v>0</v>
      </c>
      <c r="J208" s="942">
        <v>0</v>
      </c>
      <c r="K208" s="1035">
        <f>SUM(I208:J208)</f>
        <v>0</v>
      </c>
      <c r="L208" s="941">
        <v>1</v>
      </c>
      <c r="M208" s="942">
        <v>0</v>
      </c>
      <c r="N208" s="1035">
        <f>SUM(L208:M208)</f>
        <v>1</v>
      </c>
      <c r="O208" s="944">
        <f aca="true" t="shared" si="107" ref="O208:Q209">SUM(C208,F208,I208,L208)</f>
        <v>1</v>
      </c>
      <c r="P208" s="942">
        <f t="shared" si="107"/>
        <v>0</v>
      </c>
      <c r="Q208" s="945">
        <f t="shared" si="107"/>
        <v>1</v>
      </c>
      <c r="R208" s="944">
        <f aca="true" t="shared" si="108" ref="R208:T209">U208-O208</f>
        <v>8</v>
      </c>
      <c r="S208" s="942">
        <f t="shared" si="108"/>
        <v>26</v>
      </c>
      <c r="T208" s="1036">
        <f t="shared" si="108"/>
        <v>34</v>
      </c>
      <c r="U208" s="941">
        <v>9</v>
      </c>
      <c r="V208" s="942">
        <v>26</v>
      </c>
      <c r="W208" s="1036">
        <f>SUM(U208:V208)</f>
        <v>35</v>
      </c>
    </row>
    <row r="209" spans="1:23" s="962" customFormat="1" ht="14.25" customHeight="1" thickBot="1">
      <c r="A209" s="969" t="s">
        <v>590</v>
      </c>
      <c r="B209" s="999"/>
      <c r="C209" s="971">
        <v>98</v>
      </c>
      <c r="D209" s="972">
        <v>173</v>
      </c>
      <c r="E209" s="1051">
        <f>SUM(C209:D209)</f>
        <v>271</v>
      </c>
      <c r="F209" s="971">
        <v>65</v>
      </c>
      <c r="G209" s="972">
        <v>106</v>
      </c>
      <c r="H209" s="1051">
        <f>SUM(F209:G209)</f>
        <v>171</v>
      </c>
      <c r="I209" s="971">
        <v>79</v>
      </c>
      <c r="J209" s="972">
        <v>124</v>
      </c>
      <c r="K209" s="1051">
        <f>SUM(I209:J209)</f>
        <v>203</v>
      </c>
      <c r="L209" s="971">
        <v>99</v>
      </c>
      <c r="M209" s="972">
        <v>91</v>
      </c>
      <c r="N209" s="1051">
        <f>SUM(L209:M209)</f>
        <v>190</v>
      </c>
      <c r="O209" s="974">
        <f t="shared" si="107"/>
        <v>341</v>
      </c>
      <c r="P209" s="972">
        <f t="shared" si="107"/>
        <v>494</v>
      </c>
      <c r="Q209" s="975">
        <f t="shared" si="107"/>
        <v>835</v>
      </c>
      <c r="R209" s="974">
        <f t="shared" si="108"/>
        <v>266</v>
      </c>
      <c r="S209" s="972">
        <f t="shared" si="108"/>
        <v>398</v>
      </c>
      <c r="T209" s="1052">
        <f t="shared" si="108"/>
        <v>664</v>
      </c>
      <c r="U209" s="971">
        <v>607</v>
      </c>
      <c r="V209" s="972">
        <v>892</v>
      </c>
      <c r="W209" s="1052">
        <f>SUM(U209:V209)</f>
        <v>1499</v>
      </c>
    </row>
    <row r="210" spans="1:23" ht="14.25" customHeight="1" thickTop="1">
      <c r="A210" s="1053" t="s">
        <v>11</v>
      </c>
      <c r="B210" s="1003" t="s">
        <v>29</v>
      </c>
      <c r="C210" s="1004">
        <f>SUM(C175:C209)</f>
        <v>252</v>
      </c>
      <c r="D210" s="1005">
        <f>SUM(D175:D209)</f>
        <v>512</v>
      </c>
      <c r="E210" s="1006">
        <f>SUM(C210:D210)</f>
        <v>764</v>
      </c>
      <c r="F210" s="1004">
        <f>SUM(F175:F209)</f>
        <v>157</v>
      </c>
      <c r="G210" s="1005">
        <f>SUM(G175:G209)</f>
        <v>361</v>
      </c>
      <c r="H210" s="1006">
        <f>SUM(F210:G210)</f>
        <v>518</v>
      </c>
      <c r="I210" s="1004">
        <f>SUM(I175:I209)</f>
        <v>205</v>
      </c>
      <c r="J210" s="1005">
        <f>SUM(J175:J209)</f>
        <v>402</v>
      </c>
      <c r="K210" s="1006">
        <f>SUM(I210:J210)</f>
        <v>607</v>
      </c>
      <c r="L210" s="1004">
        <f>SUM(L175:L209)</f>
        <v>278</v>
      </c>
      <c r="M210" s="1005">
        <f>SUM(M175:M209)</f>
        <v>288</v>
      </c>
      <c r="N210" s="1007">
        <f>SUM(L210:M210)</f>
        <v>566</v>
      </c>
      <c r="O210" s="1008">
        <f>SUM(O175:O209)</f>
        <v>892</v>
      </c>
      <c r="P210" s="1005">
        <f>SUM(P175:P209)</f>
        <v>1563</v>
      </c>
      <c r="Q210" s="1009">
        <f>SUM(O210:P210)</f>
        <v>2455</v>
      </c>
      <c r="R210" s="1054"/>
      <c r="S210" s="1011"/>
      <c r="T210" s="1054"/>
      <c r="U210" s="1012"/>
      <c r="V210" s="1056"/>
      <c r="W210" s="1056"/>
    </row>
    <row r="211" spans="1:23" ht="14.25" customHeight="1">
      <c r="A211" s="1013" t="s">
        <v>32</v>
      </c>
      <c r="B211" s="1014" t="s">
        <v>29</v>
      </c>
      <c r="C211" s="1015">
        <f aca="true" t="shared" si="109" ref="C211:H211">SUM(C47:C62,C64:C66,C69:C81)</f>
        <v>542</v>
      </c>
      <c r="D211" s="1016">
        <f t="shared" si="109"/>
        <v>1357</v>
      </c>
      <c r="E211" s="1017">
        <f t="shared" si="109"/>
        <v>1899</v>
      </c>
      <c r="F211" s="1018">
        <f t="shared" si="109"/>
        <v>382</v>
      </c>
      <c r="G211" s="1016">
        <f t="shared" si="109"/>
        <v>910</v>
      </c>
      <c r="H211" s="1017">
        <f t="shared" si="109"/>
        <v>1292</v>
      </c>
      <c r="I211" s="1015">
        <f>SUM(I47:I51,I53:I62,I64:I66,I69:I81)</f>
        <v>508</v>
      </c>
      <c r="J211" s="1057">
        <f>SUM(J47:J51,J53:J62,J64:J66,J69:J81)</f>
        <v>1129</v>
      </c>
      <c r="K211" s="1017">
        <f>SUM(K47:K51,K53:K62,K64:K66,K69:K81)</f>
        <v>1637</v>
      </c>
      <c r="L211" s="1018">
        <f>SUM(L47:L49,L53:L62,L64:L66,L69:L81)</f>
        <v>674</v>
      </c>
      <c r="M211" s="1016">
        <f>SUM(M47:M49,M53:M62,M64:M66,M69:M81)</f>
        <v>940</v>
      </c>
      <c r="N211" s="1018">
        <f>SUM(N47:N49,N53:N62,N64:N66,N69:N81)</f>
        <v>1614</v>
      </c>
      <c r="O211" s="1019">
        <f>SUM(O47:O62,O64:O66,O69:O81)</f>
        <v>2106</v>
      </c>
      <c r="P211" s="1057">
        <f>SUM(P47:P62,P64:P66,P69:P81)</f>
        <v>4336</v>
      </c>
      <c r="Q211" s="1020">
        <f>SUM(Q47:Q62,Q64:Q66,Q69:Q81)</f>
        <v>6442</v>
      </c>
      <c r="R211" s="1058"/>
      <c r="S211" s="1022"/>
      <c r="T211" s="1058"/>
      <c r="U211" s="1023"/>
      <c r="V211" s="1060"/>
      <c r="W211" s="1060"/>
    </row>
    <row r="212" spans="1:23" s="1066" customFormat="1" ht="14.25" customHeight="1">
      <c r="A212" s="954"/>
      <c r="B212" s="955" t="s">
        <v>39</v>
      </c>
      <c r="C212" s="1024">
        <f aca="true" t="shared" si="110" ref="C212:Q212">C210/C211*100</f>
        <v>46.494464944649444</v>
      </c>
      <c r="D212" s="1025">
        <f t="shared" si="110"/>
        <v>37.730287398673546</v>
      </c>
      <c r="E212" s="1026">
        <f t="shared" si="110"/>
        <v>40.23170089520801</v>
      </c>
      <c r="F212" s="1061">
        <f t="shared" si="110"/>
        <v>41.09947643979058</v>
      </c>
      <c r="G212" s="1025">
        <f t="shared" si="110"/>
        <v>39.67032967032967</v>
      </c>
      <c r="H212" s="1026">
        <f t="shared" si="110"/>
        <v>40.092879256965944</v>
      </c>
      <c r="I212" s="1024">
        <f t="shared" si="110"/>
        <v>40.354330708661415</v>
      </c>
      <c r="J212" s="1062">
        <f t="shared" si="110"/>
        <v>35.60673162090345</v>
      </c>
      <c r="K212" s="1026">
        <f t="shared" si="110"/>
        <v>37.08002443494197</v>
      </c>
      <c r="L212" s="1061">
        <f t="shared" si="110"/>
        <v>41.246290801186944</v>
      </c>
      <c r="M212" s="1025">
        <f t="shared" si="110"/>
        <v>30.638297872340424</v>
      </c>
      <c r="N212" s="1027">
        <f t="shared" si="110"/>
        <v>35.06815365551425</v>
      </c>
      <c r="O212" s="1028">
        <f t="shared" si="110"/>
        <v>42.35517568850902</v>
      </c>
      <c r="P212" s="1062">
        <f t="shared" si="110"/>
        <v>36.04704797047971</v>
      </c>
      <c r="Q212" s="1029">
        <f t="shared" si="110"/>
        <v>38.10928283141881</v>
      </c>
      <c r="R212" s="1063"/>
      <c r="S212" s="1031"/>
      <c r="T212" s="1064"/>
      <c r="U212" s="1032"/>
      <c r="V212" s="1065"/>
      <c r="W212" s="1064"/>
    </row>
    <row r="213" spans="2:23" s="1066" customFormat="1" ht="14.25" customHeight="1">
      <c r="B213" s="1067"/>
      <c r="C213" s="1033"/>
      <c r="D213" s="1033"/>
      <c r="E213" s="1068"/>
      <c r="F213" s="1033"/>
      <c r="G213" s="1033"/>
      <c r="H213" s="1068"/>
      <c r="I213" s="1033"/>
      <c r="J213" s="1033"/>
      <c r="K213" s="1068"/>
      <c r="L213" s="1033"/>
      <c r="M213" s="1033"/>
      <c r="N213" s="1068"/>
      <c r="O213" s="1033"/>
      <c r="P213" s="1033"/>
      <c r="Q213" s="1068"/>
      <c r="R213" s="1069"/>
      <c r="S213" s="1069"/>
      <c r="T213" s="1069"/>
      <c r="U213" s="1069"/>
      <c r="V213" s="1069"/>
      <c r="W213" s="1069"/>
    </row>
    <row r="214" spans="1:23" s="986" customFormat="1" ht="14.25" customHeight="1">
      <c r="A214" s="929" t="s">
        <v>42</v>
      </c>
      <c r="B214" s="987"/>
      <c r="C214" s="988"/>
      <c r="D214" s="988"/>
      <c r="E214" s="1068"/>
      <c r="F214" s="988"/>
      <c r="G214" s="988"/>
      <c r="H214" s="1068"/>
      <c r="I214" s="988"/>
      <c r="J214" s="988"/>
      <c r="K214" s="1068"/>
      <c r="L214" s="988"/>
      <c r="M214" s="988"/>
      <c r="N214" s="1068"/>
      <c r="O214" s="1068"/>
      <c r="P214" s="1068"/>
      <c r="Q214" s="1068"/>
      <c r="R214" s="988"/>
      <c r="S214" s="988"/>
      <c r="T214" s="988"/>
      <c r="U214" s="988"/>
      <c r="V214" s="988"/>
      <c r="W214" s="988"/>
    </row>
    <row r="215" spans="1:23" ht="14.25" customHeight="1">
      <c r="A215" s="931" t="s">
        <v>17</v>
      </c>
      <c r="B215" s="932"/>
      <c r="C215" s="1407" t="s">
        <v>18</v>
      </c>
      <c r="D215" s="1408"/>
      <c r="E215" s="1409"/>
      <c r="F215" s="1406" t="s">
        <v>19</v>
      </c>
      <c r="G215" s="1404"/>
      <c r="H215" s="1405"/>
      <c r="I215" s="1406" t="s">
        <v>20</v>
      </c>
      <c r="J215" s="1404"/>
      <c r="K215" s="1405"/>
      <c r="L215" s="1406" t="s">
        <v>21</v>
      </c>
      <c r="M215" s="1404"/>
      <c r="N215" s="1405"/>
      <c r="O215" s="1403" t="s">
        <v>38</v>
      </c>
      <c r="P215" s="1404"/>
      <c r="Q215" s="1404"/>
      <c r="R215" s="1403" t="s">
        <v>23</v>
      </c>
      <c r="S215" s="1404"/>
      <c r="T215" s="1405"/>
      <c r="U215" s="1406" t="s">
        <v>24</v>
      </c>
      <c r="V215" s="1404"/>
      <c r="W215" s="1405"/>
    </row>
    <row r="216" spans="1:23" ht="14.25" customHeight="1">
      <c r="A216" s="934" t="s">
        <v>25</v>
      </c>
      <c r="B216" s="935"/>
      <c r="C216" s="936" t="s">
        <v>6</v>
      </c>
      <c r="D216" s="937" t="s">
        <v>7</v>
      </c>
      <c r="E216" s="938" t="s">
        <v>8</v>
      </c>
      <c r="F216" s="936" t="s">
        <v>6</v>
      </c>
      <c r="G216" s="937" t="s">
        <v>7</v>
      </c>
      <c r="H216" s="938" t="s">
        <v>8</v>
      </c>
      <c r="I216" s="936" t="s">
        <v>6</v>
      </c>
      <c r="J216" s="937" t="s">
        <v>7</v>
      </c>
      <c r="K216" s="938" t="s">
        <v>8</v>
      </c>
      <c r="L216" s="936" t="s">
        <v>6</v>
      </c>
      <c r="M216" s="937" t="s">
        <v>7</v>
      </c>
      <c r="N216" s="938" t="s">
        <v>8</v>
      </c>
      <c r="O216" s="939" t="s">
        <v>6</v>
      </c>
      <c r="P216" s="937" t="s">
        <v>7</v>
      </c>
      <c r="Q216" s="933" t="s">
        <v>8</v>
      </c>
      <c r="R216" s="939" t="s">
        <v>6</v>
      </c>
      <c r="S216" s="937" t="s">
        <v>7</v>
      </c>
      <c r="T216" s="938" t="s">
        <v>8</v>
      </c>
      <c r="U216" s="936" t="s">
        <v>6</v>
      </c>
      <c r="V216" s="937" t="s">
        <v>7</v>
      </c>
      <c r="W216" s="938" t="s">
        <v>8</v>
      </c>
    </row>
    <row r="217" spans="1:23" ht="14.25" customHeight="1">
      <c r="A217" s="967" t="s">
        <v>562</v>
      </c>
      <c r="B217" s="1073"/>
      <c r="C217" s="941">
        <v>1</v>
      </c>
      <c r="D217" s="942">
        <v>0</v>
      </c>
      <c r="E217" s="1035">
        <f aca="true" t="shared" si="111" ref="E217:E242">SUM(C217:D217)</f>
        <v>1</v>
      </c>
      <c r="F217" s="941">
        <v>0</v>
      </c>
      <c r="G217" s="942">
        <v>1</v>
      </c>
      <c r="H217" s="1035">
        <f aca="true" t="shared" si="112" ref="H217:H242">SUM(F217:G217)</f>
        <v>1</v>
      </c>
      <c r="I217" s="941">
        <v>0</v>
      </c>
      <c r="J217" s="942">
        <v>1</v>
      </c>
      <c r="K217" s="1035">
        <f aca="true" t="shared" si="113" ref="K217:K242">SUM(I217:J217)</f>
        <v>1</v>
      </c>
      <c r="L217" s="941">
        <v>0</v>
      </c>
      <c r="M217" s="942">
        <v>1</v>
      </c>
      <c r="N217" s="1035">
        <f aca="true" t="shared" si="114" ref="N217:N242">SUM(L217:M217)</f>
        <v>1</v>
      </c>
      <c r="O217" s="944">
        <f aca="true" t="shared" si="115" ref="O217:O249">SUM(C217,F217,I217,L217)</f>
        <v>1</v>
      </c>
      <c r="P217" s="942">
        <f aca="true" t="shared" si="116" ref="P217:P249">SUM(D217,G217,J217,M217)</f>
        <v>3</v>
      </c>
      <c r="Q217" s="945">
        <f aca="true" t="shared" si="117" ref="Q217:Q249">SUM(E217,H217,K217,N217)</f>
        <v>4</v>
      </c>
      <c r="R217" s="944">
        <f aca="true" t="shared" si="118" ref="R217:T218">U217-O217</f>
        <v>13</v>
      </c>
      <c r="S217" s="942">
        <f t="shared" si="118"/>
        <v>22</v>
      </c>
      <c r="T217" s="1036">
        <f t="shared" si="118"/>
        <v>35</v>
      </c>
      <c r="U217" s="941">
        <v>14</v>
      </c>
      <c r="V217" s="942">
        <v>25</v>
      </c>
      <c r="W217" s="1036">
        <f aca="true" t="shared" si="119" ref="W217:W241">SUM(U217:V217)</f>
        <v>39</v>
      </c>
    </row>
    <row r="218" spans="1:23" ht="14.25" customHeight="1">
      <c r="A218" s="940" t="s">
        <v>534</v>
      </c>
      <c r="B218" s="935"/>
      <c r="C218" s="941">
        <v>0</v>
      </c>
      <c r="D218" s="942">
        <v>0</v>
      </c>
      <c r="E218" s="1035">
        <f t="shared" si="111"/>
        <v>0</v>
      </c>
      <c r="F218" s="941">
        <v>0</v>
      </c>
      <c r="G218" s="942">
        <v>0</v>
      </c>
      <c r="H218" s="1035">
        <f t="shared" si="112"/>
        <v>0</v>
      </c>
      <c r="I218" s="941">
        <v>0</v>
      </c>
      <c r="J218" s="942">
        <v>0</v>
      </c>
      <c r="K218" s="1035">
        <f t="shared" si="113"/>
        <v>0</v>
      </c>
      <c r="L218" s="941">
        <v>0</v>
      </c>
      <c r="M218" s="942">
        <v>1</v>
      </c>
      <c r="N218" s="1035">
        <f t="shared" si="114"/>
        <v>1</v>
      </c>
      <c r="O218" s="944">
        <f t="shared" si="115"/>
        <v>0</v>
      </c>
      <c r="P218" s="942">
        <f t="shared" si="116"/>
        <v>1</v>
      </c>
      <c r="Q218" s="945">
        <f t="shared" si="117"/>
        <v>1</v>
      </c>
      <c r="R218" s="944">
        <f t="shared" si="118"/>
        <v>5</v>
      </c>
      <c r="S218" s="942">
        <f t="shared" si="118"/>
        <v>15</v>
      </c>
      <c r="T218" s="1036">
        <f t="shared" si="118"/>
        <v>20</v>
      </c>
      <c r="U218" s="941">
        <v>5</v>
      </c>
      <c r="V218" s="942">
        <v>16</v>
      </c>
      <c r="W218" s="1036">
        <f t="shared" si="119"/>
        <v>21</v>
      </c>
    </row>
    <row r="219" spans="1:23" ht="14.25" customHeight="1">
      <c r="A219" s="940" t="s">
        <v>723</v>
      </c>
      <c r="B219" s="935"/>
      <c r="C219" s="941">
        <v>1</v>
      </c>
      <c r="D219" s="942">
        <v>1</v>
      </c>
      <c r="E219" s="1035">
        <f t="shared" si="111"/>
        <v>2</v>
      </c>
      <c r="F219" s="941">
        <v>1</v>
      </c>
      <c r="G219" s="942">
        <v>0</v>
      </c>
      <c r="H219" s="1035">
        <f t="shared" si="112"/>
        <v>1</v>
      </c>
      <c r="I219" s="941">
        <v>0</v>
      </c>
      <c r="J219" s="942">
        <v>4</v>
      </c>
      <c r="K219" s="1035">
        <f t="shared" si="113"/>
        <v>4</v>
      </c>
      <c r="L219" s="941">
        <v>0</v>
      </c>
      <c r="M219" s="942">
        <v>1</v>
      </c>
      <c r="N219" s="1035">
        <f t="shared" si="114"/>
        <v>1</v>
      </c>
      <c r="O219" s="944">
        <f t="shared" si="115"/>
        <v>2</v>
      </c>
      <c r="P219" s="942">
        <f t="shared" si="116"/>
        <v>6</v>
      </c>
      <c r="Q219" s="945">
        <f t="shared" si="117"/>
        <v>8</v>
      </c>
      <c r="R219" s="946"/>
      <c r="S219" s="947"/>
      <c r="T219" s="1040"/>
      <c r="U219" s="941">
        <f aca="true" t="shared" si="120" ref="U219:W220">O219</f>
        <v>2</v>
      </c>
      <c r="V219" s="942">
        <f t="shared" si="120"/>
        <v>6</v>
      </c>
      <c r="W219" s="943">
        <f t="shared" si="120"/>
        <v>8</v>
      </c>
    </row>
    <row r="220" spans="1:23" ht="14.25" customHeight="1">
      <c r="A220" s="940" t="s">
        <v>687</v>
      </c>
      <c r="B220" s="935"/>
      <c r="C220" s="941">
        <v>1</v>
      </c>
      <c r="D220" s="942">
        <v>1</v>
      </c>
      <c r="E220" s="1035">
        <f t="shared" si="111"/>
        <v>2</v>
      </c>
      <c r="F220" s="941">
        <v>0</v>
      </c>
      <c r="G220" s="942">
        <v>0</v>
      </c>
      <c r="H220" s="1035">
        <f t="shared" si="112"/>
        <v>0</v>
      </c>
      <c r="I220" s="941">
        <v>0</v>
      </c>
      <c r="J220" s="942">
        <v>1</v>
      </c>
      <c r="K220" s="1035">
        <f t="shared" si="113"/>
        <v>1</v>
      </c>
      <c r="L220" s="949"/>
      <c r="M220" s="947"/>
      <c r="N220" s="1039"/>
      <c r="O220" s="944">
        <f t="shared" si="115"/>
        <v>1</v>
      </c>
      <c r="P220" s="942">
        <f t="shared" si="116"/>
        <v>2</v>
      </c>
      <c r="Q220" s="945">
        <f t="shared" si="117"/>
        <v>3</v>
      </c>
      <c r="R220" s="946"/>
      <c r="S220" s="947"/>
      <c r="T220" s="1040"/>
      <c r="U220" s="941">
        <f t="shared" si="120"/>
        <v>1</v>
      </c>
      <c r="V220" s="942">
        <f t="shared" si="120"/>
        <v>2</v>
      </c>
      <c r="W220" s="943">
        <f t="shared" si="120"/>
        <v>3</v>
      </c>
    </row>
    <row r="221" spans="1:23" ht="14.25" customHeight="1">
      <c r="A221" s="940" t="s">
        <v>566</v>
      </c>
      <c r="B221" s="935"/>
      <c r="C221" s="941">
        <v>1</v>
      </c>
      <c r="D221" s="942">
        <v>1</v>
      </c>
      <c r="E221" s="1035">
        <f t="shared" si="111"/>
        <v>2</v>
      </c>
      <c r="F221" s="941">
        <v>0</v>
      </c>
      <c r="G221" s="942">
        <v>0</v>
      </c>
      <c r="H221" s="1035">
        <f t="shared" si="112"/>
        <v>0</v>
      </c>
      <c r="I221" s="941">
        <v>0</v>
      </c>
      <c r="J221" s="942">
        <v>1</v>
      </c>
      <c r="K221" s="1035">
        <f t="shared" si="113"/>
        <v>1</v>
      </c>
      <c r="L221" s="949"/>
      <c r="M221" s="947"/>
      <c r="N221" s="1039"/>
      <c r="O221" s="944">
        <f t="shared" si="115"/>
        <v>1</v>
      </c>
      <c r="P221" s="942">
        <f t="shared" si="116"/>
        <v>2</v>
      </c>
      <c r="Q221" s="945">
        <f t="shared" si="117"/>
        <v>3</v>
      </c>
      <c r="R221" s="944">
        <f aca="true" t="shared" si="121" ref="R221:T222">U221-O221</f>
        <v>0</v>
      </c>
      <c r="S221" s="942">
        <f t="shared" si="121"/>
        <v>0</v>
      </c>
      <c r="T221" s="1036">
        <f t="shared" si="121"/>
        <v>0</v>
      </c>
      <c r="U221" s="941">
        <v>1</v>
      </c>
      <c r="V221" s="942">
        <v>2</v>
      </c>
      <c r="W221" s="1036">
        <f t="shared" si="119"/>
        <v>3</v>
      </c>
    </row>
    <row r="222" spans="1:23" ht="14.25" customHeight="1">
      <c r="A222" s="940" t="s">
        <v>567</v>
      </c>
      <c r="B222" s="935"/>
      <c r="C222" s="941">
        <v>0</v>
      </c>
      <c r="D222" s="942">
        <v>1</v>
      </c>
      <c r="E222" s="1035">
        <f t="shared" si="111"/>
        <v>1</v>
      </c>
      <c r="F222" s="941">
        <v>0</v>
      </c>
      <c r="G222" s="942">
        <v>1</v>
      </c>
      <c r="H222" s="1035">
        <f t="shared" si="112"/>
        <v>1</v>
      </c>
      <c r="I222" s="949"/>
      <c r="J222" s="947"/>
      <c r="K222" s="1039"/>
      <c r="L222" s="949"/>
      <c r="M222" s="947"/>
      <c r="N222" s="1039"/>
      <c r="O222" s="944">
        <f t="shared" si="115"/>
        <v>0</v>
      </c>
      <c r="P222" s="942">
        <f t="shared" si="116"/>
        <v>2</v>
      </c>
      <c r="Q222" s="945">
        <f t="shared" si="117"/>
        <v>2</v>
      </c>
      <c r="R222" s="944">
        <f t="shared" si="121"/>
        <v>0</v>
      </c>
      <c r="S222" s="942">
        <f t="shared" si="121"/>
        <v>0</v>
      </c>
      <c r="T222" s="1036">
        <f t="shared" si="121"/>
        <v>0</v>
      </c>
      <c r="U222" s="941">
        <v>0</v>
      </c>
      <c r="V222" s="942">
        <v>2</v>
      </c>
      <c r="W222" s="1036">
        <f t="shared" si="119"/>
        <v>2</v>
      </c>
    </row>
    <row r="223" spans="1:23" ht="14.25" customHeight="1">
      <c r="A223" s="940" t="s">
        <v>568</v>
      </c>
      <c r="B223" s="935"/>
      <c r="C223" s="941">
        <v>3</v>
      </c>
      <c r="D223" s="942">
        <v>2</v>
      </c>
      <c r="E223" s="1035">
        <f t="shared" si="111"/>
        <v>5</v>
      </c>
      <c r="F223" s="941">
        <v>1</v>
      </c>
      <c r="G223" s="942">
        <v>4</v>
      </c>
      <c r="H223" s="1035">
        <f t="shared" si="112"/>
        <v>5</v>
      </c>
      <c r="I223" s="941">
        <v>2</v>
      </c>
      <c r="J223" s="942">
        <v>2</v>
      </c>
      <c r="K223" s="1035">
        <f t="shared" si="113"/>
        <v>4</v>
      </c>
      <c r="L223" s="941">
        <v>12</v>
      </c>
      <c r="M223" s="942">
        <v>17</v>
      </c>
      <c r="N223" s="1035">
        <f t="shared" si="114"/>
        <v>29</v>
      </c>
      <c r="O223" s="944">
        <f t="shared" si="115"/>
        <v>18</v>
      </c>
      <c r="P223" s="942">
        <f t="shared" si="116"/>
        <v>25</v>
      </c>
      <c r="Q223" s="945">
        <f t="shared" si="117"/>
        <v>43</v>
      </c>
      <c r="R223" s="946"/>
      <c r="S223" s="947"/>
      <c r="T223" s="1040"/>
      <c r="U223" s="941">
        <f>O223</f>
        <v>18</v>
      </c>
      <c r="V223" s="942">
        <f>P223</f>
        <v>25</v>
      </c>
      <c r="W223" s="943">
        <f>Q223</f>
        <v>43</v>
      </c>
    </row>
    <row r="224" spans="1:23" ht="14.25" customHeight="1">
      <c r="A224" s="940" t="s">
        <v>722</v>
      </c>
      <c r="B224" s="935"/>
      <c r="C224" s="941">
        <v>0</v>
      </c>
      <c r="D224" s="942">
        <v>3</v>
      </c>
      <c r="E224" s="1035">
        <f t="shared" si="111"/>
        <v>3</v>
      </c>
      <c r="F224" s="941">
        <v>2</v>
      </c>
      <c r="G224" s="942">
        <v>6</v>
      </c>
      <c r="H224" s="1035">
        <f t="shared" si="112"/>
        <v>8</v>
      </c>
      <c r="I224" s="941">
        <v>3</v>
      </c>
      <c r="J224" s="942">
        <v>7</v>
      </c>
      <c r="K224" s="1035">
        <f t="shared" si="113"/>
        <v>10</v>
      </c>
      <c r="L224" s="941">
        <v>10</v>
      </c>
      <c r="M224" s="942">
        <v>11</v>
      </c>
      <c r="N224" s="1035">
        <f t="shared" si="114"/>
        <v>21</v>
      </c>
      <c r="O224" s="944">
        <f t="shared" si="115"/>
        <v>15</v>
      </c>
      <c r="P224" s="942">
        <f t="shared" si="116"/>
        <v>27</v>
      </c>
      <c r="Q224" s="945">
        <f t="shared" si="117"/>
        <v>42</v>
      </c>
      <c r="R224" s="944">
        <f aca="true" t="shared" si="122" ref="R224:T226">U224-O224</f>
        <v>13</v>
      </c>
      <c r="S224" s="942">
        <f t="shared" si="122"/>
        <v>16</v>
      </c>
      <c r="T224" s="1036">
        <f t="shared" si="122"/>
        <v>29</v>
      </c>
      <c r="U224" s="941">
        <v>28</v>
      </c>
      <c r="V224" s="942">
        <v>43</v>
      </c>
      <c r="W224" s="1036">
        <f t="shared" si="119"/>
        <v>71</v>
      </c>
    </row>
    <row r="225" spans="1:23" ht="14.25" customHeight="1">
      <c r="A225" s="940" t="s">
        <v>571</v>
      </c>
      <c r="B225" s="935"/>
      <c r="C225" s="941">
        <v>1</v>
      </c>
      <c r="D225" s="942">
        <v>4</v>
      </c>
      <c r="E225" s="1035">
        <f t="shared" si="111"/>
        <v>5</v>
      </c>
      <c r="F225" s="941">
        <v>0</v>
      </c>
      <c r="G225" s="942">
        <v>2</v>
      </c>
      <c r="H225" s="1035">
        <f t="shared" si="112"/>
        <v>2</v>
      </c>
      <c r="I225" s="941">
        <v>1</v>
      </c>
      <c r="J225" s="942">
        <v>1</v>
      </c>
      <c r="K225" s="1035">
        <f t="shared" si="113"/>
        <v>2</v>
      </c>
      <c r="L225" s="941">
        <v>3</v>
      </c>
      <c r="M225" s="942">
        <v>10</v>
      </c>
      <c r="N225" s="1035">
        <f t="shared" si="114"/>
        <v>13</v>
      </c>
      <c r="O225" s="944">
        <f t="shared" si="115"/>
        <v>5</v>
      </c>
      <c r="P225" s="942">
        <f t="shared" si="116"/>
        <v>17</v>
      </c>
      <c r="Q225" s="945">
        <f t="shared" si="117"/>
        <v>22</v>
      </c>
      <c r="R225" s="944">
        <f t="shared" si="122"/>
        <v>72</v>
      </c>
      <c r="S225" s="942">
        <f t="shared" si="122"/>
        <v>170</v>
      </c>
      <c r="T225" s="1036">
        <f t="shared" si="122"/>
        <v>242</v>
      </c>
      <c r="U225" s="941">
        <v>77</v>
      </c>
      <c r="V225" s="942">
        <v>187</v>
      </c>
      <c r="W225" s="1036">
        <f t="shared" si="119"/>
        <v>264</v>
      </c>
    </row>
    <row r="226" spans="1:23" ht="14.25" customHeight="1">
      <c r="A226" s="940" t="s">
        <v>716</v>
      </c>
      <c r="B226" s="935"/>
      <c r="C226" s="941">
        <v>6</v>
      </c>
      <c r="D226" s="942">
        <v>15</v>
      </c>
      <c r="E226" s="1035">
        <f t="shared" si="111"/>
        <v>21</v>
      </c>
      <c r="F226" s="941">
        <v>6</v>
      </c>
      <c r="G226" s="942">
        <v>12</v>
      </c>
      <c r="H226" s="1035">
        <f t="shared" si="112"/>
        <v>18</v>
      </c>
      <c r="I226" s="941">
        <v>8</v>
      </c>
      <c r="J226" s="942">
        <v>19</v>
      </c>
      <c r="K226" s="1035">
        <f t="shared" si="113"/>
        <v>27</v>
      </c>
      <c r="L226" s="941">
        <v>27</v>
      </c>
      <c r="M226" s="942">
        <v>34</v>
      </c>
      <c r="N226" s="1035">
        <f t="shared" si="114"/>
        <v>61</v>
      </c>
      <c r="O226" s="944">
        <f t="shared" si="115"/>
        <v>47</v>
      </c>
      <c r="P226" s="942">
        <f t="shared" si="116"/>
        <v>80</v>
      </c>
      <c r="Q226" s="945">
        <f t="shared" si="117"/>
        <v>127</v>
      </c>
      <c r="R226" s="944">
        <f t="shared" si="122"/>
        <v>28</v>
      </c>
      <c r="S226" s="942">
        <f t="shared" si="122"/>
        <v>59</v>
      </c>
      <c r="T226" s="1036">
        <f t="shared" si="122"/>
        <v>87</v>
      </c>
      <c r="U226" s="941">
        <v>75</v>
      </c>
      <c r="V226" s="942">
        <v>139</v>
      </c>
      <c r="W226" s="1036">
        <f t="shared" si="119"/>
        <v>214</v>
      </c>
    </row>
    <row r="227" spans="1:23" ht="14.25" customHeight="1">
      <c r="A227" s="940" t="s">
        <v>573</v>
      </c>
      <c r="B227" s="935"/>
      <c r="C227" s="941">
        <v>6</v>
      </c>
      <c r="D227" s="942">
        <v>18</v>
      </c>
      <c r="E227" s="1035">
        <f t="shared" si="111"/>
        <v>24</v>
      </c>
      <c r="F227" s="941">
        <v>5</v>
      </c>
      <c r="G227" s="942">
        <v>7</v>
      </c>
      <c r="H227" s="1035">
        <f t="shared" si="112"/>
        <v>12</v>
      </c>
      <c r="I227" s="941">
        <v>4</v>
      </c>
      <c r="J227" s="942">
        <v>25</v>
      </c>
      <c r="K227" s="1035">
        <f t="shared" si="113"/>
        <v>29</v>
      </c>
      <c r="L227" s="941">
        <v>12</v>
      </c>
      <c r="M227" s="942">
        <v>32</v>
      </c>
      <c r="N227" s="1035">
        <f t="shared" si="114"/>
        <v>44</v>
      </c>
      <c r="O227" s="944">
        <f t="shared" si="115"/>
        <v>27</v>
      </c>
      <c r="P227" s="942">
        <f t="shared" si="116"/>
        <v>82</v>
      </c>
      <c r="Q227" s="945">
        <f t="shared" si="117"/>
        <v>109</v>
      </c>
      <c r="R227" s="946"/>
      <c r="S227" s="947"/>
      <c r="T227" s="1040"/>
      <c r="U227" s="950">
        <f>O227</f>
        <v>27</v>
      </c>
      <c r="V227" s="951">
        <f>P227</f>
        <v>82</v>
      </c>
      <c r="W227" s="952">
        <f>Q227</f>
        <v>109</v>
      </c>
    </row>
    <row r="228" spans="1:23" ht="14.25" customHeight="1">
      <c r="A228" s="940" t="s">
        <v>731</v>
      </c>
      <c r="B228" s="935"/>
      <c r="C228" s="941">
        <v>3</v>
      </c>
      <c r="D228" s="942">
        <v>2</v>
      </c>
      <c r="E228" s="1035">
        <f t="shared" si="111"/>
        <v>5</v>
      </c>
      <c r="F228" s="941">
        <v>1</v>
      </c>
      <c r="G228" s="942">
        <v>0</v>
      </c>
      <c r="H228" s="1035">
        <f t="shared" si="112"/>
        <v>1</v>
      </c>
      <c r="I228" s="941">
        <v>1</v>
      </c>
      <c r="J228" s="942">
        <v>3</v>
      </c>
      <c r="K228" s="1035">
        <f t="shared" si="113"/>
        <v>4</v>
      </c>
      <c r="L228" s="941">
        <v>6</v>
      </c>
      <c r="M228" s="942">
        <v>4</v>
      </c>
      <c r="N228" s="1035">
        <f t="shared" si="114"/>
        <v>10</v>
      </c>
      <c r="O228" s="944">
        <f t="shared" si="115"/>
        <v>11</v>
      </c>
      <c r="P228" s="942">
        <f t="shared" si="116"/>
        <v>9</v>
      </c>
      <c r="Q228" s="945">
        <f t="shared" si="117"/>
        <v>20</v>
      </c>
      <c r="R228" s="944">
        <f aca="true" t="shared" si="123" ref="R228:T229">U228-O228</f>
        <v>91</v>
      </c>
      <c r="S228" s="942">
        <f t="shared" si="123"/>
        <v>156</v>
      </c>
      <c r="T228" s="1036">
        <f t="shared" si="123"/>
        <v>247</v>
      </c>
      <c r="U228" s="941">
        <v>102</v>
      </c>
      <c r="V228" s="942">
        <v>165</v>
      </c>
      <c r="W228" s="1036">
        <f t="shared" si="119"/>
        <v>267</v>
      </c>
    </row>
    <row r="229" spans="1:23" ht="14.25" customHeight="1">
      <c r="A229" s="940" t="s">
        <v>760</v>
      </c>
      <c r="B229" s="935"/>
      <c r="C229" s="941">
        <v>0</v>
      </c>
      <c r="D229" s="942">
        <v>6</v>
      </c>
      <c r="E229" s="1035">
        <f t="shared" si="111"/>
        <v>6</v>
      </c>
      <c r="F229" s="941">
        <v>1</v>
      </c>
      <c r="G229" s="942">
        <v>7</v>
      </c>
      <c r="H229" s="1035">
        <f t="shared" si="112"/>
        <v>8</v>
      </c>
      <c r="I229" s="941">
        <v>2</v>
      </c>
      <c r="J229" s="942">
        <v>10</v>
      </c>
      <c r="K229" s="1035">
        <f t="shared" si="113"/>
        <v>12</v>
      </c>
      <c r="L229" s="941">
        <v>3</v>
      </c>
      <c r="M229" s="942">
        <v>10</v>
      </c>
      <c r="N229" s="1035">
        <f t="shared" si="114"/>
        <v>13</v>
      </c>
      <c r="O229" s="944">
        <f t="shared" si="115"/>
        <v>6</v>
      </c>
      <c r="P229" s="942">
        <f t="shared" si="116"/>
        <v>33</v>
      </c>
      <c r="Q229" s="945">
        <f t="shared" si="117"/>
        <v>39</v>
      </c>
      <c r="R229" s="944">
        <f t="shared" si="123"/>
        <v>129</v>
      </c>
      <c r="S229" s="942">
        <f t="shared" si="123"/>
        <v>289</v>
      </c>
      <c r="T229" s="1036">
        <f t="shared" si="123"/>
        <v>418</v>
      </c>
      <c r="U229" s="941">
        <v>135</v>
      </c>
      <c r="V229" s="942">
        <v>322</v>
      </c>
      <c r="W229" s="1036">
        <f t="shared" si="119"/>
        <v>457</v>
      </c>
    </row>
    <row r="230" spans="1:23" ht="14.25" customHeight="1">
      <c r="A230" s="940" t="s">
        <v>681</v>
      </c>
      <c r="B230" s="935"/>
      <c r="C230" s="941">
        <v>2</v>
      </c>
      <c r="D230" s="942">
        <v>8</v>
      </c>
      <c r="E230" s="1035">
        <f t="shared" si="111"/>
        <v>10</v>
      </c>
      <c r="F230" s="941">
        <v>3</v>
      </c>
      <c r="G230" s="942">
        <v>9</v>
      </c>
      <c r="H230" s="1035">
        <f t="shared" si="112"/>
        <v>12</v>
      </c>
      <c r="I230" s="941">
        <v>3</v>
      </c>
      <c r="J230" s="942">
        <v>12</v>
      </c>
      <c r="K230" s="1035">
        <f t="shared" si="113"/>
        <v>15</v>
      </c>
      <c r="L230" s="941">
        <v>7</v>
      </c>
      <c r="M230" s="942">
        <v>12</v>
      </c>
      <c r="N230" s="1035">
        <f t="shared" si="114"/>
        <v>19</v>
      </c>
      <c r="O230" s="944">
        <f t="shared" si="115"/>
        <v>15</v>
      </c>
      <c r="P230" s="942">
        <f t="shared" si="116"/>
        <v>41</v>
      </c>
      <c r="Q230" s="945">
        <f t="shared" si="117"/>
        <v>56</v>
      </c>
      <c r="R230" s="946"/>
      <c r="S230" s="947"/>
      <c r="T230" s="1040"/>
      <c r="U230" s="950">
        <f>O230</f>
        <v>15</v>
      </c>
      <c r="V230" s="951">
        <f>P230</f>
        <v>41</v>
      </c>
      <c r="W230" s="952">
        <f>Q230</f>
        <v>56</v>
      </c>
    </row>
    <row r="231" spans="1:23" ht="14.25" customHeight="1">
      <c r="A231" s="940" t="s">
        <v>575</v>
      </c>
      <c r="B231" s="935"/>
      <c r="C231" s="941">
        <v>0</v>
      </c>
      <c r="D231" s="942">
        <v>6</v>
      </c>
      <c r="E231" s="1035">
        <f t="shared" si="111"/>
        <v>6</v>
      </c>
      <c r="F231" s="941">
        <v>0</v>
      </c>
      <c r="G231" s="942">
        <v>0</v>
      </c>
      <c r="H231" s="1035">
        <f t="shared" si="112"/>
        <v>0</v>
      </c>
      <c r="I231" s="941">
        <v>1</v>
      </c>
      <c r="J231" s="942">
        <v>3</v>
      </c>
      <c r="K231" s="1035">
        <f t="shared" si="113"/>
        <v>4</v>
      </c>
      <c r="L231" s="941">
        <v>0</v>
      </c>
      <c r="M231" s="942">
        <v>6</v>
      </c>
      <c r="N231" s="1035">
        <f t="shared" si="114"/>
        <v>6</v>
      </c>
      <c r="O231" s="944">
        <f t="shared" si="115"/>
        <v>1</v>
      </c>
      <c r="P231" s="942">
        <f t="shared" si="116"/>
        <v>15</v>
      </c>
      <c r="Q231" s="945">
        <f t="shared" si="117"/>
        <v>16</v>
      </c>
      <c r="R231" s="944">
        <f aca="true" t="shared" si="124" ref="R231:T232">U231-O231</f>
        <v>38</v>
      </c>
      <c r="S231" s="942">
        <f t="shared" si="124"/>
        <v>104</v>
      </c>
      <c r="T231" s="1036">
        <f t="shared" si="124"/>
        <v>142</v>
      </c>
      <c r="U231" s="941">
        <v>39</v>
      </c>
      <c r="V231" s="942">
        <v>119</v>
      </c>
      <c r="W231" s="1036">
        <f t="shared" si="119"/>
        <v>158</v>
      </c>
    </row>
    <row r="232" spans="1:23" ht="14.25" customHeight="1">
      <c r="A232" s="940" t="s">
        <v>682</v>
      </c>
      <c r="B232" s="935"/>
      <c r="C232" s="941">
        <v>1</v>
      </c>
      <c r="D232" s="942">
        <v>3</v>
      </c>
      <c r="E232" s="1035">
        <f>SUM(C232:D232)</f>
        <v>4</v>
      </c>
      <c r="F232" s="941">
        <v>1</v>
      </c>
      <c r="G232" s="942">
        <v>3</v>
      </c>
      <c r="H232" s="1035">
        <f>SUM(F232:G232)</f>
        <v>4</v>
      </c>
      <c r="I232" s="941">
        <v>0</v>
      </c>
      <c r="J232" s="942">
        <v>5</v>
      </c>
      <c r="K232" s="1035">
        <f>SUM(I232:J232)</f>
        <v>5</v>
      </c>
      <c r="L232" s="941">
        <v>3</v>
      </c>
      <c r="M232" s="942">
        <v>7</v>
      </c>
      <c r="N232" s="1035">
        <f>SUM(L232:M232)</f>
        <v>10</v>
      </c>
      <c r="O232" s="944">
        <f>SUM(C232,F232,I232,L232)</f>
        <v>5</v>
      </c>
      <c r="P232" s="942">
        <f>SUM(D232,G232,J232,M232)</f>
        <v>18</v>
      </c>
      <c r="Q232" s="945">
        <f>SUM(E232,H232,K232,N232)</f>
        <v>23</v>
      </c>
      <c r="R232" s="944">
        <f t="shared" si="124"/>
        <v>79</v>
      </c>
      <c r="S232" s="942">
        <f t="shared" si="124"/>
        <v>127</v>
      </c>
      <c r="T232" s="1036">
        <f t="shared" si="124"/>
        <v>206</v>
      </c>
      <c r="U232" s="941">
        <v>84</v>
      </c>
      <c r="V232" s="942">
        <v>145</v>
      </c>
      <c r="W232" s="1036">
        <f>SUM(U232:V232)</f>
        <v>229</v>
      </c>
    </row>
    <row r="233" spans="1:23" ht="14.25" customHeight="1">
      <c r="A233" s="1037" t="s">
        <v>577</v>
      </c>
      <c r="B233" s="1038"/>
      <c r="C233" s="949"/>
      <c r="D233" s="947"/>
      <c r="E233" s="1039"/>
      <c r="F233" s="949"/>
      <c r="G233" s="947"/>
      <c r="H233" s="1039"/>
      <c r="I233" s="949"/>
      <c r="J233" s="947"/>
      <c r="K233" s="1039"/>
      <c r="L233" s="949"/>
      <c r="M233" s="947"/>
      <c r="N233" s="1039"/>
      <c r="O233" s="946"/>
      <c r="P233" s="947"/>
      <c r="Q233" s="953"/>
      <c r="R233" s="946"/>
      <c r="S233" s="947"/>
      <c r="T233" s="1040"/>
      <c r="U233" s="949"/>
      <c r="V233" s="947"/>
      <c r="W233" s="1040"/>
    </row>
    <row r="234" spans="1:23" ht="14.25" customHeight="1">
      <c r="A234" s="940" t="s">
        <v>683</v>
      </c>
      <c r="B234" s="935"/>
      <c r="C234" s="941">
        <v>0</v>
      </c>
      <c r="D234" s="942">
        <v>3</v>
      </c>
      <c r="E234" s="1035">
        <f t="shared" si="111"/>
        <v>3</v>
      </c>
      <c r="F234" s="941">
        <v>0</v>
      </c>
      <c r="G234" s="942">
        <v>3</v>
      </c>
      <c r="H234" s="1035">
        <f t="shared" si="112"/>
        <v>3</v>
      </c>
      <c r="I234" s="941">
        <v>2</v>
      </c>
      <c r="J234" s="942">
        <v>1</v>
      </c>
      <c r="K234" s="1035">
        <f t="shared" si="113"/>
        <v>3</v>
      </c>
      <c r="L234" s="941">
        <v>2</v>
      </c>
      <c r="M234" s="942">
        <v>6</v>
      </c>
      <c r="N234" s="1035">
        <f t="shared" si="114"/>
        <v>8</v>
      </c>
      <c r="O234" s="944">
        <f t="shared" si="115"/>
        <v>4</v>
      </c>
      <c r="P234" s="942">
        <f t="shared" si="116"/>
        <v>13</v>
      </c>
      <c r="Q234" s="945">
        <f t="shared" si="117"/>
        <v>17</v>
      </c>
      <c r="R234" s="946"/>
      <c r="S234" s="947"/>
      <c r="T234" s="1040"/>
      <c r="U234" s="941">
        <f>O234</f>
        <v>4</v>
      </c>
      <c r="V234" s="942">
        <f>P234</f>
        <v>13</v>
      </c>
      <c r="W234" s="1036">
        <f>Q234</f>
        <v>17</v>
      </c>
    </row>
    <row r="235" spans="1:23" ht="14.25" customHeight="1">
      <c r="A235" s="940" t="s">
        <v>579</v>
      </c>
      <c r="B235" s="935"/>
      <c r="C235" s="941">
        <v>3</v>
      </c>
      <c r="D235" s="942">
        <v>9</v>
      </c>
      <c r="E235" s="1035">
        <f t="shared" si="111"/>
        <v>12</v>
      </c>
      <c r="F235" s="941">
        <v>5</v>
      </c>
      <c r="G235" s="942">
        <v>13</v>
      </c>
      <c r="H235" s="1035">
        <f t="shared" si="112"/>
        <v>18</v>
      </c>
      <c r="I235" s="941">
        <v>12</v>
      </c>
      <c r="J235" s="942">
        <v>23</v>
      </c>
      <c r="K235" s="1035">
        <f t="shared" si="113"/>
        <v>35</v>
      </c>
      <c r="L235" s="941">
        <v>31</v>
      </c>
      <c r="M235" s="942">
        <v>34</v>
      </c>
      <c r="N235" s="1035">
        <f t="shared" si="114"/>
        <v>65</v>
      </c>
      <c r="O235" s="944">
        <f t="shared" si="115"/>
        <v>51</v>
      </c>
      <c r="P235" s="942">
        <f t="shared" si="116"/>
        <v>79</v>
      </c>
      <c r="Q235" s="945">
        <f t="shared" si="117"/>
        <v>130</v>
      </c>
      <c r="R235" s="944">
        <f aca="true" t="shared" si="125" ref="R235:T236">U235-O235</f>
        <v>3</v>
      </c>
      <c r="S235" s="942">
        <f t="shared" si="125"/>
        <v>4</v>
      </c>
      <c r="T235" s="1036">
        <f t="shared" si="125"/>
        <v>7</v>
      </c>
      <c r="U235" s="941">
        <v>54</v>
      </c>
      <c r="V235" s="942">
        <v>83</v>
      </c>
      <c r="W235" s="1036">
        <f t="shared" si="119"/>
        <v>137</v>
      </c>
    </row>
    <row r="236" spans="1:23" ht="14.25" customHeight="1">
      <c r="A236" s="940" t="s">
        <v>580</v>
      </c>
      <c r="B236" s="935"/>
      <c r="C236" s="941">
        <v>0</v>
      </c>
      <c r="D236" s="942">
        <v>1</v>
      </c>
      <c r="E236" s="1035">
        <f t="shared" si="111"/>
        <v>1</v>
      </c>
      <c r="F236" s="941">
        <v>0</v>
      </c>
      <c r="G236" s="942">
        <v>0</v>
      </c>
      <c r="H236" s="1035">
        <f t="shared" si="112"/>
        <v>0</v>
      </c>
      <c r="I236" s="941">
        <v>1</v>
      </c>
      <c r="J236" s="942">
        <v>5</v>
      </c>
      <c r="K236" s="1035">
        <f t="shared" si="113"/>
        <v>6</v>
      </c>
      <c r="L236" s="941">
        <v>0</v>
      </c>
      <c r="M236" s="942">
        <v>0</v>
      </c>
      <c r="N236" s="1035">
        <f t="shared" si="114"/>
        <v>0</v>
      </c>
      <c r="O236" s="944">
        <f t="shared" si="115"/>
        <v>1</v>
      </c>
      <c r="P236" s="942">
        <f t="shared" si="116"/>
        <v>6</v>
      </c>
      <c r="Q236" s="945">
        <f t="shared" si="117"/>
        <v>7</v>
      </c>
      <c r="R236" s="944">
        <f t="shared" si="125"/>
        <v>2</v>
      </c>
      <c r="S236" s="942">
        <f t="shared" si="125"/>
        <v>1</v>
      </c>
      <c r="T236" s="1036">
        <f t="shared" si="125"/>
        <v>3</v>
      </c>
      <c r="U236" s="941">
        <v>3</v>
      </c>
      <c r="V236" s="942">
        <v>7</v>
      </c>
      <c r="W236" s="1036">
        <f t="shared" si="119"/>
        <v>10</v>
      </c>
    </row>
    <row r="237" spans="1:23" ht="14.25" customHeight="1">
      <c r="A237" s="940" t="s">
        <v>583</v>
      </c>
      <c r="B237" s="935"/>
      <c r="C237" s="949"/>
      <c r="D237" s="947"/>
      <c r="E237" s="1035">
        <v>14</v>
      </c>
      <c r="F237" s="949"/>
      <c r="G237" s="947"/>
      <c r="H237" s="1035">
        <v>8</v>
      </c>
      <c r="I237" s="949"/>
      <c r="J237" s="947"/>
      <c r="K237" s="1035">
        <v>11</v>
      </c>
      <c r="L237" s="949"/>
      <c r="M237" s="947"/>
      <c r="N237" s="1035">
        <v>7</v>
      </c>
      <c r="O237" s="946"/>
      <c r="P237" s="947"/>
      <c r="Q237" s="945">
        <f t="shared" si="117"/>
        <v>40</v>
      </c>
      <c r="R237" s="946"/>
      <c r="S237" s="947"/>
      <c r="T237" s="1040"/>
      <c r="U237" s="949"/>
      <c r="V237" s="947"/>
      <c r="W237" s="1036">
        <f>Q237</f>
        <v>40</v>
      </c>
    </row>
    <row r="238" spans="1:23" ht="14.25" customHeight="1">
      <c r="A238" s="1037" t="s">
        <v>581</v>
      </c>
      <c r="B238" s="1038"/>
      <c r="C238" s="949"/>
      <c r="D238" s="947"/>
      <c r="E238" s="1039"/>
      <c r="F238" s="949"/>
      <c r="G238" s="947"/>
      <c r="H238" s="1039"/>
      <c r="I238" s="949"/>
      <c r="J238" s="947"/>
      <c r="K238" s="1039"/>
      <c r="L238" s="949"/>
      <c r="M238" s="947"/>
      <c r="N238" s="1039"/>
      <c r="O238" s="946"/>
      <c r="P238" s="947"/>
      <c r="Q238" s="953"/>
      <c r="R238" s="946"/>
      <c r="S238" s="947"/>
      <c r="T238" s="1040"/>
      <c r="U238" s="949"/>
      <c r="V238" s="947"/>
      <c r="W238" s="1040"/>
    </row>
    <row r="239" spans="1:23" ht="14.25" customHeight="1">
      <c r="A239" s="940" t="s">
        <v>582</v>
      </c>
      <c r="B239" s="935"/>
      <c r="C239" s="941">
        <v>17</v>
      </c>
      <c r="D239" s="942">
        <v>37</v>
      </c>
      <c r="E239" s="1035">
        <f t="shared" si="111"/>
        <v>54</v>
      </c>
      <c r="F239" s="941">
        <v>13</v>
      </c>
      <c r="G239" s="942">
        <v>30</v>
      </c>
      <c r="H239" s="1035">
        <f t="shared" si="112"/>
        <v>43</v>
      </c>
      <c r="I239" s="941">
        <v>18</v>
      </c>
      <c r="J239" s="942">
        <v>53</v>
      </c>
      <c r="K239" s="1035">
        <f t="shared" si="113"/>
        <v>71</v>
      </c>
      <c r="L239" s="941">
        <v>1</v>
      </c>
      <c r="M239" s="942">
        <v>1</v>
      </c>
      <c r="N239" s="1035">
        <f t="shared" si="114"/>
        <v>2</v>
      </c>
      <c r="O239" s="944">
        <f t="shared" si="115"/>
        <v>49</v>
      </c>
      <c r="P239" s="942">
        <f t="shared" si="116"/>
        <v>121</v>
      </c>
      <c r="Q239" s="945">
        <f t="shared" si="117"/>
        <v>170</v>
      </c>
      <c r="R239" s="946"/>
      <c r="S239" s="947"/>
      <c r="T239" s="1040"/>
      <c r="U239" s="941">
        <f aca="true" t="shared" si="126" ref="U239:W240">O239</f>
        <v>49</v>
      </c>
      <c r="V239" s="942">
        <f t="shared" si="126"/>
        <v>121</v>
      </c>
      <c r="W239" s="943">
        <f t="shared" si="126"/>
        <v>170</v>
      </c>
    </row>
    <row r="240" spans="1:23" ht="14.25" customHeight="1">
      <c r="A240" s="940" t="s">
        <v>748</v>
      </c>
      <c r="B240" s="935"/>
      <c r="C240" s="941">
        <v>0</v>
      </c>
      <c r="D240" s="942">
        <v>7</v>
      </c>
      <c r="E240" s="1035">
        <f t="shared" si="111"/>
        <v>7</v>
      </c>
      <c r="F240" s="941">
        <v>1</v>
      </c>
      <c r="G240" s="942">
        <v>9</v>
      </c>
      <c r="H240" s="1035">
        <f t="shared" si="112"/>
        <v>10</v>
      </c>
      <c r="I240" s="941">
        <v>3</v>
      </c>
      <c r="J240" s="942">
        <v>5</v>
      </c>
      <c r="K240" s="1035">
        <f t="shared" si="113"/>
        <v>8</v>
      </c>
      <c r="L240" s="941">
        <v>1</v>
      </c>
      <c r="M240" s="942">
        <v>3</v>
      </c>
      <c r="N240" s="1035">
        <f t="shared" si="114"/>
        <v>4</v>
      </c>
      <c r="O240" s="944">
        <f t="shared" si="115"/>
        <v>5</v>
      </c>
      <c r="P240" s="942">
        <f t="shared" si="116"/>
        <v>24</v>
      </c>
      <c r="Q240" s="945">
        <f t="shared" si="117"/>
        <v>29</v>
      </c>
      <c r="R240" s="946"/>
      <c r="S240" s="947"/>
      <c r="T240" s="1040"/>
      <c r="U240" s="941">
        <f t="shared" si="126"/>
        <v>5</v>
      </c>
      <c r="V240" s="942">
        <f t="shared" si="126"/>
        <v>24</v>
      </c>
      <c r="W240" s="943">
        <f t="shared" si="126"/>
        <v>29</v>
      </c>
    </row>
    <row r="241" spans="1:23" ht="14.25" customHeight="1">
      <c r="A241" s="940" t="s">
        <v>584</v>
      </c>
      <c r="B241" s="935"/>
      <c r="C241" s="941">
        <v>6</v>
      </c>
      <c r="D241" s="942">
        <v>6</v>
      </c>
      <c r="E241" s="1035">
        <f t="shared" si="111"/>
        <v>12</v>
      </c>
      <c r="F241" s="941">
        <v>2</v>
      </c>
      <c r="G241" s="942">
        <v>7</v>
      </c>
      <c r="H241" s="1035">
        <f t="shared" si="112"/>
        <v>9</v>
      </c>
      <c r="I241" s="941">
        <v>7</v>
      </c>
      <c r="J241" s="942">
        <v>4</v>
      </c>
      <c r="K241" s="1035">
        <f t="shared" si="113"/>
        <v>11</v>
      </c>
      <c r="L241" s="941">
        <v>7</v>
      </c>
      <c r="M241" s="942">
        <v>10</v>
      </c>
      <c r="N241" s="1035">
        <f t="shared" si="114"/>
        <v>17</v>
      </c>
      <c r="O241" s="944">
        <f t="shared" si="115"/>
        <v>22</v>
      </c>
      <c r="P241" s="942">
        <f t="shared" si="116"/>
        <v>27</v>
      </c>
      <c r="Q241" s="945">
        <f t="shared" si="117"/>
        <v>49</v>
      </c>
      <c r="R241" s="944">
        <f>U241-O241</f>
        <v>6</v>
      </c>
      <c r="S241" s="942">
        <f>V241-P241</f>
        <v>12</v>
      </c>
      <c r="T241" s="1036">
        <f>W241-Q241</f>
        <v>18</v>
      </c>
      <c r="U241" s="941">
        <v>28</v>
      </c>
      <c r="V241" s="942">
        <v>39</v>
      </c>
      <c r="W241" s="1036">
        <f t="shared" si="119"/>
        <v>67</v>
      </c>
    </row>
    <row r="242" spans="1:23" ht="14.25" customHeight="1">
      <c r="A242" s="940" t="s">
        <v>749</v>
      </c>
      <c r="B242" s="935"/>
      <c r="C242" s="941">
        <v>0</v>
      </c>
      <c r="D242" s="942">
        <v>0</v>
      </c>
      <c r="E242" s="1035">
        <f t="shared" si="111"/>
        <v>0</v>
      </c>
      <c r="F242" s="941">
        <v>0</v>
      </c>
      <c r="G242" s="942">
        <v>0</v>
      </c>
      <c r="H242" s="1035">
        <f t="shared" si="112"/>
        <v>0</v>
      </c>
      <c r="I242" s="941">
        <v>0</v>
      </c>
      <c r="J242" s="942">
        <v>0</v>
      </c>
      <c r="K242" s="1035">
        <f t="shared" si="113"/>
        <v>0</v>
      </c>
      <c r="L242" s="941">
        <v>1</v>
      </c>
      <c r="M242" s="942">
        <v>3</v>
      </c>
      <c r="N242" s="1035">
        <f t="shared" si="114"/>
        <v>4</v>
      </c>
      <c r="O242" s="944">
        <f t="shared" si="115"/>
        <v>1</v>
      </c>
      <c r="P242" s="942">
        <f t="shared" si="116"/>
        <v>3</v>
      </c>
      <c r="Q242" s="945">
        <f t="shared" si="117"/>
        <v>4</v>
      </c>
      <c r="R242" s="946"/>
      <c r="S242" s="947"/>
      <c r="T242" s="1040"/>
      <c r="U242" s="941">
        <f>O242</f>
        <v>1</v>
      </c>
      <c r="V242" s="942">
        <f>P242</f>
        <v>3</v>
      </c>
      <c r="W242" s="943">
        <f>Q242</f>
        <v>4</v>
      </c>
    </row>
    <row r="243" spans="1:23" s="962" customFormat="1" ht="14.25" customHeight="1">
      <c r="A243" s="965" t="s">
        <v>586</v>
      </c>
      <c r="B243" s="966"/>
      <c r="C243" s="950">
        <v>15</v>
      </c>
      <c r="D243" s="951">
        <v>26</v>
      </c>
      <c r="E243" s="1041">
        <f aca="true" t="shared" si="127" ref="E243:E249">SUM(C243:D243)</f>
        <v>41</v>
      </c>
      <c r="F243" s="950">
        <v>2</v>
      </c>
      <c r="G243" s="951">
        <v>10</v>
      </c>
      <c r="H243" s="1041">
        <f aca="true" t="shared" si="128" ref="H243:H249">SUM(F243:G243)</f>
        <v>12</v>
      </c>
      <c r="I243" s="950">
        <v>1</v>
      </c>
      <c r="J243" s="951">
        <v>8</v>
      </c>
      <c r="K243" s="1041">
        <f aca="true" t="shared" si="129" ref="K243:K249">SUM(I243:J243)</f>
        <v>9</v>
      </c>
      <c r="L243" s="950">
        <v>4</v>
      </c>
      <c r="M243" s="951">
        <v>7</v>
      </c>
      <c r="N243" s="1041">
        <f aca="true" t="shared" si="130" ref="N243:N249">SUM(L243:M243)</f>
        <v>11</v>
      </c>
      <c r="O243" s="1042">
        <f t="shared" si="115"/>
        <v>22</v>
      </c>
      <c r="P243" s="1043">
        <f t="shared" si="116"/>
        <v>51</v>
      </c>
      <c r="Q243" s="1044">
        <f t="shared" si="117"/>
        <v>73</v>
      </c>
      <c r="R243" s="1045"/>
      <c r="S243" s="1046"/>
      <c r="T243" s="1077"/>
      <c r="U243" s="950">
        <f aca="true" t="shared" si="131" ref="U243:W245">O243</f>
        <v>22</v>
      </c>
      <c r="V243" s="951">
        <f t="shared" si="131"/>
        <v>51</v>
      </c>
      <c r="W243" s="952">
        <f t="shared" si="131"/>
        <v>73</v>
      </c>
    </row>
    <row r="244" spans="1:23" s="962" customFormat="1" ht="14.25" customHeight="1">
      <c r="A244" s="965" t="s">
        <v>585</v>
      </c>
      <c r="B244" s="966"/>
      <c r="C244" s="950">
        <v>6</v>
      </c>
      <c r="D244" s="951">
        <v>14</v>
      </c>
      <c r="E244" s="1041">
        <f t="shared" si="127"/>
        <v>20</v>
      </c>
      <c r="F244" s="950">
        <v>5</v>
      </c>
      <c r="G244" s="951">
        <v>5</v>
      </c>
      <c r="H244" s="1041">
        <f t="shared" si="128"/>
        <v>10</v>
      </c>
      <c r="I244" s="950">
        <v>4</v>
      </c>
      <c r="J244" s="951">
        <v>5</v>
      </c>
      <c r="K244" s="1041">
        <f t="shared" si="129"/>
        <v>9</v>
      </c>
      <c r="L244" s="950"/>
      <c r="M244" s="951"/>
      <c r="N244" s="1041">
        <f t="shared" si="130"/>
        <v>0</v>
      </c>
      <c r="O244" s="1042">
        <f t="shared" si="115"/>
        <v>15</v>
      </c>
      <c r="P244" s="1043">
        <f t="shared" si="116"/>
        <v>24</v>
      </c>
      <c r="Q244" s="1044">
        <f t="shared" si="117"/>
        <v>39</v>
      </c>
      <c r="R244" s="959"/>
      <c r="S244" s="960"/>
      <c r="T244" s="1078"/>
      <c r="U244" s="950">
        <f t="shared" si="131"/>
        <v>15</v>
      </c>
      <c r="V244" s="951">
        <f t="shared" si="131"/>
        <v>24</v>
      </c>
      <c r="W244" s="952">
        <f t="shared" si="131"/>
        <v>39</v>
      </c>
    </row>
    <row r="245" spans="1:23" s="962" customFormat="1" ht="14.25" customHeight="1">
      <c r="A245" s="965" t="s">
        <v>587</v>
      </c>
      <c r="B245" s="966"/>
      <c r="C245" s="950">
        <v>9</v>
      </c>
      <c r="D245" s="951">
        <v>36</v>
      </c>
      <c r="E245" s="1041">
        <f t="shared" si="127"/>
        <v>45</v>
      </c>
      <c r="F245" s="950">
        <v>10</v>
      </c>
      <c r="G245" s="951">
        <v>17</v>
      </c>
      <c r="H245" s="1041">
        <f t="shared" si="128"/>
        <v>27</v>
      </c>
      <c r="I245" s="950">
        <v>10</v>
      </c>
      <c r="J245" s="951">
        <v>0</v>
      </c>
      <c r="K245" s="1041">
        <f t="shared" si="129"/>
        <v>10</v>
      </c>
      <c r="L245" s="950">
        <v>10</v>
      </c>
      <c r="M245" s="951">
        <v>6</v>
      </c>
      <c r="N245" s="1041">
        <f t="shared" si="130"/>
        <v>16</v>
      </c>
      <c r="O245" s="1042">
        <f t="shared" si="115"/>
        <v>39</v>
      </c>
      <c r="P245" s="1043">
        <f t="shared" si="116"/>
        <v>59</v>
      </c>
      <c r="Q245" s="1044">
        <f t="shared" si="117"/>
        <v>98</v>
      </c>
      <c r="R245" s="959"/>
      <c r="S245" s="960"/>
      <c r="T245" s="1078"/>
      <c r="U245" s="950">
        <f t="shared" si="131"/>
        <v>39</v>
      </c>
      <c r="V245" s="951">
        <f t="shared" si="131"/>
        <v>59</v>
      </c>
      <c r="W245" s="952">
        <f t="shared" si="131"/>
        <v>98</v>
      </c>
    </row>
    <row r="246" spans="1:23" s="962" customFormat="1" ht="14.25" customHeight="1">
      <c r="A246" s="965" t="s">
        <v>588</v>
      </c>
      <c r="B246" s="966"/>
      <c r="C246" s="1049">
        <v>8</v>
      </c>
      <c r="D246" s="1043">
        <v>25</v>
      </c>
      <c r="E246" s="1050">
        <f t="shared" si="127"/>
        <v>33</v>
      </c>
      <c r="F246" s="1049">
        <v>8</v>
      </c>
      <c r="G246" s="1043">
        <v>15</v>
      </c>
      <c r="H246" s="1050">
        <f t="shared" si="128"/>
        <v>23</v>
      </c>
      <c r="I246" s="1049">
        <v>11</v>
      </c>
      <c r="J246" s="1043">
        <v>20</v>
      </c>
      <c r="K246" s="1050">
        <f t="shared" si="129"/>
        <v>31</v>
      </c>
      <c r="L246" s="1049"/>
      <c r="M246" s="1043"/>
      <c r="N246" s="1050">
        <f t="shared" si="130"/>
        <v>0</v>
      </c>
      <c r="O246" s="1042">
        <f t="shared" si="115"/>
        <v>27</v>
      </c>
      <c r="P246" s="1043">
        <f t="shared" si="116"/>
        <v>60</v>
      </c>
      <c r="Q246" s="1044">
        <f t="shared" si="117"/>
        <v>87</v>
      </c>
      <c r="R246" s="944">
        <f aca="true" t="shared" si="132" ref="R246:T247">U246-O246</f>
        <v>4</v>
      </c>
      <c r="S246" s="942">
        <f t="shared" si="132"/>
        <v>146</v>
      </c>
      <c r="T246" s="1036">
        <f t="shared" si="132"/>
        <v>150</v>
      </c>
      <c r="U246" s="1049">
        <v>31</v>
      </c>
      <c r="V246" s="1043">
        <v>206</v>
      </c>
      <c r="W246" s="1036">
        <f>SUM(U246:V246)</f>
        <v>237</v>
      </c>
    </row>
    <row r="247" spans="1:23" s="962" customFormat="1" ht="14.25" customHeight="1">
      <c r="A247" s="965" t="s">
        <v>730</v>
      </c>
      <c r="B247" s="966"/>
      <c r="C247" s="950">
        <v>3</v>
      </c>
      <c r="D247" s="951">
        <v>7</v>
      </c>
      <c r="E247" s="1041">
        <f t="shared" si="127"/>
        <v>10</v>
      </c>
      <c r="F247" s="950">
        <v>3</v>
      </c>
      <c r="G247" s="951">
        <v>18</v>
      </c>
      <c r="H247" s="1041">
        <f t="shared" si="128"/>
        <v>21</v>
      </c>
      <c r="I247" s="950"/>
      <c r="J247" s="951">
        <v>3</v>
      </c>
      <c r="K247" s="1041">
        <f t="shared" si="129"/>
        <v>3</v>
      </c>
      <c r="L247" s="950"/>
      <c r="M247" s="951">
        <v>0</v>
      </c>
      <c r="N247" s="1041">
        <f t="shared" si="130"/>
        <v>0</v>
      </c>
      <c r="O247" s="1042">
        <f t="shared" si="115"/>
        <v>6</v>
      </c>
      <c r="P247" s="1043">
        <f t="shared" si="116"/>
        <v>28</v>
      </c>
      <c r="Q247" s="1044">
        <f t="shared" si="117"/>
        <v>34</v>
      </c>
      <c r="R247" s="944">
        <f t="shared" si="132"/>
        <v>3</v>
      </c>
      <c r="S247" s="942">
        <f t="shared" si="132"/>
        <v>8</v>
      </c>
      <c r="T247" s="1036">
        <f t="shared" si="132"/>
        <v>11</v>
      </c>
      <c r="U247" s="950">
        <v>9</v>
      </c>
      <c r="V247" s="951">
        <v>36</v>
      </c>
      <c r="W247" s="1036">
        <f>SUM(U247:V247)</f>
        <v>45</v>
      </c>
    </row>
    <row r="248" spans="1:23" s="962" customFormat="1" ht="14.25" customHeight="1">
      <c r="A248" s="965" t="s">
        <v>26</v>
      </c>
      <c r="B248" s="966"/>
      <c r="C248" s="950">
        <v>3</v>
      </c>
      <c r="D248" s="951">
        <v>1</v>
      </c>
      <c r="E248" s="1041">
        <f t="shared" si="127"/>
        <v>4</v>
      </c>
      <c r="F248" s="950">
        <v>2</v>
      </c>
      <c r="G248" s="951">
        <v>1</v>
      </c>
      <c r="H248" s="1041">
        <f t="shared" si="128"/>
        <v>3</v>
      </c>
      <c r="I248" s="950">
        <v>4</v>
      </c>
      <c r="J248" s="951">
        <v>2</v>
      </c>
      <c r="K248" s="1041">
        <f t="shared" si="129"/>
        <v>6</v>
      </c>
      <c r="L248" s="950">
        <v>3</v>
      </c>
      <c r="M248" s="951">
        <v>2</v>
      </c>
      <c r="N248" s="1041">
        <f t="shared" si="130"/>
        <v>5</v>
      </c>
      <c r="O248" s="1042">
        <f t="shared" si="115"/>
        <v>12</v>
      </c>
      <c r="P248" s="1043">
        <f t="shared" si="116"/>
        <v>6</v>
      </c>
      <c r="Q248" s="1044">
        <f t="shared" si="117"/>
        <v>18</v>
      </c>
      <c r="R248" s="959"/>
      <c r="S248" s="960"/>
      <c r="T248" s="1078"/>
      <c r="U248" s="950">
        <f>O248</f>
        <v>12</v>
      </c>
      <c r="V248" s="951">
        <f>P248</f>
        <v>6</v>
      </c>
      <c r="W248" s="952">
        <f>Q248</f>
        <v>18</v>
      </c>
    </row>
    <row r="249" spans="1:23" s="962" customFormat="1" ht="14.25" customHeight="1">
      <c r="A249" s="965" t="s">
        <v>27</v>
      </c>
      <c r="B249" s="966"/>
      <c r="C249" s="950"/>
      <c r="D249" s="951"/>
      <c r="E249" s="1041">
        <f t="shared" si="127"/>
        <v>0</v>
      </c>
      <c r="F249" s="950"/>
      <c r="G249" s="951">
        <v>0</v>
      </c>
      <c r="H249" s="1041">
        <f t="shared" si="128"/>
        <v>0</v>
      </c>
      <c r="I249" s="950"/>
      <c r="J249" s="951"/>
      <c r="K249" s="1041">
        <f t="shared" si="129"/>
        <v>0</v>
      </c>
      <c r="L249" s="950"/>
      <c r="M249" s="951"/>
      <c r="N249" s="1041">
        <f t="shared" si="130"/>
        <v>0</v>
      </c>
      <c r="O249" s="1042">
        <f t="shared" si="115"/>
        <v>0</v>
      </c>
      <c r="P249" s="1043">
        <f t="shared" si="116"/>
        <v>0</v>
      </c>
      <c r="Q249" s="1044">
        <f t="shared" si="117"/>
        <v>0</v>
      </c>
      <c r="R249" s="944">
        <f>U249-O249</f>
        <v>0</v>
      </c>
      <c r="S249" s="942">
        <f>V249-P249</f>
        <v>0</v>
      </c>
      <c r="T249" s="1036">
        <f>W249-Q249</f>
        <v>0</v>
      </c>
      <c r="U249" s="950">
        <v>0</v>
      </c>
      <c r="V249" s="951">
        <v>0</v>
      </c>
      <c r="W249" s="1036">
        <f>SUM(U249:V249)</f>
        <v>0</v>
      </c>
    </row>
    <row r="250" spans="1:23" s="962" customFormat="1" ht="14.25" customHeight="1">
      <c r="A250" s="1087" t="s">
        <v>589</v>
      </c>
      <c r="B250" s="1088"/>
      <c r="C250" s="949"/>
      <c r="D250" s="947"/>
      <c r="E250" s="1039"/>
      <c r="F250" s="949"/>
      <c r="G250" s="947"/>
      <c r="H250" s="1039"/>
      <c r="I250" s="949"/>
      <c r="J250" s="947"/>
      <c r="K250" s="1039"/>
      <c r="L250" s="949"/>
      <c r="M250" s="947"/>
      <c r="N250" s="1039"/>
      <c r="O250" s="946"/>
      <c r="P250" s="947"/>
      <c r="Q250" s="953"/>
      <c r="R250" s="946"/>
      <c r="S250" s="947"/>
      <c r="T250" s="1040"/>
      <c r="U250" s="949"/>
      <c r="V250" s="947"/>
      <c r="W250" s="1040"/>
    </row>
    <row r="251" spans="1:23" s="962" customFormat="1" ht="14.25" customHeight="1" thickBot="1">
      <c r="A251" s="969" t="s">
        <v>590</v>
      </c>
      <c r="B251" s="999"/>
      <c r="C251" s="971">
        <v>89</v>
      </c>
      <c r="D251" s="972">
        <v>140</v>
      </c>
      <c r="E251" s="1051">
        <f>SUM(C251:D251)</f>
        <v>229</v>
      </c>
      <c r="F251" s="971">
        <v>67</v>
      </c>
      <c r="G251" s="972">
        <v>96</v>
      </c>
      <c r="H251" s="1051">
        <f>SUM(F251:G251)</f>
        <v>163</v>
      </c>
      <c r="I251" s="971">
        <v>67</v>
      </c>
      <c r="J251" s="972">
        <v>121</v>
      </c>
      <c r="K251" s="1051">
        <f>SUM(I251:J251)</f>
        <v>188</v>
      </c>
      <c r="L251" s="971">
        <v>80</v>
      </c>
      <c r="M251" s="972">
        <v>100</v>
      </c>
      <c r="N251" s="1051">
        <f>SUM(L251:M251)</f>
        <v>180</v>
      </c>
      <c r="O251" s="974">
        <f>SUM(C251,F251,I251,L251)</f>
        <v>303</v>
      </c>
      <c r="P251" s="972">
        <f>SUM(D251,G251,J251,M251)</f>
        <v>457</v>
      </c>
      <c r="Q251" s="975">
        <f>SUM(E251,H251,K251,N251)</f>
        <v>760</v>
      </c>
      <c r="R251" s="974">
        <f>U251-O251</f>
        <v>275</v>
      </c>
      <c r="S251" s="972">
        <f>V251-P251</f>
        <v>403</v>
      </c>
      <c r="T251" s="1052">
        <f>W251-Q251</f>
        <v>678</v>
      </c>
      <c r="U251" s="971">
        <v>578</v>
      </c>
      <c r="V251" s="972">
        <v>860</v>
      </c>
      <c r="W251" s="1052">
        <f>SUM(U251:V251)</f>
        <v>1438</v>
      </c>
    </row>
    <row r="252" spans="1:23" ht="14.25" customHeight="1" thickTop="1">
      <c r="A252" s="1002" t="s">
        <v>43</v>
      </c>
      <c r="B252" s="1003" t="s">
        <v>29</v>
      </c>
      <c r="C252" s="1004">
        <f>SUM(C217:C251)</f>
        <v>185</v>
      </c>
      <c r="D252" s="1005">
        <f>SUM(D217:D251)</f>
        <v>383</v>
      </c>
      <c r="E252" s="1006">
        <f>SUM(C252:D252)</f>
        <v>568</v>
      </c>
      <c r="F252" s="1004">
        <f>SUM(F217:F251)</f>
        <v>139</v>
      </c>
      <c r="G252" s="1005">
        <f>SUM(G217:G251)</f>
        <v>276</v>
      </c>
      <c r="H252" s="1006">
        <f>SUM(F252:G252)</f>
        <v>415</v>
      </c>
      <c r="I252" s="1004">
        <f>SUM(I217:I251)</f>
        <v>165</v>
      </c>
      <c r="J252" s="1005">
        <f>SUM(J217:J251)</f>
        <v>344</v>
      </c>
      <c r="K252" s="1006">
        <f>SUM(I252:J252)</f>
        <v>509</v>
      </c>
      <c r="L252" s="1004">
        <f>SUM(L217:L251)</f>
        <v>223</v>
      </c>
      <c r="M252" s="1005">
        <f>SUM(M217:M251)</f>
        <v>318</v>
      </c>
      <c r="N252" s="1007">
        <f>SUM(L252:M252)</f>
        <v>541</v>
      </c>
      <c r="O252" s="1008">
        <f>SUM(O217:O251)</f>
        <v>712</v>
      </c>
      <c r="P252" s="1005">
        <f>SUM(P217:P251)</f>
        <v>1321</v>
      </c>
      <c r="Q252" s="1009">
        <f>SUM(O252:P252)</f>
        <v>2033</v>
      </c>
      <c r="R252" s="1089"/>
      <c r="S252" s="1011"/>
      <c r="T252" s="1054"/>
      <c r="U252" s="1012"/>
      <c r="V252" s="1056"/>
      <c r="W252" s="1056"/>
    </row>
    <row r="253" spans="1:23" ht="14.25" customHeight="1">
      <c r="A253" s="1013" t="s">
        <v>32</v>
      </c>
      <c r="B253" s="1014" t="s">
        <v>29</v>
      </c>
      <c r="C253" s="1015">
        <f>SUM(C47:C62,C64:C66,C69:C79,C81)</f>
        <v>538</v>
      </c>
      <c r="D253" s="1016">
        <f>SUM(D47:D62,D64:D66,D69:D79,D81)</f>
        <v>1343</v>
      </c>
      <c r="E253" s="1017">
        <f>SUM(E47:E62,E64:E67,E69:E79,E81)</f>
        <v>1917</v>
      </c>
      <c r="F253" s="1018">
        <f>SUM(F47:F62,F64:F66,F69:F79,F81)</f>
        <v>375</v>
      </c>
      <c r="G253" s="1016">
        <f>SUM(G47:G62,G64:G66,G69:G79,G81)</f>
        <v>899</v>
      </c>
      <c r="H253" s="1017">
        <f>SUM(H47:H62,H64:H67,H69:H79,H81)</f>
        <v>1294</v>
      </c>
      <c r="I253" s="1015">
        <f>SUM(I47:I51,I53:I62,I64:I66,I69:I79,I81)</f>
        <v>497</v>
      </c>
      <c r="J253" s="1057">
        <f>SUM(J47:J51,J53:J62,J64:J66,J69:J79,J81)</f>
        <v>1116</v>
      </c>
      <c r="K253" s="1017">
        <f>SUM(K47:K51,K53:K62,K64:K67,K69:K79,K81)</f>
        <v>1637</v>
      </c>
      <c r="L253" s="1018">
        <f>SUM(L47:L49,L53:L62,L64:L66,L69:L79,L81)</f>
        <v>658</v>
      </c>
      <c r="M253" s="1016">
        <f>SUM(M47:M49,M53:M62,M64:M66,M69:M79,M81)</f>
        <v>912</v>
      </c>
      <c r="N253" s="1018">
        <f>SUM(N47:N49,N53:N62,N64:N67,N69:N79,N81)</f>
        <v>1593</v>
      </c>
      <c r="O253" s="1019">
        <f>SUM(O47:O62,O64:O66,O69:O79,O81)</f>
        <v>2068</v>
      </c>
      <c r="P253" s="1057">
        <f>SUM(P47:P62,P64:P66,P69:P79,P81)</f>
        <v>4270</v>
      </c>
      <c r="Q253" s="1020">
        <f>SUM(Q47:Q62,Q64:Q67,Q69:Q79,Q81)</f>
        <v>6441</v>
      </c>
      <c r="R253" s="1090"/>
      <c r="S253" s="1022"/>
      <c r="T253" s="1058"/>
      <c r="U253" s="1023"/>
      <c r="V253" s="1060"/>
      <c r="W253" s="1060"/>
    </row>
    <row r="254" spans="1:23" s="1066" customFormat="1" ht="14.25" customHeight="1">
      <c r="A254" s="954"/>
      <c r="B254" s="955" t="s">
        <v>39</v>
      </c>
      <c r="C254" s="1024">
        <f aca="true" t="shared" si="133" ref="C254:Q254">C252/C253*100</f>
        <v>34.386617100371744</v>
      </c>
      <c r="D254" s="1025">
        <f t="shared" si="133"/>
        <v>28.51824274013403</v>
      </c>
      <c r="E254" s="1026">
        <f t="shared" si="133"/>
        <v>29.629629629629626</v>
      </c>
      <c r="F254" s="1061">
        <f t="shared" si="133"/>
        <v>37.06666666666666</v>
      </c>
      <c r="G254" s="1025">
        <f t="shared" si="133"/>
        <v>30.700778642936594</v>
      </c>
      <c r="H254" s="1026">
        <f t="shared" si="133"/>
        <v>32.07109737248841</v>
      </c>
      <c r="I254" s="1024">
        <f t="shared" si="133"/>
        <v>33.199195171026155</v>
      </c>
      <c r="J254" s="1062">
        <f t="shared" si="133"/>
        <v>30.824372759856633</v>
      </c>
      <c r="K254" s="1026">
        <f t="shared" si="133"/>
        <v>31.09346365302382</v>
      </c>
      <c r="L254" s="1061">
        <f t="shared" si="133"/>
        <v>33.890577507598785</v>
      </c>
      <c r="M254" s="1025">
        <f t="shared" si="133"/>
        <v>34.868421052631575</v>
      </c>
      <c r="N254" s="1027">
        <f t="shared" si="133"/>
        <v>33.961079723791585</v>
      </c>
      <c r="O254" s="1028">
        <f t="shared" si="133"/>
        <v>34.4294003868472</v>
      </c>
      <c r="P254" s="1062">
        <f t="shared" si="133"/>
        <v>30.936768149882905</v>
      </c>
      <c r="Q254" s="1029">
        <f t="shared" si="133"/>
        <v>31.563421828908556</v>
      </c>
      <c r="R254" s="1091"/>
      <c r="S254" s="1031"/>
      <c r="T254" s="1064"/>
      <c r="U254" s="1032"/>
      <c r="V254" s="1065"/>
      <c r="W254" s="1064"/>
    </row>
    <row r="255" spans="2:23" s="1066" customFormat="1" ht="14.25" customHeight="1">
      <c r="B255" s="1067"/>
      <c r="C255" s="1033"/>
      <c r="D255" s="1033"/>
      <c r="E255" s="1068"/>
      <c r="F255" s="1033"/>
      <c r="G255" s="1033"/>
      <c r="H255" s="1068"/>
      <c r="I255" s="1033"/>
      <c r="J255" s="1033"/>
      <c r="K255" s="1068"/>
      <c r="L255" s="1033"/>
      <c r="M255" s="1033"/>
      <c r="N255" s="1068"/>
      <c r="O255" s="1033"/>
      <c r="P255" s="1033"/>
      <c r="Q255" s="1068"/>
      <c r="R255" s="1069"/>
      <c r="S255" s="1069"/>
      <c r="T255" s="1069"/>
      <c r="U255" s="1069"/>
      <c r="V255" s="1069"/>
      <c r="W255" s="1069"/>
    </row>
    <row r="256" spans="1:23" s="986" customFormat="1" ht="14.25" customHeight="1">
      <c r="A256" s="929" t="s">
        <v>44</v>
      </c>
      <c r="B256" s="987"/>
      <c r="C256" s="988"/>
      <c r="D256" s="988"/>
      <c r="E256" s="1068"/>
      <c r="F256" s="988"/>
      <c r="G256" s="988"/>
      <c r="H256" s="1068"/>
      <c r="I256" s="988"/>
      <c r="J256" s="988"/>
      <c r="K256" s="1068"/>
      <c r="L256" s="988"/>
      <c r="M256" s="988"/>
      <c r="N256" s="1068"/>
      <c r="O256" s="1068"/>
      <c r="P256" s="1068"/>
      <c r="Q256" s="1068"/>
      <c r="R256" s="988"/>
      <c r="S256" s="988"/>
      <c r="T256" s="988"/>
      <c r="U256" s="988"/>
      <c r="V256" s="988"/>
      <c r="W256" s="988"/>
    </row>
    <row r="257" spans="1:23" ht="14.25" customHeight="1">
      <c r="A257" s="931" t="s">
        <v>17</v>
      </c>
      <c r="B257" s="932"/>
      <c r="C257" s="1407" t="s">
        <v>18</v>
      </c>
      <c r="D257" s="1408"/>
      <c r="E257" s="1409"/>
      <c r="F257" s="1406" t="s">
        <v>19</v>
      </c>
      <c r="G257" s="1404"/>
      <c r="H257" s="1405"/>
      <c r="I257" s="1406" t="s">
        <v>20</v>
      </c>
      <c r="J257" s="1404"/>
      <c r="K257" s="1405"/>
      <c r="L257" s="1406" t="s">
        <v>21</v>
      </c>
      <c r="M257" s="1404"/>
      <c r="N257" s="1405"/>
      <c r="O257" s="1403" t="s">
        <v>38</v>
      </c>
      <c r="P257" s="1404"/>
      <c r="Q257" s="1404"/>
      <c r="R257" s="1403" t="s">
        <v>23</v>
      </c>
      <c r="S257" s="1404"/>
      <c r="T257" s="1405"/>
      <c r="U257" s="1406" t="s">
        <v>24</v>
      </c>
      <c r="V257" s="1404"/>
      <c r="W257" s="1405"/>
    </row>
    <row r="258" spans="1:23" ht="14.25" customHeight="1">
      <c r="A258" s="934" t="s">
        <v>25</v>
      </c>
      <c r="B258" s="935"/>
      <c r="C258" s="936" t="s">
        <v>6</v>
      </c>
      <c r="D258" s="937" t="s">
        <v>7</v>
      </c>
      <c r="E258" s="938" t="s">
        <v>8</v>
      </c>
      <c r="F258" s="936" t="s">
        <v>6</v>
      </c>
      <c r="G258" s="937" t="s">
        <v>7</v>
      </c>
      <c r="H258" s="938" t="s">
        <v>8</v>
      </c>
      <c r="I258" s="936" t="s">
        <v>6</v>
      </c>
      <c r="J258" s="937" t="s">
        <v>7</v>
      </c>
      <c r="K258" s="938" t="s">
        <v>8</v>
      </c>
      <c r="L258" s="936" t="s">
        <v>6</v>
      </c>
      <c r="M258" s="937" t="s">
        <v>7</v>
      </c>
      <c r="N258" s="938" t="s">
        <v>8</v>
      </c>
      <c r="O258" s="939" t="s">
        <v>6</v>
      </c>
      <c r="P258" s="937" t="s">
        <v>7</v>
      </c>
      <c r="Q258" s="933" t="s">
        <v>8</v>
      </c>
      <c r="R258" s="939" t="s">
        <v>6</v>
      </c>
      <c r="S258" s="937" t="s">
        <v>7</v>
      </c>
      <c r="T258" s="938" t="s">
        <v>8</v>
      </c>
      <c r="U258" s="936" t="s">
        <v>6</v>
      </c>
      <c r="V258" s="937" t="s">
        <v>7</v>
      </c>
      <c r="W258" s="938" t="s">
        <v>8</v>
      </c>
    </row>
    <row r="259" spans="1:23" ht="14.25" customHeight="1">
      <c r="A259" s="967" t="s">
        <v>562</v>
      </c>
      <c r="B259" s="1073"/>
      <c r="C259" s="950">
        <v>0</v>
      </c>
      <c r="D259" s="951">
        <v>0</v>
      </c>
      <c r="E259" s="1041">
        <f aca="true" t="shared" si="134" ref="E259:E284">SUM(C259:D259)</f>
        <v>0</v>
      </c>
      <c r="F259" s="950">
        <v>0</v>
      </c>
      <c r="G259" s="951">
        <v>0</v>
      </c>
      <c r="H259" s="1041">
        <f aca="true" t="shared" si="135" ref="H259:H284">SUM(F259:G259)</f>
        <v>0</v>
      </c>
      <c r="I259" s="950">
        <v>0</v>
      </c>
      <c r="J259" s="951">
        <v>0</v>
      </c>
      <c r="K259" s="1041">
        <f aca="true" t="shared" si="136" ref="K259:K284">SUM(I259:J259)</f>
        <v>0</v>
      </c>
      <c r="L259" s="950">
        <v>0</v>
      </c>
      <c r="M259" s="951">
        <v>0</v>
      </c>
      <c r="N259" s="1041">
        <f aca="true" t="shared" si="137" ref="N259:N284">SUM(L259:M259)</f>
        <v>0</v>
      </c>
      <c r="O259" s="957">
        <f aca="true" t="shared" si="138" ref="O259:O291">SUM(C259,F259,I259,L259)</f>
        <v>0</v>
      </c>
      <c r="P259" s="951">
        <f aca="true" t="shared" si="139" ref="P259:P291">SUM(D259,G259,J259,M259)</f>
        <v>0</v>
      </c>
      <c r="Q259" s="958">
        <f aca="true" t="shared" si="140" ref="Q259:Q291">SUM(E259,H259,K259,N259)</f>
        <v>0</v>
      </c>
      <c r="R259" s="957">
        <f aca="true" t="shared" si="141" ref="R259:T260">U259-O259</f>
        <v>2</v>
      </c>
      <c r="S259" s="951">
        <f t="shared" si="141"/>
        <v>5</v>
      </c>
      <c r="T259" s="952">
        <f t="shared" si="141"/>
        <v>7</v>
      </c>
      <c r="U259" s="950">
        <v>2</v>
      </c>
      <c r="V259" s="951">
        <v>5</v>
      </c>
      <c r="W259" s="952">
        <f>SUM(U259:V259)</f>
        <v>7</v>
      </c>
    </row>
    <row r="260" spans="1:23" ht="14.25" customHeight="1">
      <c r="A260" s="940" t="s">
        <v>534</v>
      </c>
      <c r="B260" s="935"/>
      <c r="C260" s="950">
        <v>0</v>
      </c>
      <c r="D260" s="951">
        <v>0</v>
      </c>
      <c r="E260" s="1041">
        <f t="shared" si="134"/>
        <v>0</v>
      </c>
      <c r="F260" s="950">
        <v>0</v>
      </c>
      <c r="G260" s="951">
        <v>0</v>
      </c>
      <c r="H260" s="1041">
        <f t="shared" si="135"/>
        <v>0</v>
      </c>
      <c r="I260" s="950">
        <v>0</v>
      </c>
      <c r="J260" s="951">
        <v>0</v>
      </c>
      <c r="K260" s="1041">
        <f t="shared" si="136"/>
        <v>0</v>
      </c>
      <c r="L260" s="950">
        <v>1</v>
      </c>
      <c r="M260" s="951">
        <v>0</v>
      </c>
      <c r="N260" s="1041">
        <f t="shared" si="137"/>
        <v>1</v>
      </c>
      <c r="O260" s="957">
        <f t="shared" si="138"/>
        <v>1</v>
      </c>
      <c r="P260" s="951">
        <f t="shared" si="139"/>
        <v>0</v>
      </c>
      <c r="Q260" s="958">
        <f t="shared" si="140"/>
        <v>1</v>
      </c>
      <c r="R260" s="957">
        <f t="shared" si="141"/>
        <v>2</v>
      </c>
      <c r="S260" s="951">
        <f t="shared" si="141"/>
        <v>4</v>
      </c>
      <c r="T260" s="952">
        <f t="shared" si="141"/>
        <v>6</v>
      </c>
      <c r="U260" s="950">
        <v>3</v>
      </c>
      <c r="V260" s="951">
        <v>4</v>
      </c>
      <c r="W260" s="952">
        <f>SUM(U260:V260)</f>
        <v>7</v>
      </c>
    </row>
    <row r="261" spans="1:23" ht="14.25" customHeight="1">
      <c r="A261" s="940" t="s">
        <v>723</v>
      </c>
      <c r="B261" s="935"/>
      <c r="C261" s="950">
        <v>1</v>
      </c>
      <c r="D261" s="951">
        <v>0</v>
      </c>
      <c r="E261" s="1041">
        <f t="shared" si="134"/>
        <v>1</v>
      </c>
      <c r="F261" s="950">
        <v>0</v>
      </c>
      <c r="G261" s="951">
        <v>0</v>
      </c>
      <c r="H261" s="1041">
        <f t="shared" si="135"/>
        <v>0</v>
      </c>
      <c r="I261" s="950">
        <v>0</v>
      </c>
      <c r="J261" s="951">
        <v>0</v>
      </c>
      <c r="K261" s="1041">
        <f t="shared" si="136"/>
        <v>0</v>
      </c>
      <c r="L261" s="950">
        <v>1</v>
      </c>
      <c r="M261" s="951">
        <v>3</v>
      </c>
      <c r="N261" s="1041">
        <f t="shared" si="137"/>
        <v>4</v>
      </c>
      <c r="O261" s="957">
        <f t="shared" si="138"/>
        <v>2</v>
      </c>
      <c r="P261" s="951">
        <f t="shared" si="139"/>
        <v>3</v>
      </c>
      <c r="Q261" s="958">
        <f t="shared" si="140"/>
        <v>5</v>
      </c>
      <c r="R261" s="959"/>
      <c r="S261" s="960"/>
      <c r="T261" s="1048"/>
      <c r="U261" s="941">
        <f aca="true" t="shared" si="142" ref="U261:W262">O261</f>
        <v>2</v>
      </c>
      <c r="V261" s="942">
        <f t="shared" si="142"/>
        <v>3</v>
      </c>
      <c r="W261" s="943">
        <f t="shared" si="142"/>
        <v>5</v>
      </c>
    </row>
    <row r="262" spans="1:23" ht="14.25" customHeight="1">
      <c r="A262" s="940" t="s">
        <v>687</v>
      </c>
      <c r="B262" s="935"/>
      <c r="C262" s="950">
        <v>1</v>
      </c>
      <c r="D262" s="951">
        <v>0</v>
      </c>
      <c r="E262" s="1041">
        <f t="shared" si="134"/>
        <v>1</v>
      </c>
      <c r="F262" s="950">
        <v>1</v>
      </c>
      <c r="G262" s="951">
        <v>0</v>
      </c>
      <c r="H262" s="1041">
        <f t="shared" si="135"/>
        <v>1</v>
      </c>
      <c r="I262" s="950">
        <v>2</v>
      </c>
      <c r="J262" s="951">
        <v>1</v>
      </c>
      <c r="K262" s="1041">
        <f t="shared" si="136"/>
        <v>3</v>
      </c>
      <c r="L262" s="964"/>
      <c r="M262" s="960"/>
      <c r="N262" s="1078"/>
      <c r="O262" s="957">
        <f t="shared" si="138"/>
        <v>4</v>
      </c>
      <c r="P262" s="951">
        <f t="shared" si="139"/>
        <v>1</v>
      </c>
      <c r="Q262" s="958">
        <f t="shared" si="140"/>
        <v>5</v>
      </c>
      <c r="R262" s="959"/>
      <c r="S262" s="960"/>
      <c r="T262" s="1048"/>
      <c r="U262" s="941">
        <f t="shared" si="142"/>
        <v>4</v>
      </c>
      <c r="V262" s="942">
        <f t="shared" si="142"/>
        <v>1</v>
      </c>
      <c r="W262" s="943">
        <f t="shared" si="142"/>
        <v>5</v>
      </c>
    </row>
    <row r="263" spans="1:23" ht="14.25" customHeight="1">
      <c r="A263" s="940" t="s">
        <v>566</v>
      </c>
      <c r="B263" s="935"/>
      <c r="C263" s="950">
        <v>0</v>
      </c>
      <c r="D263" s="951">
        <v>0</v>
      </c>
      <c r="E263" s="1041">
        <f t="shared" si="134"/>
        <v>0</v>
      </c>
      <c r="F263" s="950">
        <v>1</v>
      </c>
      <c r="G263" s="951">
        <v>0</v>
      </c>
      <c r="H263" s="1041">
        <f t="shared" si="135"/>
        <v>1</v>
      </c>
      <c r="I263" s="950">
        <v>1</v>
      </c>
      <c r="J263" s="951">
        <v>0</v>
      </c>
      <c r="K263" s="1041">
        <f t="shared" si="136"/>
        <v>1</v>
      </c>
      <c r="L263" s="964"/>
      <c r="M263" s="960"/>
      <c r="N263" s="1078"/>
      <c r="O263" s="957">
        <f t="shared" si="138"/>
        <v>2</v>
      </c>
      <c r="P263" s="951">
        <f t="shared" si="139"/>
        <v>0</v>
      </c>
      <c r="Q263" s="958">
        <f t="shared" si="140"/>
        <v>2</v>
      </c>
      <c r="R263" s="957">
        <f aca="true" t="shared" si="143" ref="R263:T264">U263-O263</f>
        <v>0</v>
      </c>
      <c r="S263" s="951">
        <f t="shared" si="143"/>
        <v>0</v>
      </c>
      <c r="T263" s="952">
        <f t="shared" si="143"/>
        <v>0</v>
      </c>
      <c r="U263" s="950">
        <v>2</v>
      </c>
      <c r="V263" s="951">
        <v>0</v>
      </c>
      <c r="W263" s="952">
        <f>SUM(U263:V263)</f>
        <v>2</v>
      </c>
    </row>
    <row r="264" spans="1:23" ht="14.25" customHeight="1">
      <c r="A264" s="940" t="s">
        <v>567</v>
      </c>
      <c r="B264" s="935"/>
      <c r="C264" s="950">
        <v>2</v>
      </c>
      <c r="D264" s="951">
        <v>0</v>
      </c>
      <c r="E264" s="1041">
        <f t="shared" si="134"/>
        <v>2</v>
      </c>
      <c r="F264" s="950">
        <v>1</v>
      </c>
      <c r="G264" s="951">
        <v>0</v>
      </c>
      <c r="H264" s="1041">
        <f t="shared" si="135"/>
        <v>1</v>
      </c>
      <c r="I264" s="964"/>
      <c r="J264" s="960"/>
      <c r="K264" s="1078"/>
      <c r="L264" s="964"/>
      <c r="M264" s="960"/>
      <c r="N264" s="1078"/>
      <c r="O264" s="957">
        <f t="shared" si="138"/>
        <v>3</v>
      </c>
      <c r="P264" s="951">
        <f t="shared" si="139"/>
        <v>0</v>
      </c>
      <c r="Q264" s="958">
        <f t="shared" si="140"/>
        <v>3</v>
      </c>
      <c r="R264" s="957">
        <f t="shared" si="143"/>
        <v>0</v>
      </c>
      <c r="S264" s="951">
        <f t="shared" si="143"/>
        <v>1</v>
      </c>
      <c r="T264" s="952">
        <f t="shared" si="143"/>
        <v>1</v>
      </c>
      <c r="U264" s="950">
        <v>3</v>
      </c>
      <c r="V264" s="951">
        <v>1</v>
      </c>
      <c r="W264" s="952">
        <f>SUM(U264:V264)</f>
        <v>4</v>
      </c>
    </row>
    <row r="265" spans="1:23" ht="14.25" customHeight="1">
      <c r="A265" s="940" t="s">
        <v>568</v>
      </c>
      <c r="B265" s="935"/>
      <c r="C265" s="950">
        <v>0</v>
      </c>
      <c r="D265" s="951">
        <v>1</v>
      </c>
      <c r="E265" s="1041">
        <f t="shared" si="134"/>
        <v>1</v>
      </c>
      <c r="F265" s="950">
        <v>0</v>
      </c>
      <c r="G265" s="951">
        <v>0</v>
      </c>
      <c r="H265" s="1041">
        <f t="shared" si="135"/>
        <v>0</v>
      </c>
      <c r="I265" s="950">
        <v>0</v>
      </c>
      <c r="J265" s="951">
        <v>1</v>
      </c>
      <c r="K265" s="1041">
        <f t="shared" si="136"/>
        <v>1</v>
      </c>
      <c r="L265" s="950">
        <v>2</v>
      </c>
      <c r="M265" s="951">
        <v>6</v>
      </c>
      <c r="N265" s="1041">
        <f t="shared" si="137"/>
        <v>8</v>
      </c>
      <c r="O265" s="957">
        <f t="shared" si="138"/>
        <v>2</v>
      </c>
      <c r="P265" s="951">
        <f t="shared" si="139"/>
        <v>8</v>
      </c>
      <c r="Q265" s="958">
        <f t="shared" si="140"/>
        <v>10</v>
      </c>
      <c r="R265" s="959"/>
      <c r="S265" s="960"/>
      <c r="T265" s="1048"/>
      <c r="U265" s="941">
        <f>O265</f>
        <v>2</v>
      </c>
      <c r="V265" s="942">
        <f>P265</f>
        <v>8</v>
      </c>
      <c r="W265" s="943">
        <f>Q265</f>
        <v>10</v>
      </c>
    </row>
    <row r="266" spans="1:23" ht="14.25" customHeight="1">
      <c r="A266" s="940" t="s">
        <v>722</v>
      </c>
      <c r="B266" s="935"/>
      <c r="C266" s="950">
        <v>0</v>
      </c>
      <c r="D266" s="951">
        <v>0</v>
      </c>
      <c r="E266" s="1041">
        <f t="shared" si="134"/>
        <v>0</v>
      </c>
      <c r="F266" s="950">
        <v>0</v>
      </c>
      <c r="G266" s="951">
        <v>0</v>
      </c>
      <c r="H266" s="1041">
        <f t="shared" si="135"/>
        <v>0</v>
      </c>
      <c r="I266" s="950">
        <v>1</v>
      </c>
      <c r="J266" s="951">
        <v>0</v>
      </c>
      <c r="K266" s="1041">
        <f t="shared" si="136"/>
        <v>1</v>
      </c>
      <c r="L266" s="950">
        <v>2</v>
      </c>
      <c r="M266" s="951">
        <v>4</v>
      </c>
      <c r="N266" s="1041">
        <f t="shared" si="137"/>
        <v>6</v>
      </c>
      <c r="O266" s="957">
        <f t="shared" si="138"/>
        <v>3</v>
      </c>
      <c r="P266" s="951">
        <f t="shared" si="139"/>
        <v>4</v>
      </c>
      <c r="Q266" s="958">
        <f t="shared" si="140"/>
        <v>7</v>
      </c>
      <c r="R266" s="957">
        <f aca="true" t="shared" si="144" ref="R266:T268">U266-O266</f>
        <v>1</v>
      </c>
      <c r="S266" s="951">
        <f t="shared" si="144"/>
        <v>7</v>
      </c>
      <c r="T266" s="952">
        <f t="shared" si="144"/>
        <v>8</v>
      </c>
      <c r="U266" s="950">
        <v>4</v>
      </c>
      <c r="V266" s="951">
        <v>11</v>
      </c>
      <c r="W266" s="952">
        <f>SUM(U266:V266)</f>
        <v>15</v>
      </c>
    </row>
    <row r="267" spans="1:23" ht="14.25" customHeight="1">
      <c r="A267" s="940" t="s">
        <v>571</v>
      </c>
      <c r="B267" s="935"/>
      <c r="C267" s="950">
        <v>0</v>
      </c>
      <c r="D267" s="951">
        <v>0</v>
      </c>
      <c r="E267" s="1041">
        <f t="shared" si="134"/>
        <v>0</v>
      </c>
      <c r="F267" s="950">
        <v>0</v>
      </c>
      <c r="G267" s="951">
        <v>0</v>
      </c>
      <c r="H267" s="1041">
        <f t="shared" si="135"/>
        <v>0</v>
      </c>
      <c r="I267" s="950">
        <v>0</v>
      </c>
      <c r="J267" s="951">
        <v>0</v>
      </c>
      <c r="K267" s="1041">
        <f t="shared" si="136"/>
        <v>0</v>
      </c>
      <c r="L267" s="950">
        <v>0</v>
      </c>
      <c r="M267" s="951">
        <v>2</v>
      </c>
      <c r="N267" s="1041">
        <f t="shared" si="137"/>
        <v>2</v>
      </c>
      <c r="O267" s="957">
        <f t="shared" si="138"/>
        <v>0</v>
      </c>
      <c r="P267" s="951">
        <f t="shared" si="139"/>
        <v>2</v>
      </c>
      <c r="Q267" s="958">
        <f t="shared" si="140"/>
        <v>2</v>
      </c>
      <c r="R267" s="957">
        <f t="shared" si="144"/>
        <v>26</v>
      </c>
      <c r="S267" s="951">
        <f t="shared" si="144"/>
        <v>40</v>
      </c>
      <c r="T267" s="952">
        <f t="shared" si="144"/>
        <v>66</v>
      </c>
      <c r="U267" s="950">
        <v>26</v>
      </c>
      <c r="V267" s="951">
        <v>42</v>
      </c>
      <c r="W267" s="952">
        <f>SUM(U267:V267)</f>
        <v>68</v>
      </c>
    </row>
    <row r="268" spans="1:23" ht="14.25" customHeight="1">
      <c r="A268" s="940" t="s">
        <v>716</v>
      </c>
      <c r="B268" s="935"/>
      <c r="C268" s="950">
        <v>4</v>
      </c>
      <c r="D268" s="951">
        <v>3</v>
      </c>
      <c r="E268" s="1041">
        <f t="shared" si="134"/>
        <v>7</v>
      </c>
      <c r="F268" s="950">
        <v>4</v>
      </c>
      <c r="G268" s="951">
        <v>4</v>
      </c>
      <c r="H268" s="1041">
        <f t="shared" si="135"/>
        <v>8</v>
      </c>
      <c r="I268" s="950">
        <v>4</v>
      </c>
      <c r="J268" s="951">
        <v>8</v>
      </c>
      <c r="K268" s="1041">
        <f t="shared" si="136"/>
        <v>12</v>
      </c>
      <c r="L268" s="950">
        <v>12</v>
      </c>
      <c r="M268" s="951">
        <v>11</v>
      </c>
      <c r="N268" s="1041">
        <f t="shared" si="137"/>
        <v>23</v>
      </c>
      <c r="O268" s="957">
        <f t="shared" si="138"/>
        <v>24</v>
      </c>
      <c r="P268" s="951">
        <f t="shared" si="139"/>
        <v>26</v>
      </c>
      <c r="Q268" s="958">
        <f t="shared" si="140"/>
        <v>50</v>
      </c>
      <c r="R268" s="957">
        <f t="shared" si="144"/>
        <v>9</v>
      </c>
      <c r="S268" s="951">
        <f t="shared" si="144"/>
        <v>12</v>
      </c>
      <c r="T268" s="952">
        <f t="shared" si="144"/>
        <v>21</v>
      </c>
      <c r="U268" s="950">
        <v>33</v>
      </c>
      <c r="V268" s="951">
        <v>38</v>
      </c>
      <c r="W268" s="952">
        <f>SUM(U268:V268)</f>
        <v>71</v>
      </c>
    </row>
    <row r="269" spans="1:23" ht="14.25" customHeight="1">
      <c r="A269" s="940" t="s">
        <v>573</v>
      </c>
      <c r="B269" s="935"/>
      <c r="C269" s="950">
        <v>3</v>
      </c>
      <c r="D269" s="951">
        <v>6</v>
      </c>
      <c r="E269" s="1041">
        <f t="shared" si="134"/>
        <v>9</v>
      </c>
      <c r="F269" s="950">
        <v>0</v>
      </c>
      <c r="G269" s="951">
        <v>4</v>
      </c>
      <c r="H269" s="1041">
        <f t="shared" si="135"/>
        <v>4</v>
      </c>
      <c r="I269" s="950">
        <v>4</v>
      </c>
      <c r="J269" s="951">
        <v>5</v>
      </c>
      <c r="K269" s="1041">
        <f t="shared" si="136"/>
        <v>9</v>
      </c>
      <c r="L269" s="950">
        <v>12</v>
      </c>
      <c r="M269" s="951">
        <v>16</v>
      </c>
      <c r="N269" s="1041">
        <f t="shared" si="137"/>
        <v>28</v>
      </c>
      <c r="O269" s="957">
        <f t="shared" si="138"/>
        <v>19</v>
      </c>
      <c r="P269" s="951">
        <f t="shared" si="139"/>
        <v>31</v>
      </c>
      <c r="Q269" s="958">
        <f t="shared" si="140"/>
        <v>50</v>
      </c>
      <c r="R269" s="959"/>
      <c r="S269" s="960"/>
      <c r="T269" s="1048"/>
      <c r="U269" s="950">
        <f>O269</f>
        <v>19</v>
      </c>
      <c r="V269" s="951">
        <f>P269</f>
        <v>31</v>
      </c>
      <c r="W269" s="952">
        <f>Q269</f>
        <v>50</v>
      </c>
    </row>
    <row r="270" spans="1:23" ht="14.25" customHeight="1">
      <c r="A270" s="940" t="s">
        <v>731</v>
      </c>
      <c r="B270" s="935"/>
      <c r="C270" s="950">
        <v>0</v>
      </c>
      <c r="D270" s="951">
        <v>1</v>
      </c>
      <c r="E270" s="1041">
        <f t="shared" si="134"/>
        <v>1</v>
      </c>
      <c r="F270" s="950">
        <v>1</v>
      </c>
      <c r="G270" s="951">
        <v>0</v>
      </c>
      <c r="H270" s="1041">
        <f t="shared" si="135"/>
        <v>1</v>
      </c>
      <c r="I270" s="950">
        <v>0</v>
      </c>
      <c r="J270" s="951">
        <v>2</v>
      </c>
      <c r="K270" s="1041">
        <f t="shared" si="136"/>
        <v>2</v>
      </c>
      <c r="L270" s="950">
        <v>2</v>
      </c>
      <c r="M270" s="951">
        <v>2</v>
      </c>
      <c r="N270" s="1041">
        <f t="shared" si="137"/>
        <v>4</v>
      </c>
      <c r="O270" s="957">
        <f t="shared" si="138"/>
        <v>3</v>
      </c>
      <c r="P270" s="951">
        <f t="shared" si="139"/>
        <v>5</v>
      </c>
      <c r="Q270" s="958">
        <f t="shared" si="140"/>
        <v>8</v>
      </c>
      <c r="R270" s="957">
        <f aca="true" t="shared" si="145" ref="R270:T271">U270-O270</f>
        <v>43</v>
      </c>
      <c r="S270" s="951">
        <f t="shared" si="145"/>
        <v>53</v>
      </c>
      <c r="T270" s="952">
        <f t="shared" si="145"/>
        <v>96</v>
      </c>
      <c r="U270" s="950">
        <v>46</v>
      </c>
      <c r="V270" s="951">
        <v>58</v>
      </c>
      <c r="W270" s="952">
        <f>SUM(U270:V270)</f>
        <v>104</v>
      </c>
    </row>
    <row r="271" spans="1:23" ht="14.25" customHeight="1">
      <c r="A271" s="940" t="s">
        <v>760</v>
      </c>
      <c r="B271" s="935"/>
      <c r="C271" s="950">
        <v>3</v>
      </c>
      <c r="D271" s="951">
        <v>1</v>
      </c>
      <c r="E271" s="1041">
        <f t="shared" si="134"/>
        <v>4</v>
      </c>
      <c r="F271" s="950">
        <v>1</v>
      </c>
      <c r="G271" s="951">
        <v>1</v>
      </c>
      <c r="H271" s="1041">
        <f t="shared" si="135"/>
        <v>2</v>
      </c>
      <c r="I271" s="950">
        <v>2</v>
      </c>
      <c r="J271" s="951">
        <v>3</v>
      </c>
      <c r="K271" s="1041">
        <f t="shared" si="136"/>
        <v>5</v>
      </c>
      <c r="L271" s="950">
        <v>11</v>
      </c>
      <c r="M271" s="951">
        <v>13</v>
      </c>
      <c r="N271" s="1041">
        <f t="shared" si="137"/>
        <v>24</v>
      </c>
      <c r="O271" s="957">
        <f t="shared" si="138"/>
        <v>17</v>
      </c>
      <c r="P271" s="951">
        <f t="shared" si="139"/>
        <v>18</v>
      </c>
      <c r="Q271" s="958">
        <f t="shared" si="140"/>
        <v>35</v>
      </c>
      <c r="R271" s="957">
        <f t="shared" si="145"/>
        <v>105</v>
      </c>
      <c r="S271" s="951">
        <f t="shared" si="145"/>
        <v>181</v>
      </c>
      <c r="T271" s="952">
        <f t="shared" si="145"/>
        <v>286</v>
      </c>
      <c r="U271" s="950">
        <v>122</v>
      </c>
      <c r="V271" s="951">
        <v>199</v>
      </c>
      <c r="W271" s="952">
        <f>SUM(U271:V271)</f>
        <v>321</v>
      </c>
    </row>
    <row r="272" spans="1:23" ht="14.25" customHeight="1">
      <c r="A272" s="940" t="s">
        <v>681</v>
      </c>
      <c r="B272" s="935"/>
      <c r="C272" s="950">
        <v>2</v>
      </c>
      <c r="D272" s="951">
        <v>3</v>
      </c>
      <c r="E272" s="1041">
        <f t="shared" si="134"/>
        <v>5</v>
      </c>
      <c r="F272" s="950">
        <v>3</v>
      </c>
      <c r="G272" s="951">
        <v>1</v>
      </c>
      <c r="H272" s="1041">
        <f t="shared" si="135"/>
        <v>4</v>
      </c>
      <c r="I272" s="950">
        <v>2</v>
      </c>
      <c r="J272" s="951">
        <v>7</v>
      </c>
      <c r="K272" s="1041">
        <f t="shared" si="136"/>
        <v>9</v>
      </c>
      <c r="L272" s="950">
        <v>12</v>
      </c>
      <c r="M272" s="951">
        <v>3</v>
      </c>
      <c r="N272" s="1041">
        <f t="shared" si="137"/>
        <v>15</v>
      </c>
      <c r="O272" s="957">
        <f t="shared" si="138"/>
        <v>19</v>
      </c>
      <c r="P272" s="951">
        <f t="shared" si="139"/>
        <v>14</v>
      </c>
      <c r="Q272" s="958">
        <f t="shared" si="140"/>
        <v>33</v>
      </c>
      <c r="R272" s="959"/>
      <c r="S272" s="960"/>
      <c r="T272" s="1048"/>
      <c r="U272" s="950">
        <f>O272</f>
        <v>19</v>
      </c>
      <c r="V272" s="951">
        <f>P272</f>
        <v>14</v>
      </c>
      <c r="W272" s="952">
        <f>Q272</f>
        <v>33</v>
      </c>
    </row>
    <row r="273" spans="1:23" ht="14.25" customHeight="1">
      <c r="A273" s="940" t="s">
        <v>575</v>
      </c>
      <c r="B273" s="935"/>
      <c r="C273" s="950">
        <v>0</v>
      </c>
      <c r="D273" s="951">
        <v>0</v>
      </c>
      <c r="E273" s="1041">
        <f t="shared" si="134"/>
        <v>0</v>
      </c>
      <c r="F273" s="950">
        <v>0</v>
      </c>
      <c r="G273" s="951">
        <v>0</v>
      </c>
      <c r="H273" s="1041">
        <f t="shared" si="135"/>
        <v>0</v>
      </c>
      <c r="I273" s="950">
        <v>0</v>
      </c>
      <c r="J273" s="951">
        <v>0</v>
      </c>
      <c r="K273" s="1041">
        <f t="shared" si="136"/>
        <v>0</v>
      </c>
      <c r="L273" s="950">
        <v>1</v>
      </c>
      <c r="M273" s="951">
        <v>1</v>
      </c>
      <c r="N273" s="1041">
        <f t="shared" si="137"/>
        <v>2</v>
      </c>
      <c r="O273" s="957">
        <f t="shared" si="138"/>
        <v>1</v>
      </c>
      <c r="P273" s="951">
        <f t="shared" si="139"/>
        <v>1</v>
      </c>
      <c r="Q273" s="958">
        <f t="shared" si="140"/>
        <v>2</v>
      </c>
      <c r="R273" s="957">
        <f aca="true" t="shared" si="146" ref="R273:T274">U273-O273</f>
        <v>38</v>
      </c>
      <c r="S273" s="951">
        <f t="shared" si="146"/>
        <v>15</v>
      </c>
      <c r="T273" s="952">
        <f t="shared" si="146"/>
        <v>53</v>
      </c>
      <c r="U273" s="950">
        <v>39</v>
      </c>
      <c r="V273" s="951">
        <v>16</v>
      </c>
      <c r="W273" s="952">
        <f>SUM(U273:V273)</f>
        <v>55</v>
      </c>
    </row>
    <row r="274" spans="1:23" ht="14.25" customHeight="1">
      <c r="A274" s="940" t="s">
        <v>682</v>
      </c>
      <c r="B274" s="935"/>
      <c r="C274" s="950">
        <v>0</v>
      </c>
      <c r="D274" s="951">
        <v>0</v>
      </c>
      <c r="E274" s="1041">
        <f>SUM(C274:D274)</f>
        <v>0</v>
      </c>
      <c r="F274" s="950">
        <v>0</v>
      </c>
      <c r="G274" s="951">
        <v>0</v>
      </c>
      <c r="H274" s="1041">
        <f>SUM(F274:G274)</f>
        <v>0</v>
      </c>
      <c r="I274" s="950">
        <v>0</v>
      </c>
      <c r="J274" s="951">
        <v>0</v>
      </c>
      <c r="K274" s="1041">
        <f>SUM(I274:J274)</f>
        <v>0</v>
      </c>
      <c r="L274" s="950">
        <v>4</v>
      </c>
      <c r="M274" s="951">
        <v>1</v>
      </c>
      <c r="N274" s="1041">
        <f>SUM(L274:M274)</f>
        <v>5</v>
      </c>
      <c r="O274" s="957">
        <f>SUM(C274,F274,I274,L274)</f>
        <v>4</v>
      </c>
      <c r="P274" s="951">
        <f>SUM(D274,G274,J274,M274)</f>
        <v>1</v>
      </c>
      <c r="Q274" s="958">
        <f>SUM(E274,H274,K274,N274)</f>
        <v>5</v>
      </c>
      <c r="R274" s="957">
        <f t="shared" si="146"/>
        <v>31</v>
      </c>
      <c r="S274" s="951">
        <f t="shared" si="146"/>
        <v>35</v>
      </c>
      <c r="T274" s="952">
        <f t="shared" si="146"/>
        <v>66</v>
      </c>
      <c r="U274" s="950">
        <v>35</v>
      </c>
      <c r="V274" s="951">
        <v>36</v>
      </c>
      <c r="W274" s="952">
        <f>SUM(U274:V274)</f>
        <v>71</v>
      </c>
    </row>
    <row r="275" spans="1:23" ht="14.25" customHeight="1">
      <c r="A275" s="1037" t="s">
        <v>577</v>
      </c>
      <c r="B275" s="1038"/>
      <c r="C275" s="964"/>
      <c r="D275" s="960"/>
      <c r="E275" s="1078"/>
      <c r="F275" s="964"/>
      <c r="G275" s="960"/>
      <c r="H275" s="1078"/>
      <c r="I275" s="964"/>
      <c r="J275" s="960"/>
      <c r="K275" s="1078"/>
      <c r="L275" s="964"/>
      <c r="M275" s="960"/>
      <c r="N275" s="1078"/>
      <c r="O275" s="959"/>
      <c r="P275" s="960"/>
      <c r="Q275" s="1092"/>
      <c r="R275" s="959"/>
      <c r="S275" s="960"/>
      <c r="T275" s="1048"/>
      <c r="U275" s="964"/>
      <c r="V275" s="960"/>
      <c r="W275" s="1048"/>
    </row>
    <row r="276" spans="1:23" ht="14.25" customHeight="1">
      <c r="A276" s="940" t="s">
        <v>683</v>
      </c>
      <c r="B276" s="935"/>
      <c r="C276" s="950">
        <v>0</v>
      </c>
      <c r="D276" s="951">
        <v>0</v>
      </c>
      <c r="E276" s="1041">
        <f t="shared" si="134"/>
        <v>0</v>
      </c>
      <c r="F276" s="950">
        <v>0</v>
      </c>
      <c r="G276" s="951">
        <v>0</v>
      </c>
      <c r="H276" s="1041">
        <f t="shared" si="135"/>
        <v>0</v>
      </c>
      <c r="I276" s="950">
        <v>0</v>
      </c>
      <c r="J276" s="951">
        <v>0</v>
      </c>
      <c r="K276" s="1041">
        <f t="shared" si="136"/>
        <v>0</v>
      </c>
      <c r="L276" s="950">
        <v>0</v>
      </c>
      <c r="M276" s="951">
        <v>0</v>
      </c>
      <c r="N276" s="1041">
        <f t="shared" si="137"/>
        <v>0</v>
      </c>
      <c r="O276" s="957">
        <f t="shared" si="138"/>
        <v>0</v>
      </c>
      <c r="P276" s="951">
        <f t="shared" si="139"/>
        <v>0</v>
      </c>
      <c r="Q276" s="958">
        <f t="shared" si="140"/>
        <v>0</v>
      </c>
      <c r="R276" s="959"/>
      <c r="S276" s="960"/>
      <c r="T276" s="1048"/>
      <c r="U276" s="950">
        <f>O276</f>
        <v>0</v>
      </c>
      <c r="V276" s="951">
        <f>P276</f>
        <v>0</v>
      </c>
      <c r="W276" s="952">
        <f>Q276</f>
        <v>0</v>
      </c>
    </row>
    <row r="277" spans="1:23" ht="14.25" customHeight="1">
      <c r="A277" s="940" t="s">
        <v>579</v>
      </c>
      <c r="B277" s="935"/>
      <c r="C277" s="950">
        <v>0</v>
      </c>
      <c r="D277" s="951">
        <v>0</v>
      </c>
      <c r="E277" s="1041">
        <f t="shared" si="134"/>
        <v>0</v>
      </c>
      <c r="F277" s="950">
        <v>1</v>
      </c>
      <c r="G277" s="951">
        <v>3</v>
      </c>
      <c r="H277" s="1041">
        <f t="shared" si="135"/>
        <v>4</v>
      </c>
      <c r="I277" s="950">
        <v>3</v>
      </c>
      <c r="J277" s="951">
        <v>1</v>
      </c>
      <c r="K277" s="1041">
        <f t="shared" si="136"/>
        <v>4</v>
      </c>
      <c r="L277" s="950">
        <v>6</v>
      </c>
      <c r="M277" s="951">
        <v>7</v>
      </c>
      <c r="N277" s="1041">
        <f t="shared" si="137"/>
        <v>13</v>
      </c>
      <c r="O277" s="957">
        <f t="shared" si="138"/>
        <v>10</v>
      </c>
      <c r="P277" s="951">
        <f t="shared" si="139"/>
        <v>11</v>
      </c>
      <c r="Q277" s="958">
        <f t="shared" si="140"/>
        <v>21</v>
      </c>
      <c r="R277" s="957">
        <f aca="true" t="shared" si="147" ref="R277:T278">U277-O277</f>
        <v>0</v>
      </c>
      <c r="S277" s="951">
        <f t="shared" si="147"/>
        <v>1</v>
      </c>
      <c r="T277" s="952">
        <f t="shared" si="147"/>
        <v>1</v>
      </c>
      <c r="U277" s="950">
        <v>10</v>
      </c>
      <c r="V277" s="951">
        <v>12</v>
      </c>
      <c r="W277" s="952">
        <f>SUM(U277:V277)</f>
        <v>22</v>
      </c>
    </row>
    <row r="278" spans="1:23" ht="14.25" customHeight="1">
      <c r="A278" s="940" t="s">
        <v>580</v>
      </c>
      <c r="B278" s="935"/>
      <c r="C278" s="950">
        <v>0</v>
      </c>
      <c r="D278" s="951">
        <v>0</v>
      </c>
      <c r="E278" s="1041">
        <f t="shared" si="134"/>
        <v>0</v>
      </c>
      <c r="F278" s="950">
        <v>0</v>
      </c>
      <c r="G278" s="951">
        <v>0</v>
      </c>
      <c r="H278" s="1041">
        <f t="shared" si="135"/>
        <v>0</v>
      </c>
      <c r="I278" s="950">
        <v>0</v>
      </c>
      <c r="J278" s="951">
        <v>1</v>
      </c>
      <c r="K278" s="1041">
        <f t="shared" si="136"/>
        <v>1</v>
      </c>
      <c r="L278" s="950">
        <v>0</v>
      </c>
      <c r="M278" s="951">
        <v>0</v>
      </c>
      <c r="N278" s="1041">
        <f t="shared" si="137"/>
        <v>0</v>
      </c>
      <c r="O278" s="957">
        <f t="shared" si="138"/>
        <v>0</v>
      </c>
      <c r="P278" s="951">
        <f t="shared" si="139"/>
        <v>1</v>
      </c>
      <c r="Q278" s="958">
        <f t="shared" si="140"/>
        <v>1</v>
      </c>
      <c r="R278" s="957">
        <f t="shared" si="147"/>
        <v>0</v>
      </c>
      <c r="S278" s="951">
        <f t="shared" si="147"/>
        <v>1</v>
      </c>
      <c r="T278" s="952">
        <f t="shared" si="147"/>
        <v>1</v>
      </c>
      <c r="U278" s="950">
        <v>0</v>
      </c>
      <c r="V278" s="951">
        <v>2</v>
      </c>
      <c r="W278" s="952">
        <f>SUM(U278:V278)</f>
        <v>2</v>
      </c>
    </row>
    <row r="279" spans="1:23" ht="14.25" customHeight="1">
      <c r="A279" s="940" t="s">
        <v>583</v>
      </c>
      <c r="B279" s="935"/>
      <c r="C279" s="964"/>
      <c r="D279" s="960"/>
      <c r="E279" s="1041">
        <v>7</v>
      </c>
      <c r="F279" s="964"/>
      <c r="G279" s="960"/>
      <c r="H279" s="1041">
        <v>3</v>
      </c>
      <c r="I279" s="964"/>
      <c r="J279" s="960"/>
      <c r="K279" s="1041">
        <v>8</v>
      </c>
      <c r="L279" s="964"/>
      <c r="M279" s="960"/>
      <c r="N279" s="1041">
        <v>8</v>
      </c>
      <c r="O279" s="959"/>
      <c r="P279" s="960"/>
      <c r="Q279" s="958">
        <f t="shared" si="140"/>
        <v>26</v>
      </c>
      <c r="R279" s="959"/>
      <c r="S279" s="960"/>
      <c r="T279" s="1048"/>
      <c r="U279" s="964"/>
      <c r="V279" s="960"/>
      <c r="W279" s="952">
        <f>Q279</f>
        <v>26</v>
      </c>
    </row>
    <row r="280" spans="1:23" ht="14.25" customHeight="1">
      <c r="A280" s="1037" t="s">
        <v>581</v>
      </c>
      <c r="B280" s="1038"/>
      <c r="C280" s="964"/>
      <c r="D280" s="960"/>
      <c r="E280" s="1078"/>
      <c r="F280" s="964"/>
      <c r="G280" s="960"/>
      <c r="H280" s="1078"/>
      <c r="I280" s="964"/>
      <c r="J280" s="960"/>
      <c r="K280" s="1078"/>
      <c r="L280" s="964"/>
      <c r="M280" s="960"/>
      <c r="N280" s="1078"/>
      <c r="O280" s="959"/>
      <c r="P280" s="960"/>
      <c r="Q280" s="1092"/>
      <c r="R280" s="959"/>
      <c r="S280" s="960"/>
      <c r="T280" s="1048"/>
      <c r="U280" s="964"/>
      <c r="V280" s="960"/>
      <c r="W280" s="1048"/>
    </row>
    <row r="281" spans="1:23" ht="14.25" customHeight="1">
      <c r="A281" s="940" t="s">
        <v>582</v>
      </c>
      <c r="B281" s="935"/>
      <c r="C281" s="950">
        <v>4</v>
      </c>
      <c r="D281" s="951">
        <v>6</v>
      </c>
      <c r="E281" s="1041">
        <f t="shared" si="134"/>
        <v>10</v>
      </c>
      <c r="F281" s="950">
        <v>7</v>
      </c>
      <c r="G281" s="951">
        <v>8</v>
      </c>
      <c r="H281" s="1041">
        <f t="shared" si="135"/>
        <v>15</v>
      </c>
      <c r="I281" s="950">
        <v>5</v>
      </c>
      <c r="J281" s="951">
        <v>20</v>
      </c>
      <c r="K281" s="1041">
        <f t="shared" si="136"/>
        <v>25</v>
      </c>
      <c r="L281" s="950">
        <v>0</v>
      </c>
      <c r="M281" s="951">
        <v>0</v>
      </c>
      <c r="N281" s="1041">
        <f t="shared" si="137"/>
        <v>0</v>
      </c>
      <c r="O281" s="957">
        <f t="shared" si="138"/>
        <v>16</v>
      </c>
      <c r="P281" s="951">
        <f t="shared" si="139"/>
        <v>34</v>
      </c>
      <c r="Q281" s="958">
        <f t="shared" si="140"/>
        <v>50</v>
      </c>
      <c r="R281" s="959"/>
      <c r="S281" s="960"/>
      <c r="T281" s="1048"/>
      <c r="U281" s="950">
        <f aca="true" t="shared" si="148" ref="U281:W282">O281</f>
        <v>16</v>
      </c>
      <c r="V281" s="951">
        <f t="shared" si="148"/>
        <v>34</v>
      </c>
      <c r="W281" s="956">
        <f t="shared" si="148"/>
        <v>50</v>
      </c>
    </row>
    <row r="282" spans="1:23" ht="14.25" customHeight="1">
      <c r="A282" s="940" t="s">
        <v>748</v>
      </c>
      <c r="B282" s="935"/>
      <c r="C282" s="950">
        <v>1</v>
      </c>
      <c r="D282" s="951">
        <v>0</v>
      </c>
      <c r="E282" s="1041">
        <f t="shared" si="134"/>
        <v>1</v>
      </c>
      <c r="F282" s="950">
        <v>1</v>
      </c>
      <c r="G282" s="951">
        <v>0</v>
      </c>
      <c r="H282" s="1041">
        <f t="shared" si="135"/>
        <v>1</v>
      </c>
      <c r="I282" s="950">
        <v>0</v>
      </c>
      <c r="J282" s="951">
        <v>2</v>
      </c>
      <c r="K282" s="1041">
        <f t="shared" si="136"/>
        <v>2</v>
      </c>
      <c r="L282" s="950">
        <v>0</v>
      </c>
      <c r="M282" s="951">
        <v>2</v>
      </c>
      <c r="N282" s="1041">
        <f t="shared" si="137"/>
        <v>2</v>
      </c>
      <c r="O282" s="957">
        <f t="shared" si="138"/>
        <v>2</v>
      </c>
      <c r="P282" s="951">
        <f t="shared" si="139"/>
        <v>4</v>
      </c>
      <c r="Q282" s="958">
        <f t="shared" si="140"/>
        <v>6</v>
      </c>
      <c r="R282" s="959"/>
      <c r="S282" s="960"/>
      <c r="T282" s="1048"/>
      <c r="U282" s="950">
        <f t="shared" si="148"/>
        <v>2</v>
      </c>
      <c r="V282" s="951">
        <f t="shared" si="148"/>
        <v>4</v>
      </c>
      <c r="W282" s="956">
        <f t="shared" si="148"/>
        <v>6</v>
      </c>
    </row>
    <row r="283" spans="1:23" ht="14.25" customHeight="1">
      <c r="A283" s="940" t="s">
        <v>584</v>
      </c>
      <c r="B283" s="935"/>
      <c r="C283" s="950">
        <v>1</v>
      </c>
      <c r="D283" s="951">
        <v>2</v>
      </c>
      <c r="E283" s="1041">
        <f t="shared" si="134"/>
        <v>3</v>
      </c>
      <c r="F283" s="950">
        <v>1</v>
      </c>
      <c r="G283" s="951">
        <v>1</v>
      </c>
      <c r="H283" s="1041">
        <f t="shared" si="135"/>
        <v>2</v>
      </c>
      <c r="I283" s="950">
        <v>4</v>
      </c>
      <c r="J283" s="951">
        <v>1</v>
      </c>
      <c r="K283" s="1041">
        <f t="shared" si="136"/>
        <v>5</v>
      </c>
      <c r="L283" s="950">
        <v>3</v>
      </c>
      <c r="M283" s="951">
        <v>4</v>
      </c>
      <c r="N283" s="1041">
        <f t="shared" si="137"/>
        <v>7</v>
      </c>
      <c r="O283" s="957">
        <f t="shared" si="138"/>
        <v>9</v>
      </c>
      <c r="P283" s="951">
        <f t="shared" si="139"/>
        <v>8</v>
      </c>
      <c r="Q283" s="958">
        <f t="shared" si="140"/>
        <v>17</v>
      </c>
      <c r="R283" s="957">
        <f>U283-O283</f>
        <v>0</v>
      </c>
      <c r="S283" s="951">
        <f>V283-P283</f>
        <v>1</v>
      </c>
      <c r="T283" s="952">
        <f>W283-Q283</f>
        <v>1</v>
      </c>
      <c r="U283" s="950">
        <v>9</v>
      </c>
      <c r="V283" s="951">
        <v>9</v>
      </c>
      <c r="W283" s="952">
        <f>SUM(U283:V283)</f>
        <v>18</v>
      </c>
    </row>
    <row r="284" spans="1:23" ht="14.25" customHeight="1">
      <c r="A284" s="940" t="s">
        <v>749</v>
      </c>
      <c r="B284" s="935"/>
      <c r="C284" s="950">
        <v>0</v>
      </c>
      <c r="D284" s="951">
        <v>0</v>
      </c>
      <c r="E284" s="1041">
        <f t="shared" si="134"/>
        <v>0</v>
      </c>
      <c r="F284" s="950">
        <v>0</v>
      </c>
      <c r="G284" s="951">
        <v>0</v>
      </c>
      <c r="H284" s="1041">
        <f t="shared" si="135"/>
        <v>0</v>
      </c>
      <c r="I284" s="950">
        <v>0</v>
      </c>
      <c r="J284" s="951">
        <v>0</v>
      </c>
      <c r="K284" s="1041">
        <f t="shared" si="136"/>
        <v>0</v>
      </c>
      <c r="L284" s="950">
        <v>0</v>
      </c>
      <c r="M284" s="951">
        <v>0</v>
      </c>
      <c r="N284" s="1041">
        <f t="shared" si="137"/>
        <v>0</v>
      </c>
      <c r="O284" s="957">
        <f t="shared" si="138"/>
        <v>0</v>
      </c>
      <c r="P284" s="951">
        <f t="shared" si="139"/>
        <v>0</v>
      </c>
      <c r="Q284" s="958">
        <f t="shared" si="140"/>
        <v>0</v>
      </c>
      <c r="R284" s="959"/>
      <c r="S284" s="960"/>
      <c r="T284" s="1048"/>
      <c r="U284" s="950">
        <f>O284</f>
        <v>0</v>
      </c>
      <c r="V284" s="951">
        <f>P284</f>
        <v>0</v>
      </c>
      <c r="W284" s="956">
        <f>Q284</f>
        <v>0</v>
      </c>
    </row>
    <row r="285" spans="1:23" s="962" customFormat="1" ht="14.25" customHeight="1">
      <c r="A285" s="965" t="s">
        <v>586</v>
      </c>
      <c r="B285" s="966"/>
      <c r="C285" s="950">
        <v>3</v>
      </c>
      <c r="D285" s="951">
        <v>7</v>
      </c>
      <c r="E285" s="1041">
        <f aca="true" t="shared" si="149" ref="E285:E291">SUM(C285:D285)</f>
        <v>10</v>
      </c>
      <c r="F285" s="950">
        <v>0</v>
      </c>
      <c r="G285" s="951">
        <v>0</v>
      </c>
      <c r="H285" s="1041">
        <f aca="true" t="shared" si="150" ref="H285:H291">SUM(F285:G285)</f>
        <v>0</v>
      </c>
      <c r="I285" s="950">
        <v>0</v>
      </c>
      <c r="J285" s="951">
        <v>2</v>
      </c>
      <c r="K285" s="1041">
        <f aca="true" t="shared" si="151" ref="K285:K291">SUM(I285:J285)</f>
        <v>2</v>
      </c>
      <c r="L285" s="950">
        <v>0</v>
      </c>
      <c r="M285" s="951">
        <v>4</v>
      </c>
      <c r="N285" s="1041">
        <f aca="true" t="shared" si="152" ref="N285:N291">SUM(L285:M285)</f>
        <v>4</v>
      </c>
      <c r="O285" s="1042">
        <f t="shared" si="138"/>
        <v>3</v>
      </c>
      <c r="P285" s="1043">
        <f t="shared" si="139"/>
        <v>13</v>
      </c>
      <c r="Q285" s="1044">
        <f t="shared" si="140"/>
        <v>16</v>
      </c>
      <c r="R285" s="1045"/>
      <c r="S285" s="1046"/>
      <c r="T285" s="1077"/>
      <c r="U285" s="950">
        <f aca="true" t="shared" si="153" ref="U285:W287">O285</f>
        <v>3</v>
      </c>
      <c r="V285" s="951">
        <f t="shared" si="153"/>
        <v>13</v>
      </c>
      <c r="W285" s="952">
        <f t="shared" si="153"/>
        <v>16</v>
      </c>
    </row>
    <row r="286" spans="1:23" s="962" customFormat="1" ht="14.25" customHeight="1">
      <c r="A286" s="965" t="s">
        <v>585</v>
      </c>
      <c r="B286" s="966"/>
      <c r="C286" s="950">
        <v>1</v>
      </c>
      <c r="D286" s="951">
        <v>9</v>
      </c>
      <c r="E286" s="1041">
        <f t="shared" si="149"/>
        <v>10</v>
      </c>
      <c r="F286" s="950">
        <v>0</v>
      </c>
      <c r="G286" s="951">
        <v>0</v>
      </c>
      <c r="H286" s="1041">
        <f t="shared" si="150"/>
        <v>0</v>
      </c>
      <c r="I286" s="950">
        <v>3</v>
      </c>
      <c r="J286" s="951">
        <v>2</v>
      </c>
      <c r="K286" s="1041">
        <f t="shared" si="151"/>
        <v>5</v>
      </c>
      <c r="L286" s="950"/>
      <c r="M286" s="951"/>
      <c r="N286" s="1041">
        <f t="shared" si="152"/>
        <v>0</v>
      </c>
      <c r="O286" s="1042">
        <f t="shared" si="138"/>
        <v>4</v>
      </c>
      <c r="P286" s="1043">
        <f t="shared" si="139"/>
        <v>11</v>
      </c>
      <c r="Q286" s="1044">
        <f t="shared" si="140"/>
        <v>15</v>
      </c>
      <c r="R286" s="959"/>
      <c r="S286" s="960"/>
      <c r="T286" s="1078"/>
      <c r="U286" s="950">
        <f t="shared" si="153"/>
        <v>4</v>
      </c>
      <c r="V286" s="951">
        <f t="shared" si="153"/>
        <v>11</v>
      </c>
      <c r="W286" s="952">
        <f t="shared" si="153"/>
        <v>15</v>
      </c>
    </row>
    <row r="287" spans="1:23" s="962" customFormat="1" ht="14.25" customHeight="1">
      <c r="A287" s="965" t="s">
        <v>587</v>
      </c>
      <c r="B287" s="966"/>
      <c r="C287" s="950">
        <v>5</v>
      </c>
      <c r="D287" s="951">
        <v>3</v>
      </c>
      <c r="E287" s="1041">
        <f t="shared" si="149"/>
        <v>8</v>
      </c>
      <c r="F287" s="950">
        <v>3</v>
      </c>
      <c r="G287" s="951">
        <v>3</v>
      </c>
      <c r="H287" s="1041">
        <f t="shared" si="150"/>
        <v>6</v>
      </c>
      <c r="I287" s="950">
        <v>10</v>
      </c>
      <c r="J287" s="951">
        <v>9</v>
      </c>
      <c r="K287" s="1041">
        <f t="shared" si="151"/>
        <v>19</v>
      </c>
      <c r="L287" s="950">
        <v>12</v>
      </c>
      <c r="M287" s="951">
        <v>2</v>
      </c>
      <c r="N287" s="1041">
        <f t="shared" si="152"/>
        <v>14</v>
      </c>
      <c r="O287" s="1042">
        <f t="shared" si="138"/>
        <v>30</v>
      </c>
      <c r="P287" s="1043">
        <f t="shared" si="139"/>
        <v>17</v>
      </c>
      <c r="Q287" s="1044">
        <f t="shared" si="140"/>
        <v>47</v>
      </c>
      <c r="R287" s="959"/>
      <c r="S287" s="960"/>
      <c r="T287" s="1078"/>
      <c r="U287" s="950">
        <f t="shared" si="153"/>
        <v>30</v>
      </c>
      <c r="V287" s="951">
        <f t="shared" si="153"/>
        <v>17</v>
      </c>
      <c r="W287" s="952">
        <f t="shared" si="153"/>
        <v>47</v>
      </c>
    </row>
    <row r="288" spans="1:23" s="962" customFormat="1" ht="14.25" customHeight="1">
      <c r="A288" s="965" t="s">
        <v>588</v>
      </c>
      <c r="B288" s="966"/>
      <c r="C288" s="1049">
        <v>9</v>
      </c>
      <c r="D288" s="1043">
        <v>14</v>
      </c>
      <c r="E288" s="1050">
        <f t="shared" si="149"/>
        <v>23</v>
      </c>
      <c r="F288" s="1049">
        <v>10</v>
      </c>
      <c r="G288" s="1043">
        <v>22</v>
      </c>
      <c r="H288" s="1050">
        <f t="shared" si="150"/>
        <v>32</v>
      </c>
      <c r="I288" s="1049">
        <v>17</v>
      </c>
      <c r="J288" s="1043">
        <v>36</v>
      </c>
      <c r="K288" s="1050">
        <f t="shared" si="151"/>
        <v>53</v>
      </c>
      <c r="L288" s="1049"/>
      <c r="M288" s="1043"/>
      <c r="N288" s="1050">
        <f t="shared" si="152"/>
        <v>0</v>
      </c>
      <c r="O288" s="1042">
        <f t="shared" si="138"/>
        <v>36</v>
      </c>
      <c r="P288" s="1043">
        <f t="shared" si="139"/>
        <v>72</v>
      </c>
      <c r="Q288" s="1044">
        <f t="shared" si="140"/>
        <v>108</v>
      </c>
      <c r="R288" s="1042">
        <v>0</v>
      </c>
      <c r="S288" s="1043">
        <v>1</v>
      </c>
      <c r="T288" s="1050">
        <f>R288+S288</f>
        <v>1</v>
      </c>
      <c r="U288" s="1049">
        <v>36</v>
      </c>
      <c r="V288" s="1043">
        <v>73</v>
      </c>
      <c r="W288" s="952">
        <f>SUM(U288:V288)</f>
        <v>109</v>
      </c>
    </row>
    <row r="289" spans="1:23" s="962" customFormat="1" ht="14.25" customHeight="1">
      <c r="A289" s="965" t="s">
        <v>730</v>
      </c>
      <c r="B289" s="966"/>
      <c r="C289" s="950">
        <v>1</v>
      </c>
      <c r="D289" s="951">
        <v>2</v>
      </c>
      <c r="E289" s="1041">
        <f t="shared" si="149"/>
        <v>3</v>
      </c>
      <c r="F289" s="950">
        <v>0</v>
      </c>
      <c r="G289" s="951">
        <v>2</v>
      </c>
      <c r="H289" s="1041">
        <f t="shared" si="150"/>
        <v>2</v>
      </c>
      <c r="I289" s="950"/>
      <c r="J289" s="951">
        <v>0</v>
      </c>
      <c r="K289" s="1041">
        <f t="shared" si="151"/>
        <v>0</v>
      </c>
      <c r="L289" s="950"/>
      <c r="M289" s="951">
        <v>0</v>
      </c>
      <c r="N289" s="1041">
        <f t="shared" si="152"/>
        <v>0</v>
      </c>
      <c r="O289" s="1042">
        <f t="shared" si="138"/>
        <v>1</v>
      </c>
      <c r="P289" s="1043">
        <f t="shared" si="139"/>
        <v>4</v>
      </c>
      <c r="Q289" s="1044">
        <f t="shared" si="140"/>
        <v>5</v>
      </c>
      <c r="R289" s="1093">
        <v>1</v>
      </c>
      <c r="S289" s="1094">
        <v>1</v>
      </c>
      <c r="T289" s="1095">
        <f>R289+S289</f>
        <v>2</v>
      </c>
      <c r="U289" s="950">
        <v>2</v>
      </c>
      <c r="V289" s="951">
        <v>5</v>
      </c>
      <c r="W289" s="952">
        <f>SUM(U289:V289)</f>
        <v>7</v>
      </c>
    </row>
    <row r="290" spans="1:23" s="962" customFormat="1" ht="14.25" customHeight="1">
      <c r="A290" s="965" t="s">
        <v>26</v>
      </c>
      <c r="B290" s="966"/>
      <c r="C290" s="950">
        <v>0</v>
      </c>
      <c r="D290" s="951">
        <v>0</v>
      </c>
      <c r="E290" s="1041">
        <f t="shared" si="149"/>
        <v>0</v>
      </c>
      <c r="F290" s="950">
        <v>2</v>
      </c>
      <c r="G290" s="951">
        <v>1</v>
      </c>
      <c r="H290" s="1041">
        <f t="shared" si="150"/>
        <v>3</v>
      </c>
      <c r="I290" s="950">
        <v>1</v>
      </c>
      <c r="J290" s="951">
        <v>1</v>
      </c>
      <c r="K290" s="1041">
        <f t="shared" si="151"/>
        <v>2</v>
      </c>
      <c r="L290" s="950">
        <v>7</v>
      </c>
      <c r="M290" s="951">
        <v>3</v>
      </c>
      <c r="N290" s="1041">
        <f t="shared" si="152"/>
        <v>10</v>
      </c>
      <c r="O290" s="1042">
        <f t="shared" si="138"/>
        <v>10</v>
      </c>
      <c r="P290" s="1043">
        <f t="shared" si="139"/>
        <v>5</v>
      </c>
      <c r="Q290" s="1044">
        <f t="shared" si="140"/>
        <v>15</v>
      </c>
      <c r="R290" s="959"/>
      <c r="S290" s="960"/>
      <c r="T290" s="1078"/>
      <c r="U290" s="950">
        <f>O290</f>
        <v>10</v>
      </c>
      <c r="V290" s="951">
        <f>P290</f>
        <v>5</v>
      </c>
      <c r="W290" s="952">
        <f>Q290</f>
        <v>15</v>
      </c>
    </row>
    <row r="291" spans="1:23" s="962" customFormat="1" ht="14.25" customHeight="1">
      <c r="A291" s="965" t="s">
        <v>27</v>
      </c>
      <c r="B291" s="966"/>
      <c r="C291" s="950"/>
      <c r="D291" s="951"/>
      <c r="E291" s="1041">
        <f t="shared" si="149"/>
        <v>0</v>
      </c>
      <c r="F291" s="950"/>
      <c r="G291" s="951">
        <v>0</v>
      </c>
      <c r="H291" s="1041">
        <f t="shared" si="150"/>
        <v>0</v>
      </c>
      <c r="I291" s="950"/>
      <c r="J291" s="951"/>
      <c r="K291" s="1041">
        <f t="shared" si="151"/>
        <v>0</v>
      </c>
      <c r="L291" s="950"/>
      <c r="M291" s="951"/>
      <c r="N291" s="1041">
        <f t="shared" si="152"/>
        <v>0</v>
      </c>
      <c r="O291" s="1042">
        <f t="shared" si="138"/>
        <v>0</v>
      </c>
      <c r="P291" s="1043">
        <f t="shared" si="139"/>
        <v>0</v>
      </c>
      <c r="Q291" s="1044">
        <f t="shared" si="140"/>
        <v>0</v>
      </c>
      <c r="R291" s="1093">
        <v>0</v>
      </c>
      <c r="S291" s="1094">
        <v>0</v>
      </c>
      <c r="T291" s="1095">
        <f>R291+S291</f>
        <v>0</v>
      </c>
      <c r="U291" s="950">
        <v>0</v>
      </c>
      <c r="V291" s="951">
        <v>0</v>
      </c>
      <c r="W291" s="952">
        <f>SUM(U291:V291)</f>
        <v>0</v>
      </c>
    </row>
    <row r="292" spans="1:23" s="962" customFormat="1" ht="14.25" customHeight="1">
      <c r="A292" s="1087" t="s">
        <v>589</v>
      </c>
      <c r="B292" s="1088"/>
      <c r="C292" s="964"/>
      <c r="D292" s="960"/>
      <c r="E292" s="1078"/>
      <c r="F292" s="964"/>
      <c r="G292" s="960"/>
      <c r="H292" s="1078"/>
      <c r="I292" s="964"/>
      <c r="J292" s="960"/>
      <c r="K292" s="1078"/>
      <c r="L292" s="964"/>
      <c r="M292" s="960"/>
      <c r="N292" s="1078"/>
      <c r="O292" s="959"/>
      <c r="P292" s="960"/>
      <c r="Q292" s="1092"/>
      <c r="R292" s="959"/>
      <c r="S292" s="960"/>
      <c r="T292" s="1048"/>
      <c r="U292" s="964"/>
      <c r="V292" s="960"/>
      <c r="W292" s="1048"/>
    </row>
    <row r="293" spans="1:23" s="962" customFormat="1" ht="14.25" customHeight="1" thickBot="1">
      <c r="A293" s="969" t="s">
        <v>590</v>
      </c>
      <c r="B293" s="999"/>
      <c r="C293" s="1096">
        <v>10</v>
      </c>
      <c r="D293" s="1097">
        <v>19</v>
      </c>
      <c r="E293" s="1098">
        <f>SUM(C293:D293)</f>
        <v>29</v>
      </c>
      <c r="F293" s="1096">
        <v>14</v>
      </c>
      <c r="G293" s="1097">
        <v>20</v>
      </c>
      <c r="H293" s="1098">
        <f>SUM(F293:G293)</f>
        <v>34</v>
      </c>
      <c r="I293" s="1096">
        <v>34</v>
      </c>
      <c r="J293" s="1097">
        <v>34</v>
      </c>
      <c r="K293" s="1098">
        <f>SUM(I293:J293)</f>
        <v>68</v>
      </c>
      <c r="L293" s="1096">
        <v>54</v>
      </c>
      <c r="M293" s="1097">
        <v>41</v>
      </c>
      <c r="N293" s="1098">
        <f>SUM(L293:M293)</f>
        <v>95</v>
      </c>
      <c r="O293" s="1099">
        <f>SUM(C293,F293,I293,L293)</f>
        <v>112</v>
      </c>
      <c r="P293" s="1097">
        <f>SUM(D293,G293,J293,M293)</f>
        <v>114</v>
      </c>
      <c r="Q293" s="1100">
        <f>SUM(E293,H293,K293,N293)</f>
        <v>226</v>
      </c>
      <c r="R293" s="1099">
        <f>U293-O293</f>
        <v>99</v>
      </c>
      <c r="S293" s="1097">
        <f>V293-P293</f>
        <v>96</v>
      </c>
      <c r="T293" s="1101">
        <f>W293-Q293</f>
        <v>195</v>
      </c>
      <c r="U293" s="1096">
        <v>211</v>
      </c>
      <c r="V293" s="1097">
        <v>210</v>
      </c>
      <c r="W293" s="1101">
        <f>SUM(U293:V293)</f>
        <v>421</v>
      </c>
    </row>
    <row r="294" spans="1:23" ht="14.25" customHeight="1" thickTop="1">
      <c r="A294" s="1002" t="s">
        <v>45</v>
      </c>
      <c r="B294" s="1003" t="s">
        <v>29</v>
      </c>
      <c r="C294" s="1102">
        <f>SUM(C259:C293)</f>
        <v>51</v>
      </c>
      <c r="D294" s="1103">
        <f>SUM(D259:D293)</f>
        <v>77</v>
      </c>
      <c r="E294" s="1104">
        <f>SUM(C294:D294)</f>
        <v>128</v>
      </c>
      <c r="F294" s="1102">
        <f>SUM(F259:F293)</f>
        <v>51</v>
      </c>
      <c r="G294" s="1103">
        <f>SUM(G259:G293)</f>
        <v>70</v>
      </c>
      <c r="H294" s="1104">
        <f>SUM(F294:G294)</f>
        <v>121</v>
      </c>
      <c r="I294" s="1102">
        <f>SUM(I259:I293)</f>
        <v>93</v>
      </c>
      <c r="J294" s="1103">
        <f>SUM(J259:J293)</f>
        <v>136</v>
      </c>
      <c r="K294" s="1104">
        <f>SUM(I294:J294)</f>
        <v>229</v>
      </c>
      <c r="L294" s="1102">
        <f>SUM(L259:L293)</f>
        <v>142</v>
      </c>
      <c r="M294" s="1103">
        <f>SUM(M259:M293)</f>
        <v>125</v>
      </c>
      <c r="N294" s="1105">
        <f>SUM(L294:M294)</f>
        <v>267</v>
      </c>
      <c r="O294" s="1106">
        <f>SUM(O259:O293)</f>
        <v>337</v>
      </c>
      <c r="P294" s="1103">
        <f>SUM(P259:P293)</f>
        <v>408</v>
      </c>
      <c r="Q294" s="1107">
        <f>SUM(O294:P294)</f>
        <v>745</v>
      </c>
      <c r="R294" s="1108"/>
      <c r="S294" s="1109"/>
      <c r="T294" s="1110"/>
      <c r="U294" s="1111"/>
      <c r="V294" s="1112"/>
      <c r="W294" s="1110"/>
    </row>
    <row r="295" spans="1:23" ht="14.25" customHeight="1">
      <c r="A295" s="1013" t="s">
        <v>32</v>
      </c>
      <c r="B295" s="1014" t="s">
        <v>29</v>
      </c>
      <c r="C295" s="1113">
        <f>SUM(C47:C62,C64:C66,C69:C79,C81)</f>
        <v>538</v>
      </c>
      <c r="D295" s="1114">
        <f>SUM(D47:D62,D64:D66,D69:D79,D81)</f>
        <v>1343</v>
      </c>
      <c r="E295" s="1115">
        <f>SUM(E47:E62,E64:E67,E69:E79,E81)</f>
        <v>1917</v>
      </c>
      <c r="F295" s="1113">
        <f>SUM(F47:F62,F64:F66,F69:F79,F81)</f>
        <v>375</v>
      </c>
      <c r="G295" s="1114">
        <f>SUM(G47:G62,G64:G66,G69:G79,G81)</f>
        <v>899</v>
      </c>
      <c r="H295" s="1115">
        <f>SUM(H47:H62,H64:H67,H69:H79,H81)</f>
        <v>1294</v>
      </c>
      <c r="I295" s="1113">
        <f>SUM(I47:I51,I53:I62,I64:I66,I69:I79,I81)</f>
        <v>497</v>
      </c>
      <c r="J295" s="1116">
        <f>SUM(J47:J51,J53:J62,J64:J66,J69:J79,J81)</f>
        <v>1116</v>
      </c>
      <c r="K295" s="1115">
        <f>SUM(K47:K51,K53:K62,K64:K67,K69:K79,K81)</f>
        <v>1637</v>
      </c>
      <c r="L295" s="1117">
        <f>SUM(L47:L49,L53:L62,L64:L66,L69:L79,L81)</f>
        <v>658</v>
      </c>
      <c r="M295" s="1114">
        <f>SUM(M47:M49,M53:M62,M64:M66,M69:M79,M81)</f>
        <v>912</v>
      </c>
      <c r="N295" s="1117">
        <f>SUM(N47:N49,N53:N62,N64:N67,N69:N79,N81)</f>
        <v>1593</v>
      </c>
      <c r="O295" s="1118">
        <f>SUM(O47:O62,O64:O66,O69:O79,O81)</f>
        <v>2068</v>
      </c>
      <c r="P295" s="1116">
        <f>SUM(P47:P62,P64:P66,P69:P79,P81)</f>
        <v>4270</v>
      </c>
      <c r="Q295" s="1119">
        <f>SUM(Q47:Q62,Q64:Q67,Q69:Q79,Q81)</f>
        <v>6441</v>
      </c>
      <c r="R295" s="1120"/>
      <c r="S295" s="1121"/>
      <c r="T295" s="1122"/>
      <c r="U295" s="1123"/>
      <c r="V295" s="1124"/>
      <c r="W295" s="1122"/>
    </row>
    <row r="296" spans="1:23" s="1066" customFormat="1" ht="14.25" customHeight="1">
      <c r="A296" s="954"/>
      <c r="B296" s="955" t="s">
        <v>39</v>
      </c>
      <c r="C296" s="1024">
        <f aca="true" t="shared" si="154" ref="C296:Q296">C294/C295*100</f>
        <v>9.479553903345725</v>
      </c>
      <c r="D296" s="1025">
        <f t="shared" si="154"/>
        <v>5.7334326135517495</v>
      </c>
      <c r="E296" s="1026">
        <f t="shared" si="154"/>
        <v>6.677099634846114</v>
      </c>
      <c r="F296" s="1061">
        <f t="shared" si="154"/>
        <v>13.600000000000001</v>
      </c>
      <c r="G296" s="1025">
        <f t="shared" si="154"/>
        <v>7.786429365962181</v>
      </c>
      <c r="H296" s="1026">
        <f t="shared" si="154"/>
        <v>9.350850077279754</v>
      </c>
      <c r="I296" s="1024">
        <f t="shared" si="154"/>
        <v>18.712273641851105</v>
      </c>
      <c r="J296" s="1062">
        <f t="shared" si="154"/>
        <v>12.186379928315413</v>
      </c>
      <c r="K296" s="1026">
        <f t="shared" si="154"/>
        <v>13.989004276114844</v>
      </c>
      <c r="L296" s="1061">
        <f t="shared" si="154"/>
        <v>21.580547112462007</v>
      </c>
      <c r="M296" s="1025">
        <f t="shared" si="154"/>
        <v>13.706140350877194</v>
      </c>
      <c r="N296" s="1027">
        <f t="shared" si="154"/>
        <v>16.760828625235405</v>
      </c>
      <c r="O296" s="1028">
        <f t="shared" si="154"/>
        <v>16.295938104448744</v>
      </c>
      <c r="P296" s="1062">
        <f t="shared" si="154"/>
        <v>9.55503512880562</v>
      </c>
      <c r="Q296" s="1029">
        <f t="shared" si="154"/>
        <v>11.566526936811055</v>
      </c>
      <c r="R296" s="1091"/>
      <c r="S296" s="1031"/>
      <c r="T296" s="1064"/>
      <c r="U296" s="1032"/>
      <c r="V296" s="1065"/>
      <c r="W296" s="1064"/>
    </row>
    <row r="297" spans="2:23" s="1066" customFormat="1" ht="14.25" customHeight="1">
      <c r="B297" s="1067"/>
      <c r="C297" s="1033"/>
      <c r="D297" s="1033"/>
      <c r="E297" s="1068"/>
      <c r="F297" s="1033"/>
      <c r="G297" s="1033"/>
      <c r="H297" s="1068"/>
      <c r="I297" s="1033"/>
      <c r="J297" s="1033"/>
      <c r="K297" s="1068"/>
      <c r="L297" s="1033"/>
      <c r="M297" s="1033"/>
      <c r="N297" s="1068"/>
      <c r="O297" s="1033"/>
      <c r="P297" s="1033"/>
      <c r="Q297" s="1068"/>
      <c r="R297" s="1069"/>
      <c r="S297" s="1069"/>
      <c r="T297" s="1069"/>
      <c r="U297" s="1069"/>
      <c r="V297" s="1069"/>
      <c r="W297" s="1069"/>
    </row>
    <row r="298" spans="1:23" s="986" customFormat="1" ht="14.25" customHeight="1">
      <c r="A298" s="929" t="s">
        <v>46</v>
      </c>
      <c r="B298" s="987"/>
      <c r="C298" s="988"/>
      <c r="D298" s="988"/>
      <c r="E298" s="1068"/>
      <c r="F298" s="988"/>
      <c r="G298" s="988"/>
      <c r="H298" s="1068"/>
      <c r="I298" s="988"/>
      <c r="J298" s="988"/>
      <c r="K298" s="1068"/>
      <c r="L298" s="988"/>
      <c r="M298" s="988"/>
      <c r="N298" s="1068"/>
      <c r="O298" s="1068"/>
      <c r="P298" s="1068"/>
      <c r="Q298" s="1068"/>
      <c r="R298" s="988"/>
      <c r="S298" s="988"/>
      <c r="T298" s="988"/>
      <c r="U298" s="988"/>
      <c r="V298" s="988"/>
      <c r="W298" s="988"/>
    </row>
    <row r="299" spans="1:23" ht="14.25" customHeight="1">
      <c r="A299" s="931" t="s">
        <v>17</v>
      </c>
      <c r="B299" s="932"/>
      <c r="C299" s="1407" t="s">
        <v>18</v>
      </c>
      <c r="D299" s="1408"/>
      <c r="E299" s="1409"/>
      <c r="F299" s="1406" t="s">
        <v>19</v>
      </c>
      <c r="G299" s="1404"/>
      <c r="H299" s="1405"/>
      <c r="I299" s="1406" t="s">
        <v>20</v>
      </c>
      <c r="J299" s="1404"/>
      <c r="K299" s="1405"/>
      <c r="L299" s="1406" t="s">
        <v>21</v>
      </c>
      <c r="M299" s="1404"/>
      <c r="N299" s="1405"/>
      <c r="O299" s="1403" t="s">
        <v>38</v>
      </c>
      <c r="P299" s="1404"/>
      <c r="Q299" s="1404"/>
      <c r="R299" s="1403" t="s">
        <v>23</v>
      </c>
      <c r="S299" s="1404"/>
      <c r="T299" s="1405"/>
      <c r="U299" s="1406" t="s">
        <v>24</v>
      </c>
      <c r="V299" s="1404"/>
      <c r="W299" s="1405"/>
    </row>
    <row r="300" spans="1:23" ht="14.25" customHeight="1">
      <c r="A300" s="934" t="s">
        <v>25</v>
      </c>
      <c r="B300" s="935"/>
      <c r="C300" s="936" t="s">
        <v>6</v>
      </c>
      <c r="D300" s="937" t="s">
        <v>7</v>
      </c>
      <c r="E300" s="938" t="s">
        <v>8</v>
      </c>
      <c r="F300" s="936" t="s">
        <v>6</v>
      </c>
      <c r="G300" s="937" t="s">
        <v>7</v>
      </c>
      <c r="H300" s="938" t="s">
        <v>8</v>
      </c>
      <c r="I300" s="936" t="s">
        <v>6</v>
      </c>
      <c r="J300" s="937" t="s">
        <v>7</v>
      </c>
      <c r="K300" s="938" t="s">
        <v>8</v>
      </c>
      <c r="L300" s="936" t="s">
        <v>6</v>
      </c>
      <c r="M300" s="937" t="s">
        <v>7</v>
      </c>
      <c r="N300" s="938" t="s">
        <v>8</v>
      </c>
      <c r="O300" s="939" t="s">
        <v>6</v>
      </c>
      <c r="P300" s="937" t="s">
        <v>7</v>
      </c>
      <c r="Q300" s="933" t="s">
        <v>8</v>
      </c>
      <c r="R300" s="939" t="s">
        <v>6</v>
      </c>
      <c r="S300" s="937" t="s">
        <v>7</v>
      </c>
      <c r="T300" s="938" t="s">
        <v>8</v>
      </c>
      <c r="U300" s="936" t="s">
        <v>6</v>
      </c>
      <c r="V300" s="937" t="s">
        <v>7</v>
      </c>
      <c r="W300" s="938" t="s">
        <v>8</v>
      </c>
    </row>
    <row r="301" spans="1:23" ht="14.25" customHeight="1">
      <c r="A301" s="967" t="s">
        <v>562</v>
      </c>
      <c r="B301" s="1073"/>
      <c r="C301" s="950">
        <f aca="true" t="shared" si="155" ref="C301:D316">SUM(C217,C259)</f>
        <v>1</v>
      </c>
      <c r="D301" s="951">
        <f t="shared" si="155"/>
        <v>0</v>
      </c>
      <c r="E301" s="1035">
        <f aca="true" t="shared" si="156" ref="E301:E326">SUM(C301:D301)</f>
        <v>1</v>
      </c>
      <c r="F301" s="950">
        <f aca="true" t="shared" si="157" ref="F301:G316">SUM(F217,F259)</f>
        <v>0</v>
      </c>
      <c r="G301" s="951">
        <f t="shared" si="157"/>
        <v>1</v>
      </c>
      <c r="H301" s="1041">
        <f aca="true" t="shared" si="158" ref="H301:H326">SUM(F301:G301)</f>
        <v>1</v>
      </c>
      <c r="I301" s="950">
        <f aca="true" t="shared" si="159" ref="I301:J305">SUM(I217,I259)</f>
        <v>0</v>
      </c>
      <c r="J301" s="951">
        <f t="shared" si="159"/>
        <v>1</v>
      </c>
      <c r="K301" s="1041">
        <f>SUM(I301:J301)</f>
        <v>1</v>
      </c>
      <c r="L301" s="950">
        <f aca="true" t="shared" si="160" ref="L301:M303">SUM(L217,L259)</f>
        <v>0</v>
      </c>
      <c r="M301" s="951">
        <f t="shared" si="160"/>
        <v>1</v>
      </c>
      <c r="N301" s="1041">
        <f>SUM(L301:M301)</f>
        <v>1</v>
      </c>
      <c r="O301" s="957">
        <f aca="true" t="shared" si="161" ref="O301:O326">SUM(C301,F301,I301,L301)</f>
        <v>1</v>
      </c>
      <c r="P301" s="951">
        <f aca="true" t="shared" si="162" ref="P301:P326">SUM(D301,G301,J301,M301)</f>
        <v>3</v>
      </c>
      <c r="Q301" s="958">
        <f aca="true" t="shared" si="163" ref="Q301:Q326">SUM(E301,H301,K301,N301)</f>
        <v>4</v>
      </c>
      <c r="R301" s="957">
        <f aca="true" t="shared" si="164" ref="R301:T302">U301-O301</f>
        <v>15</v>
      </c>
      <c r="S301" s="951">
        <f t="shared" si="164"/>
        <v>27</v>
      </c>
      <c r="T301" s="952">
        <f t="shared" si="164"/>
        <v>42</v>
      </c>
      <c r="U301" s="950">
        <f aca="true" t="shared" si="165" ref="U301:V312">SUM(U217,U259)</f>
        <v>16</v>
      </c>
      <c r="V301" s="951">
        <f t="shared" si="165"/>
        <v>30</v>
      </c>
      <c r="W301" s="952">
        <f aca="true" t="shared" si="166" ref="W301:W326">SUM(U301:V301)</f>
        <v>46</v>
      </c>
    </row>
    <row r="302" spans="1:23" ht="14.25" customHeight="1">
      <c r="A302" s="940" t="s">
        <v>534</v>
      </c>
      <c r="B302" s="935"/>
      <c r="C302" s="950">
        <f t="shared" si="155"/>
        <v>0</v>
      </c>
      <c r="D302" s="951">
        <f t="shared" si="155"/>
        <v>0</v>
      </c>
      <c r="E302" s="1035">
        <f t="shared" si="156"/>
        <v>0</v>
      </c>
      <c r="F302" s="950">
        <f t="shared" si="157"/>
        <v>0</v>
      </c>
      <c r="G302" s="951">
        <f t="shared" si="157"/>
        <v>0</v>
      </c>
      <c r="H302" s="1041">
        <f t="shared" si="158"/>
        <v>0</v>
      </c>
      <c r="I302" s="950">
        <f t="shared" si="159"/>
        <v>0</v>
      </c>
      <c r="J302" s="951">
        <f t="shared" si="159"/>
        <v>0</v>
      </c>
      <c r="K302" s="1041">
        <f aca="true" t="shared" si="167" ref="K302:K326">SUM(I302:J302)</f>
        <v>0</v>
      </c>
      <c r="L302" s="950">
        <f t="shared" si="160"/>
        <v>1</v>
      </c>
      <c r="M302" s="951">
        <f t="shared" si="160"/>
        <v>1</v>
      </c>
      <c r="N302" s="1041">
        <f aca="true" t="shared" si="168" ref="N302:N326">SUM(L302:M302)</f>
        <v>2</v>
      </c>
      <c r="O302" s="957">
        <f t="shared" si="161"/>
        <v>1</v>
      </c>
      <c r="P302" s="951">
        <f t="shared" si="162"/>
        <v>1</v>
      </c>
      <c r="Q302" s="958">
        <f t="shared" si="163"/>
        <v>2</v>
      </c>
      <c r="R302" s="957">
        <f t="shared" si="164"/>
        <v>7</v>
      </c>
      <c r="S302" s="951">
        <f t="shared" si="164"/>
        <v>19</v>
      </c>
      <c r="T302" s="952">
        <f t="shared" si="164"/>
        <v>26</v>
      </c>
      <c r="U302" s="950">
        <f t="shared" si="165"/>
        <v>8</v>
      </c>
      <c r="V302" s="951">
        <f t="shared" si="165"/>
        <v>20</v>
      </c>
      <c r="W302" s="952">
        <f t="shared" si="166"/>
        <v>28</v>
      </c>
    </row>
    <row r="303" spans="1:23" ht="14.25" customHeight="1">
      <c r="A303" s="940" t="s">
        <v>723</v>
      </c>
      <c r="B303" s="935"/>
      <c r="C303" s="950">
        <f t="shared" si="155"/>
        <v>2</v>
      </c>
      <c r="D303" s="951">
        <f t="shared" si="155"/>
        <v>1</v>
      </c>
      <c r="E303" s="1035">
        <f t="shared" si="156"/>
        <v>3</v>
      </c>
      <c r="F303" s="950">
        <f t="shared" si="157"/>
        <v>1</v>
      </c>
      <c r="G303" s="951">
        <f t="shared" si="157"/>
        <v>0</v>
      </c>
      <c r="H303" s="1041">
        <f t="shared" si="158"/>
        <v>1</v>
      </c>
      <c r="I303" s="950">
        <f t="shared" si="159"/>
        <v>0</v>
      </c>
      <c r="J303" s="951">
        <f t="shared" si="159"/>
        <v>4</v>
      </c>
      <c r="K303" s="1041">
        <f t="shared" si="167"/>
        <v>4</v>
      </c>
      <c r="L303" s="950">
        <f t="shared" si="160"/>
        <v>1</v>
      </c>
      <c r="M303" s="951">
        <f t="shared" si="160"/>
        <v>4</v>
      </c>
      <c r="N303" s="1041">
        <f t="shared" si="168"/>
        <v>5</v>
      </c>
      <c r="O303" s="957">
        <f t="shared" si="161"/>
        <v>4</v>
      </c>
      <c r="P303" s="951">
        <f t="shared" si="162"/>
        <v>9</v>
      </c>
      <c r="Q303" s="958">
        <f t="shared" si="163"/>
        <v>13</v>
      </c>
      <c r="R303" s="959"/>
      <c r="S303" s="960"/>
      <c r="T303" s="1048"/>
      <c r="U303" s="950">
        <f t="shared" si="165"/>
        <v>4</v>
      </c>
      <c r="V303" s="951">
        <f t="shared" si="165"/>
        <v>9</v>
      </c>
      <c r="W303" s="952">
        <f>SUM(U303:V303)</f>
        <v>13</v>
      </c>
    </row>
    <row r="304" spans="1:23" ht="14.25" customHeight="1">
      <c r="A304" s="940" t="s">
        <v>687</v>
      </c>
      <c r="B304" s="935"/>
      <c r="C304" s="950">
        <f t="shared" si="155"/>
        <v>2</v>
      </c>
      <c r="D304" s="951">
        <f t="shared" si="155"/>
        <v>1</v>
      </c>
      <c r="E304" s="1035">
        <f t="shared" si="156"/>
        <v>3</v>
      </c>
      <c r="F304" s="950">
        <f t="shared" si="157"/>
        <v>1</v>
      </c>
      <c r="G304" s="951">
        <f t="shared" si="157"/>
        <v>0</v>
      </c>
      <c r="H304" s="1041">
        <f t="shared" si="158"/>
        <v>1</v>
      </c>
      <c r="I304" s="950">
        <f t="shared" si="159"/>
        <v>2</v>
      </c>
      <c r="J304" s="951">
        <f t="shared" si="159"/>
        <v>2</v>
      </c>
      <c r="K304" s="1041">
        <f t="shared" si="167"/>
        <v>4</v>
      </c>
      <c r="L304" s="964"/>
      <c r="M304" s="960"/>
      <c r="N304" s="1078"/>
      <c r="O304" s="957">
        <f t="shared" si="161"/>
        <v>5</v>
      </c>
      <c r="P304" s="951">
        <f t="shared" si="162"/>
        <v>3</v>
      </c>
      <c r="Q304" s="958">
        <f t="shared" si="163"/>
        <v>8</v>
      </c>
      <c r="R304" s="959"/>
      <c r="S304" s="960"/>
      <c r="T304" s="1048"/>
      <c r="U304" s="950">
        <f t="shared" si="165"/>
        <v>5</v>
      </c>
      <c r="V304" s="951">
        <f t="shared" si="165"/>
        <v>3</v>
      </c>
      <c r="W304" s="952">
        <f t="shared" si="166"/>
        <v>8</v>
      </c>
    </row>
    <row r="305" spans="1:23" ht="14.25" customHeight="1">
      <c r="A305" s="940" t="s">
        <v>566</v>
      </c>
      <c r="B305" s="935"/>
      <c r="C305" s="950">
        <f t="shared" si="155"/>
        <v>1</v>
      </c>
      <c r="D305" s="951">
        <f t="shared" si="155"/>
        <v>1</v>
      </c>
      <c r="E305" s="1035">
        <f t="shared" si="156"/>
        <v>2</v>
      </c>
      <c r="F305" s="950">
        <f t="shared" si="157"/>
        <v>1</v>
      </c>
      <c r="G305" s="951">
        <f t="shared" si="157"/>
        <v>0</v>
      </c>
      <c r="H305" s="1041">
        <f t="shared" si="158"/>
        <v>1</v>
      </c>
      <c r="I305" s="950">
        <f t="shared" si="159"/>
        <v>1</v>
      </c>
      <c r="J305" s="951">
        <f t="shared" si="159"/>
        <v>1</v>
      </c>
      <c r="K305" s="1041">
        <f t="shared" si="167"/>
        <v>2</v>
      </c>
      <c r="L305" s="964"/>
      <c r="M305" s="960"/>
      <c r="N305" s="1078"/>
      <c r="O305" s="957">
        <f t="shared" si="161"/>
        <v>3</v>
      </c>
      <c r="P305" s="951">
        <f t="shared" si="162"/>
        <v>2</v>
      </c>
      <c r="Q305" s="958">
        <f t="shared" si="163"/>
        <v>5</v>
      </c>
      <c r="R305" s="957">
        <f aca="true" t="shared" si="169" ref="R305:T306">U305-O305</f>
        <v>0</v>
      </c>
      <c r="S305" s="951">
        <f t="shared" si="169"/>
        <v>0</v>
      </c>
      <c r="T305" s="952">
        <f t="shared" si="169"/>
        <v>0</v>
      </c>
      <c r="U305" s="950">
        <f t="shared" si="165"/>
        <v>3</v>
      </c>
      <c r="V305" s="951">
        <f t="shared" si="165"/>
        <v>2</v>
      </c>
      <c r="W305" s="952">
        <f t="shared" si="166"/>
        <v>5</v>
      </c>
    </row>
    <row r="306" spans="1:23" ht="14.25" customHeight="1">
      <c r="A306" s="940" t="s">
        <v>567</v>
      </c>
      <c r="B306" s="935"/>
      <c r="C306" s="950">
        <f t="shared" si="155"/>
        <v>2</v>
      </c>
      <c r="D306" s="951">
        <f t="shared" si="155"/>
        <v>1</v>
      </c>
      <c r="E306" s="1035">
        <f t="shared" si="156"/>
        <v>3</v>
      </c>
      <c r="F306" s="950">
        <f t="shared" si="157"/>
        <v>1</v>
      </c>
      <c r="G306" s="951">
        <f t="shared" si="157"/>
        <v>1</v>
      </c>
      <c r="H306" s="1041">
        <f t="shared" si="158"/>
        <v>2</v>
      </c>
      <c r="I306" s="964"/>
      <c r="J306" s="960"/>
      <c r="K306" s="1078"/>
      <c r="L306" s="964"/>
      <c r="M306" s="960"/>
      <c r="N306" s="1078"/>
      <c r="O306" s="957">
        <f t="shared" si="161"/>
        <v>3</v>
      </c>
      <c r="P306" s="951">
        <f t="shared" si="162"/>
        <v>2</v>
      </c>
      <c r="Q306" s="958">
        <f t="shared" si="163"/>
        <v>5</v>
      </c>
      <c r="R306" s="957">
        <f t="shared" si="169"/>
        <v>0</v>
      </c>
      <c r="S306" s="951">
        <f t="shared" si="169"/>
        <v>1</v>
      </c>
      <c r="T306" s="952">
        <f t="shared" si="169"/>
        <v>1</v>
      </c>
      <c r="U306" s="950">
        <f t="shared" si="165"/>
        <v>3</v>
      </c>
      <c r="V306" s="951">
        <f t="shared" si="165"/>
        <v>3</v>
      </c>
      <c r="W306" s="952">
        <f t="shared" si="166"/>
        <v>6</v>
      </c>
    </row>
    <row r="307" spans="1:23" ht="14.25" customHeight="1">
      <c r="A307" s="940" t="s">
        <v>568</v>
      </c>
      <c r="B307" s="935"/>
      <c r="C307" s="950">
        <f t="shared" si="155"/>
        <v>3</v>
      </c>
      <c r="D307" s="951">
        <f t="shared" si="155"/>
        <v>3</v>
      </c>
      <c r="E307" s="1035">
        <f t="shared" si="156"/>
        <v>6</v>
      </c>
      <c r="F307" s="950">
        <f t="shared" si="157"/>
        <v>1</v>
      </c>
      <c r="G307" s="951">
        <f t="shared" si="157"/>
        <v>4</v>
      </c>
      <c r="H307" s="1041">
        <f t="shared" si="158"/>
        <v>5</v>
      </c>
      <c r="I307" s="950">
        <f aca="true" t="shared" si="170" ref="I307:J316">SUM(I223,I265)</f>
        <v>2</v>
      </c>
      <c r="J307" s="951">
        <f t="shared" si="170"/>
        <v>3</v>
      </c>
      <c r="K307" s="1041">
        <f t="shared" si="167"/>
        <v>5</v>
      </c>
      <c r="L307" s="950">
        <f aca="true" t="shared" si="171" ref="L307:M316">SUM(L223,L265)</f>
        <v>14</v>
      </c>
      <c r="M307" s="951">
        <f t="shared" si="171"/>
        <v>23</v>
      </c>
      <c r="N307" s="1041">
        <f t="shared" si="168"/>
        <v>37</v>
      </c>
      <c r="O307" s="957">
        <f t="shared" si="161"/>
        <v>20</v>
      </c>
      <c r="P307" s="951">
        <f t="shared" si="162"/>
        <v>33</v>
      </c>
      <c r="Q307" s="958">
        <f t="shared" si="163"/>
        <v>53</v>
      </c>
      <c r="R307" s="959"/>
      <c r="S307" s="960"/>
      <c r="T307" s="1048"/>
      <c r="U307" s="950">
        <f t="shared" si="165"/>
        <v>20</v>
      </c>
      <c r="V307" s="951">
        <f t="shared" si="165"/>
        <v>33</v>
      </c>
      <c r="W307" s="952">
        <f t="shared" si="166"/>
        <v>53</v>
      </c>
    </row>
    <row r="308" spans="1:23" ht="14.25" customHeight="1">
      <c r="A308" s="940" t="s">
        <v>722</v>
      </c>
      <c r="B308" s="935"/>
      <c r="C308" s="950">
        <f t="shared" si="155"/>
        <v>0</v>
      </c>
      <c r="D308" s="951">
        <f t="shared" si="155"/>
        <v>3</v>
      </c>
      <c r="E308" s="1035">
        <f t="shared" si="156"/>
        <v>3</v>
      </c>
      <c r="F308" s="950">
        <f t="shared" si="157"/>
        <v>2</v>
      </c>
      <c r="G308" s="951">
        <f t="shared" si="157"/>
        <v>6</v>
      </c>
      <c r="H308" s="1041">
        <f t="shared" si="158"/>
        <v>8</v>
      </c>
      <c r="I308" s="950">
        <f t="shared" si="170"/>
        <v>4</v>
      </c>
      <c r="J308" s="951">
        <f t="shared" si="170"/>
        <v>7</v>
      </c>
      <c r="K308" s="1041">
        <f t="shared" si="167"/>
        <v>11</v>
      </c>
      <c r="L308" s="950">
        <f t="shared" si="171"/>
        <v>12</v>
      </c>
      <c r="M308" s="951">
        <f t="shared" si="171"/>
        <v>15</v>
      </c>
      <c r="N308" s="1041">
        <f t="shared" si="168"/>
        <v>27</v>
      </c>
      <c r="O308" s="957">
        <f t="shared" si="161"/>
        <v>18</v>
      </c>
      <c r="P308" s="951">
        <f t="shared" si="162"/>
        <v>31</v>
      </c>
      <c r="Q308" s="958">
        <f t="shared" si="163"/>
        <v>49</v>
      </c>
      <c r="R308" s="957">
        <f aca="true" t="shared" si="172" ref="R308:T310">U308-O308</f>
        <v>14</v>
      </c>
      <c r="S308" s="951">
        <f t="shared" si="172"/>
        <v>23</v>
      </c>
      <c r="T308" s="952">
        <f t="shared" si="172"/>
        <v>37</v>
      </c>
      <c r="U308" s="950">
        <f>SUM(U224,U266)</f>
        <v>32</v>
      </c>
      <c r="V308" s="951">
        <f t="shared" si="165"/>
        <v>54</v>
      </c>
      <c r="W308" s="952">
        <f>SUM(U308:V308)</f>
        <v>86</v>
      </c>
    </row>
    <row r="309" spans="1:23" ht="14.25" customHeight="1">
      <c r="A309" s="940" t="s">
        <v>571</v>
      </c>
      <c r="B309" s="935"/>
      <c r="C309" s="950">
        <f t="shared" si="155"/>
        <v>1</v>
      </c>
      <c r="D309" s="951">
        <f t="shared" si="155"/>
        <v>4</v>
      </c>
      <c r="E309" s="1035">
        <f t="shared" si="156"/>
        <v>5</v>
      </c>
      <c r="F309" s="950">
        <f t="shared" si="157"/>
        <v>0</v>
      </c>
      <c r="G309" s="951">
        <f t="shared" si="157"/>
        <v>2</v>
      </c>
      <c r="H309" s="1041">
        <f t="shared" si="158"/>
        <v>2</v>
      </c>
      <c r="I309" s="950">
        <f t="shared" si="170"/>
        <v>1</v>
      </c>
      <c r="J309" s="951">
        <f t="shared" si="170"/>
        <v>1</v>
      </c>
      <c r="K309" s="1041">
        <f t="shared" si="167"/>
        <v>2</v>
      </c>
      <c r="L309" s="950">
        <f t="shared" si="171"/>
        <v>3</v>
      </c>
      <c r="M309" s="951">
        <f t="shared" si="171"/>
        <v>12</v>
      </c>
      <c r="N309" s="1041">
        <f t="shared" si="168"/>
        <v>15</v>
      </c>
      <c r="O309" s="957">
        <f t="shared" si="161"/>
        <v>5</v>
      </c>
      <c r="P309" s="951">
        <f t="shared" si="162"/>
        <v>19</v>
      </c>
      <c r="Q309" s="958">
        <f t="shared" si="163"/>
        <v>24</v>
      </c>
      <c r="R309" s="957">
        <f t="shared" si="172"/>
        <v>98</v>
      </c>
      <c r="S309" s="951">
        <f t="shared" si="172"/>
        <v>210</v>
      </c>
      <c r="T309" s="952">
        <f t="shared" si="172"/>
        <v>308</v>
      </c>
      <c r="U309" s="950">
        <f t="shared" si="165"/>
        <v>103</v>
      </c>
      <c r="V309" s="951">
        <f t="shared" si="165"/>
        <v>229</v>
      </c>
      <c r="W309" s="952">
        <f t="shared" si="166"/>
        <v>332</v>
      </c>
    </row>
    <row r="310" spans="1:23" ht="14.25" customHeight="1">
      <c r="A310" s="940" t="s">
        <v>716</v>
      </c>
      <c r="B310" s="935"/>
      <c r="C310" s="950">
        <f t="shared" si="155"/>
        <v>10</v>
      </c>
      <c r="D310" s="951">
        <f t="shared" si="155"/>
        <v>18</v>
      </c>
      <c r="E310" s="1035">
        <f t="shared" si="156"/>
        <v>28</v>
      </c>
      <c r="F310" s="950">
        <f t="shared" si="157"/>
        <v>10</v>
      </c>
      <c r="G310" s="951">
        <f t="shared" si="157"/>
        <v>16</v>
      </c>
      <c r="H310" s="1041">
        <f t="shared" si="158"/>
        <v>26</v>
      </c>
      <c r="I310" s="950">
        <f t="shared" si="170"/>
        <v>12</v>
      </c>
      <c r="J310" s="951">
        <f t="shared" si="170"/>
        <v>27</v>
      </c>
      <c r="K310" s="1041">
        <f t="shared" si="167"/>
        <v>39</v>
      </c>
      <c r="L310" s="950">
        <f t="shared" si="171"/>
        <v>39</v>
      </c>
      <c r="M310" s="951">
        <f t="shared" si="171"/>
        <v>45</v>
      </c>
      <c r="N310" s="1041">
        <f t="shared" si="168"/>
        <v>84</v>
      </c>
      <c r="O310" s="957">
        <f t="shared" si="161"/>
        <v>71</v>
      </c>
      <c r="P310" s="951">
        <f t="shared" si="162"/>
        <v>106</v>
      </c>
      <c r="Q310" s="958">
        <f t="shared" si="163"/>
        <v>177</v>
      </c>
      <c r="R310" s="957">
        <f t="shared" si="172"/>
        <v>37</v>
      </c>
      <c r="S310" s="951">
        <f t="shared" si="172"/>
        <v>71</v>
      </c>
      <c r="T310" s="952">
        <f t="shared" si="172"/>
        <v>108</v>
      </c>
      <c r="U310" s="950">
        <f t="shared" si="165"/>
        <v>108</v>
      </c>
      <c r="V310" s="951">
        <f t="shared" si="165"/>
        <v>177</v>
      </c>
      <c r="W310" s="952">
        <f>SUM(U310:V310)</f>
        <v>285</v>
      </c>
    </row>
    <row r="311" spans="1:23" ht="14.25" customHeight="1">
      <c r="A311" s="940" t="s">
        <v>573</v>
      </c>
      <c r="B311" s="935"/>
      <c r="C311" s="950">
        <f t="shared" si="155"/>
        <v>9</v>
      </c>
      <c r="D311" s="951">
        <f t="shared" si="155"/>
        <v>24</v>
      </c>
      <c r="E311" s="1035">
        <f t="shared" si="156"/>
        <v>33</v>
      </c>
      <c r="F311" s="950">
        <f t="shared" si="157"/>
        <v>5</v>
      </c>
      <c r="G311" s="951">
        <f t="shared" si="157"/>
        <v>11</v>
      </c>
      <c r="H311" s="1041">
        <f t="shared" si="158"/>
        <v>16</v>
      </c>
      <c r="I311" s="950">
        <f t="shared" si="170"/>
        <v>8</v>
      </c>
      <c r="J311" s="951">
        <f t="shared" si="170"/>
        <v>30</v>
      </c>
      <c r="K311" s="1041">
        <f t="shared" si="167"/>
        <v>38</v>
      </c>
      <c r="L311" s="950">
        <f t="shared" si="171"/>
        <v>24</v>
      </c>
      <c r="M311" s="951">
        <f t="shared" si="171"/>
        <v>48</v>
      </c>
      <c r="N311" s="1041">
        <f t="shared" si="168"/>
        <v>72</v>
      </c>
      <c r="O311" s="957">
        <f t="shared" si="161"/>
        <v>46</v>
      </c>
      <c r="P311" s="951">
        <f t="shared" si="162"/>
        <v>113</v>
      </c>
      <c r="Q311" s="958">
        <f t="shared" si="163"/>
        <v>159</v>
      </c>
      <c r="R311" s="959"/>
      <c r="S311" s="960"/>
      <c r="T311" s="1048"/>
      <c r="U311" s="950">
        <f>O311</f>
        <v>46</v>
      </c>
      <c r="V311" s="951">
        <f>P311</f>
        <v>113</v>
      </c>
      <c r="W311" s="952">
        <f>Q311</f>
        <v>159</v>
      </c>
    </row>
    <row r="312" spans="1:23" ht="14.25" customHeight="1">
      <c r="A312" s="940" t="s">
        <v>731</v>
      </c>
      <c r="B312" s="935"/>
      <c r="C312" s="950">
        <f t="shared" si="155"/>
        <v>3</v>
      </c>
      <c r="D312" s="951">
        <f t="shared" si="155"/>
        <v>3</v>
      </c>
      <c r="E312" s="1035">
        <f t="shared" si="156"/>
        <v>6</v>
      </c>
      <c r="F312" s="950">
        <f t="shared" si="157"/>
        <v>2</v>
      </c>
      <c r="G312" s="951">
        <f t="shared" si="157"/>
        <v>0</v>
      </c>
      <c r="H312" s="1041">
        <f t="shared" si="158"/>
        <v>2</v>
      </c>
      <c r="I312" s="950">
        <f t="shared" si="170"/>
        <v>1</v>
      </c>
      <c r="J312" s="951">
        <f t="shared" si="170"/>
        <v>5</v>
      </c>
      <c r="K312" s="1041">
        <f t="shared" si="167"/>
        <v>6</v>
      </c>
      <c r="L312" s="950">
        <f t="shared" si="171"/>
        <v>8</v>
      </c>
      <c r="M312" s="951">
        <f t="shared" si="171"/>
        <v>6</v>
      </c>
      <c r="N312" s="1041">
        <f t="shared" si="168"/>
        <v>14</v>
      </c>
      <c r="O312" s="957">
        <f t="shared" si="161"/>
        <v>14</v>
      </c>
      <c r="P312" s="951">
        <f t="shared" si="162"/>
        <v>14</v>
      </c>
      <c r="Q312" s="958">
        <f t="shared" si="163"/>
        <v>28</v>
      </c>
      <c r="R312" s="957">
        <f aca="true" t="shared" si="173" ref="R312:T313">U312-O312</f>
        <v>134</v>
      </c>
      <c r="S312" s="951">
        <f t="shared" si="173"/>
        <v>209</v>
      </c>
      <c r="T312" s="952">
        <f t="shared" si="173"/>
        <v>343</v>
      </c>
      <c r="U312" s="950">
        <f t="shared" si="165"/>
        <v>148</v>
      </c>
      <c r="V312" s="951">
        <f t="shared" si="165"/>
        <v>223</v>
      </c>
      <c r="W312" s="952">
        <f>SUM(U312:V312)</f>
        <v>371</v>
      </c>
    </row>
    <row r="313" spans="1:23" ht="14.25" customHeight="1">
      <c r="A313" s="940" t="s">
        <v>760</v>
      </c>
      <c r="B313" s="935"/>
      <c r="C313" s="950">
        <f t="shared" si="155"/>
        <v>3</v>
      </c>
      <c r="D313" s="951">
        <f t="shared" si="155"/>
        <v>7</v>
      </c>
      <c r="E313" s="1035">
        <f t="shared" si="156"/>
        <v>10</v>
      </c>
      <c r="F313" s="950">
        <f t="shared" si="157"/>
        <v>2</v>
      </c>
      <c r="G313" s="951">
        <f t="shared" si="157"/>
        <v>8</v>
      </c>
      <c r="H313" s="1041">
        <f t="shared" si="158"/>
        <v>10</v>
      </c>
      <c r="I313" s="950">
        <f t="shared" si="170"/>
        <v>4</v>
      </c>
      <c r="J313" s="951">
        <f t="shared" si="170"/>
        <v>13</v>
      </c>
      <c r="K313" s="1041">
        <f t="shared" si="167"/>
        <v>17</v>
      </c>
      <c r="L313" s="950">
        <f t="shared" si="171"/>
        <v>14</v>
      </c>
      <c r="M313" s="951">
        <f t="shared" si="171"/>
        <v>23</v>
      </c>
      <c r="N313" s="1041">
        <f t="shared" si="168"/>
        <v>37</v>
      </c>
      <c r="O313" s="957">
        <f t="shared" si="161"/>
        <v>23</v>
      </c>
      <c r="P313" s="951">
        <f t="shared" si="162"/>
        <v>51</v>
      </c>
      <c r="Q313" s="958">
        <f t="shared" si="163"/>
        <v>74</v>
      </c>
      <c r="R313" s="957">
        <f t="shared" si="173"/>
        <v>234</v>
      </c>
      <c r="S313" s="951">
        <f t="shared" si="173"/>
        <v>470</v>
      </c>
      <c r="T313" s="952">
        <f t="shared" si="173"/>
        <v>704</v>
      </c>
      <c r="U313" s="950">
        <f aca="true" t="shared" si="174" ref="U313:V316">SUM(U229,U271)</f>
        <v>257</v>
      </c>
      <c r="V313" s="951">
        <f t="shared" si="174"/>
        <v>521</v>
      </c>
      <c r="W313" s="952">
        <f t="shared" si="166"/>
        <v>778</v>
      </c>
    </row>
    <row r="314" spans="1:23" ht="14.25" customHeight="1">
      <c r="A314" s="940" t="s">
        <v>681</v>
      </c>
      <c r="B314" s="935"/>
      <c r="C314" s="950">
        <f t="shared" si="155"/>
        <v>4</v>
      </c>
      <c r="D314" s="951">
        <f t="shared" si="155"/>
        <v>11</v>
      </c>
      <c r="E314" s="1035">
        <f t="shared" si="156"/>
        <v>15</v>
      </c>
      <c r="F314" s="950">
        <f t="shared" si="157"/>
        <v>6</v>
      </c>
      <c r="G314" s="951">
        <f t="shared" si="157"/>
        <v>10</v>
      </c>
      <c r="H314" s="1041">
        <f t="shared" si="158"/>
        <v>16</v>
      </c>
      <c r="I314" s="950">
        <f t="shared" si="170"/>
        <v>5</v>
      </c>
      <c r="J314" s="951">
        <f t="shared" si="170"/>
        <v>19</v>
      </c>
      <c r="K314" s="1041">
        <f t="shared" si="167"/>
        <v>24</v>
      </c>
      <c r="L314" s="950">
        <f t="shared" si="171"/>
        <v>19</v>
      </c>
      <c r="M314" s="951">
        <f t="shared" si="171"/>
        <v>15</v>
      </c>
      <c r="N314" s="1041">
        <f t="shared" si="168"/>
        <v>34</v>
      </c>
      <c r="O314" s="957">
        <f t="shared" si="161"/>
        <v>34</v>
      </c>
      <c r="P314" s="951">
        <f t="shared" si="162"/>
        <v>55</v>
      </c>
      <c r="Q314" s="958">
        <f t="shared" si="163"/>
        <v>89</v>
      </c>
      <c r="R314" s="959"/>
      <c r="S314" s="960"/>
      <c r="T314" s="1048"/>
      <c r="U314" s="950">
        <f>O314</f>
        <v>34</v>
      </c>
      <c r="V314" s="951">
        <f>P314</f>
        <v>55</v>
      </c>
      <c r="W314" s="952">
        <f>Q314</f>
        <v>89</v>
      </c>
    </row>
    <row r="315" spans="1:23" ht="14.25" customHeight="1">
      <c r="A315" s="940" t="s">
        <v>575</v>
      </c>
      <c r="B315" s="935"/>
      <c r="C315" s="950">
        <f t="shared" si="155"/>
        <v>0</v>
      </c>
      <c r="D315" s="951">
        <f t="shared" si="155"/>
        <v>6</v>
      </c>
      <c r="E315" s="1035">
        <f t="shared" si="156"/>
        <v>6</v>
      </c>
      <c r="F315" s="950">
        <f t="shared" si="157"/>
        <v>0</v>
      </c>
      <c r="G315" s="951">
        <f t="shared" si="157"/>
        <v>0</v>
      </c>
      <c r="H315" s="1041">
        <f t="shared" si="158"/>
        <v>0</v>
      </c>
      <c r="I315" s="950">
        <f t="shared" si="170"/>
        <v>1</v>
      </c>
      <c r="J315" s="951">
        <f t="shared" si="170"/>
        <v>3</v>
      </c>
      <c r="K315" s="1041">
        <f t="shared" si="167"/>
        <v>4</v>
      </c>
      <c r="L315" s="950">
        <f t="shared" si="171"/>
        <v>1</v>
      </c>
      <c r="M315" s="951">
        <f t="shared" si="171"/>
        <v>7</v>
      </c>
      <c r="N315" s="1041">
        <f t="shared" si="168"/>
        <v>8</v>
      </c>
      <c r="O315" s="957">
        <f t="shared" si="161"/>
        <v>2</v>
      </c>
      <c r="P315" s="951">
        <f t="shared" si="162"/>
        <v>16</v>
      </c>
      <c r="Q315" s="958">
        <f t="shared" si="163"/>
        <v>18</v>
      </c>
      <c r="R315" s="957">
        <f aca="true" t="shared" si="175" ref="R315:T316">U315-O315</f>
        <v>76</v>
      </c>
      <c r="S315" s="951">
        <f t="shared" si="175"/>
        <v>119</v>
      </c>
      <c r="T315" s="952">
        <f t="shared" si="175"/>
        <v>195</v>
      </c>
      <c r="U315" s="950">
        <f t="shared" si="174"/>
        <v>78</v>
      </c>
      <c r="V315" s="951">
        <f t="shared" si="174"/>
        <v>135</v>
      </c>
      <c r="W315" s="952">
        <f t="shared" si="166"/>
        <v>213</v>
      </c>
    </row>
    <row r="316" spans="1:23" ht="14.25" customHeight="1">
      <c r="A316" s="940" t="s">
        <v>682</v>
      </c>
      <c r="B316" s="935"/>
      <c r="C316" s="950">
        <f t="shared" si="155"/>
        <v>1</v>
      </c>
      <c r="D316" s="951">
        <f t="shared" si="155"/>
        <v>3</v>
      </c>
      <c r="E316" s="1035">
        <f>SUM(C316:D316)</f>
        <v>4</v>
      </c>
      <c r="F316" s="950">
        <f t="shared" si="157"/>
        <v>1</v>
      </c>
      <c r="G316" s="951">
        <f t="shared" si="157"/>
        <v>3</v>
      </c>
      <c r="H316" s="1041">
        <f>SUM(F316:G316)</f>
        <v>4</v>
      </c>
      <c r="I316" s="950">
        <f t="shared" si="170"/>
        <v>0</v>
      </c>
      <c r="J316" s="951">
        <f t="shared" si="170"/>
        <v>5</v>
      </c>
      <c r="K316" s="1041">
        <f>SUM(I316:J316)</f>
        <v>5</v>
      </c>
      <c r="L316" s="950">
        <f t="shared" si="171"/>
        <v>7</v>
      </c>
      <c r="M316" s="951">
        <f t="shared" si="171"/>
        <v>8</v>
      </c>
      <c r="N316" s="1041">
        <f>SUM(L316:M316)</f>
        <v>15</v>
      </c>
      <c r="O316" s="957">
        <f>SUM(C316,F316,I316,L316)</f>
        <v>9</v>
      </c>
      <c r="P316" s="951">
        <f>SUM(D316,G316,J316,M316)</f>
        <v>19</v>
      </c>
      <c r="Q316" s="958">
        <f>SUM(E316,H316,K316,N316)</f>
        <v>28</v>
      </c>
      <c r="R316" s="957">
        <f t="shared" si="175"/>
        <v>110</v>
      </c>
      <c r="S316" s="951">
        <f t="shared" si="175"/>
        <v>162</v>
      </c>
      <c r="T316" s="952">
        <f t="shared" si="175"/>
        <v>272</v>
      </c>
      <c r="U316" s="950">
        <f t="shared" si="174"/>
        <v>119</v>
      </c>
      <c r="V316" s="951">
        <f t="shared" si="174"/>
        <v>181</v>
      </c>
      <c r="W316" s="952">
        <f>SUM(U316:V316)</f>
        <v>300</v>
      </c>
    </row>
    <row r="317" spans="1:23" ht="14.25" customHeight="1">
      <c r="A317" s="1037" t="s">
        <v>577</v>
      </c>
      <c r="B317" s="1038"/>
      <c r="C317" s="964"/>
      <c r="D317" s="960"/>
      <c r="E317" s="1039"/>
      <c r="F317" s="964"/>
      <c r="G317" s="960"/>
      <c r="H317" s="1078"/>
      <c r="I317" s="964"/>
      <c r="J317" s="960"/>
      <c r="K317" s="1078"/>
      <c r="L317" s="964"/>
      <c r="M317" s="960"/>
      <c r="N317" s="1078"/>
      <c r="O317" s="959"/>
      <c r="P317" s="960"/>
      <c r="Q317" s="1092"/>
      <c r="R317" s="959"/>
      <c r="S317" s="960"/>
      <c r="T317" s="1048"/>
      <c r="U317" s="964"/>
      <c r="V317" s="960"/>
      <c r="W317" s="1048"/>
    </row>
    <row r="318" spans="1:23" ht="14.25" customHeight="1">
      <c r="A318" s="940" t="s">
        <v>683</v>
      </c>
      <c r="B318" s="935"/>
      <c r="C318" s="950">
        <f aca="true" t="shared" si="176" ref="C318:D320">SUM(C234,C276)</f>
        <v>0</v>
      </c>
      <c r="D318" s="951">
        <f t="shared" si="176"/>
        <v>3</v>
      </c>
      <c r="E318" s="1035">
        <f t="shared" si="156"/>
        <v>3</v>
      </c>
      <c r="F318" s="950">
        <f aca="true" t="shared" si="177" ref="E318:H321">SUM(F234,F276)</f>
        <v>0</v>
      </c>
      <c r="G318" s="951">
        <f t="shared" si="177"/>
        <v>3</v>
      </c>
      <c r="H318" s="1041">
        <f t="shared" si="158"/>
        <v>3</v>
      </c>
      <c r="I318" s="950">
        <f aca="true" t="shared" si="178" ref="I318:K321">SUM(I234,I276)</f>
        <v>2</v>
      </c>
      <c r="J318" s="951">
        <f t="shared" si="178"/>
        <v>1</v>
      </c>
      <c r="K318" s="1041">
        <f t="shared" si="167"/>
        <v>3</v>
      </c>
      <c r="L318" s="950">
        <f aca="true" t="shared" si="179" ref="L318:N321">SUM(L234,L276)</f>
        <v>2</v>
      </c>
      <c r="M318" s="951">
        <f t="shared" si="179"/>
        <v>6</v>
      </c>
      <c r="N318" s="1041">
        <f t="shared" si="168"/>
        <v>8</v>
      </c>
      <c r="O318" s="957">
        <f t="shared" si="161"/>
        <v>4</v>
      </c>
      <c r="P318" s="951">
        <f t="shared" si="162"/>
        <v>13</v>
      </c>
      <c r="Q318" s="958">
        <f t="shared" si="163"/>
        <v>17</v>
      </c>
      <c r="R318" s="959"/>
      <c r="S318" s="960"/>
      <c r="T318" s="1048"/>
      <c r="U318" s="950">
        <f>O318</f>
        <v>4</v>
      </c>
      <c r="V318" s="951">
        <f>P318</f>
        <v>13</v>
      </c>
      <c r="W318" s="952">
        <f>Q318</f>
        <v>17</v>
      </c>
    </row>
    <row r="319" spans="1:23" ht="14.25" customHeight="1">
      <c r="A319" s="940" t="s">
        <v>579</v>
      </c>
      <c r="B319" s="935"/>
      <c r="C319" s="950">
        <f t="shared" si="176"/>
        <v>3</v>
      </c>
      <c r="D319" s="951">
        <f t="shared" si="176"/>
        <v>9</v>
      </c>
      <c r="E319" s="1035">
        <f t="shared" si="156"/>
        <v>12</v>
      </c>
      <c r="F319" s="950">
        <f t="shared" si="177"/>
        <v>6</v>
      </c>
      <c r="G319" s="951">
        <f t="shared" si="177"/>
        <v>16</v>
      </c>
      <c r="H319" s="1041">
        <f t="shared" si="158"/>
        <v>22</v>
      </c>
      <c r="I319" s="950">
        <f t="shared" si="178"/>
        <v>15</v>
      </c>
      <c r="J319" s="951">
        <f t="shared" si="178"/>
        <v>24</v>
      </c>
      <c r="K319" s="1041">
        <f t="shared" si="167"/>
        <v>39</v>
      </c>
      <c r="L319" s="950">
        <f t="shared" si="179"/>
        <v>37</v>
      </c>
      <c r="M319" s="951">
        <f t="shared" si="179"/>
        <v>41</v>
      </c>
      <c r="N319" s="1041">
        <f t="shared" si="168"/>
        <v>78</v>
      </c>
      <c r="O319" s="957">
        <f t="shared" si="161"/>
        <v>61</v>
      </c>
      <c r="P319" s="951">
        <f t="shared" si="162"/>
        <v>90</v>
      </c>
      <c r="Q319" s="958">
        <f t="shared" si="163"/>
        <v>151</v>
      </c>
      <c r="R319" s="957">
        <f aca="true" t="shared" si="180" ref="R319:T320">U319-O319</f>
        <v>3</v>
      </c>
      <c r="S319" s="951">
        <f t="shared" si="180"/>
        <v>5</v>
      </c>
      <c r="T319" s="952">
        <f t="shared" si="180"/>
        <v>8</v>
      </c>
      <c r="U319" s="950">
        <f>SUM(U235,U277)</f>
        <v>64</v>
      </c>
      <c r="V319" s="951">
        <f>SUM(V235,V277)</f>
        <v>95</v>
      </c>
      <c r="W319" s="952">
        <f t="shared" si="166"/>
        <v>159</v>
      </c>
    </row>
    <row r="320" spans="1:23" ht="14.25" customHeight="1">
      <c r="A320" s="940" t="s">
        <v>580</v>
      </c>
      <c r="B320" s="935"/>
      <c r="C320" s="950">
        <f t="shared" si="176"/>
        <v>0</v>
      </c>
      <c r="D320" s="951">
        <f t="shared" si="176"/>
        <v>1</v>
      </c>
      <c r="E320" s="1035">
        <f t="shared" si="156"/>
        <v>1</v>
      </c>
      <c r="F320" s="950">
        <f t="shared" si="177"/>
        <v>0</v>
      </c>
      <c r="G320" s="951">
        <f t="shared" si="177"/>
        <v>0</v>
      </c>
      <c r="H320" s="1041">
        <f t="shared" si="158"/>
        <v>0</v>
      </c>
      <c r="I320" s="950">
        <f t="shared" si="178"/>
        <v>1</v>
      </c>
      <c r="J320" s="951">
        <f t="shared" si="178"/>
        <v>6</v>
      </c>
      <c r="K320" s="1041">
        <f t="shared" si="167"/>
        <v>7</v>
      </c>
      <c r="L320" s="950">
        <f t="shared" si="179"/>
        <v>0</v>
      </c>
      <c r="M320" s="951">
        <f t="shared" si="179"/>
        <v>0</v>
      </c>
      <c r="N320" s="1041">
        <f t="shared" si="168"/>
        <v>0</v>
      </c>
      <c r="O320" s="957">
        <f t="shared" si="161"/>
        <v>1</v>
      </c>
      <c r="P320" s="951">
        <f t="shared" si="162"/>
        <v>7</v>
      </c>
      <c r="Q320" s="958">
        <f t="shared" si="163"/>
        <v>8</v>
      </c>
      <c r="R320" s="957">
        <f t="shared" si="180"/>
        <v>2</v>
      </c>
      <c r="S320" s="951">
        <f t="shared" si="180"/>
        <v>2</v>
      </c>
      <c r="T320" s="952">
        <f t="shared" si="180"/>
        <v>4</v>
      </c>
      <c r="U320" s="950">
        <f>SUM(U236,U278)</f>
        <v>3</v>
      </c>
      <c r="V320" s="951">
        <f>SUM(V236,V278)</f>
        <v>9</v>
      </c>
      <c r="W320" s="952">
        <f t="shared" si="166"/>
        <v>12</v>
      </c>
    </row>
    <row r="321" spans="1:23" ht="14.25" customHeight="1">
      <c r="A321" s="940" t="s">
        <v>583</v>
      </c>
      <c r="B321" s="935"/>
      <c r="C321" s="964"/>
      <c r="D321" s="960"/>
      <c r="E321" s="1041">
        <f t="shared" si="177"/>
        <v>21</v>
      </c>
      <c r="F321" s="964"/>
      <c r="G321" s="960"/>
      <c r="H321" s="1041">
        <f t="shared" si="177"/>
        <v>11</v>
      </c>
      <c r="I321" s="964"/>
      <c r="J321" s="960"/>
      <c r="K321" s="1041">
        <f t="shared" si="178"/>
        <v>19</v>
      </c>
      <c r="L321" s="964"/>
      <c r="M321" s="960"/>
      <c r="N321" s="1041">
        <f t="shared" si="179"/>
        <v>15</v>
      </c>
      <c r="O321" s="959"/>
      <c r="P321" s="960"/>
      <c r="Q321" s="958">
        <f t="shared" si="163"/>
        <v>66</v>
      </c>
      <c r="R321" s="959"/>
      <c r="S321" s="960"/>
      <c r="T321" s="1048"/>
      <c r="U321" s="964"/>
      <c r="V321" s="960"/>
      <c r="W321" s="952">
        <f>Q321</f>
        <v>66</v>
      </c>
    </row>
    <row r="322" spans="1:23" ht="14.25" customHeight="1">
      <c r="A322" s="1037" t="s">
        <v>581</v>
      </c>
      <c r="B322" s="1038"/>
      <c r="C322" s="964"/>
      <c r="D322" s="960"/>
      <c r="E322" s="1039"/>
      <c r="F322" s="964"/>
      <c r="G322" s="960"/>
      <c r="H322" s="1078"/>
      <c r="I322" s="964"/>
      <c r="J322" s="960"/>
      <c r="K322" s="1078"/>
      <c r="L322" s="964"/>
      <c r="M322" s="960"/>
      <c r="N322" s="1078"/>
      <c r="O322" s="959"/>
      <c r="P322" s="960"/>
      <c r="Q322" s="1092"/>
      <c r="R322" s="959"/>
      <c r="S322" s="960"/>
      <c r="T322" s="1048"/>
      <c r="U322" s="964"/>
      <c r="V322" s="960"/>
      <c r="W322" s="1048"/>
    </row>
    <row r="323" spans="1:23" ht="14.25" customHeight="1">
      <c r="A323" s="940" t="s">
        <v>582</v>
      </c>
      <c r="B323" s="935"/>
      <c r="C323" s="950">
        <f aca="true" t="shared" si="181" ref="C323:D332">SUM(C239,C281)</f>
        <v>21</v>
      </c>
      <c r="D323" s="951">
        <f t="shared" si="181"/>
        <v>43</v>
      </c>
      <c r="E323" s="1035">
        <f t="shared" si="156"/>
        <v>64</v>
      </c>
      <c r="F323" s="950">
        <f aca="true" t="shared" si="182" ref="F323:G329">SUM(F239,F281)</f>
        <v>20</v>
      </c>
      <c r="G323" s="951">
        <f t="shared" si="182"/>
        <v>38</v>
      </c>
      <c r="H323" s="1041">
        <f t="shared" si="158"/>
        <v>58</v>
      </c>
      <c r="I323" s="950">
        <f aca="true" t="shared" si="183" ref="I323:J330">SUM(I239,I281)</f>
        <v>23</v>
      </c>
      <c r="J323" s="951">
        <f t="shared" si="183"/>
        <v>73</v>
      </c>
      <c r="K323" s="1041">
        <f t="shared" si="167"/>
        <v>96</v>
      </c>
      <c r="L323" s="950">
        <f aca="true" t="shared" si="184" ref="L323:M329">SUM(L239,L281)</f>
        <v>1</v>
      </c>
      <c r="M323" s="951">
        <f t="shared" si="184"/>
        <v>1</v>
      </c>
      <c r="N323" s="1041">
        <f t="shared" si="168"/>
        <v>2</v>
      </c>
      <c r="O323" s="957">
        <f t="shared" si="161"/>
        <v>65</v>
      </c>
      <c r="P323" s="951">
        <f t="shared" si="162"/>
        <v>155</v>
      </c>
      <c r="Q323" s="958">
        <f t="shared" si="163"/>
        <v>220</v>
      </c>
      <c r="R323" s="959"/>
      <c r="S323" s="960"/>
      <c r="T323" s="1048"/>
      <c r="U323" s="950">
        <f aca="true" t="shared" si="185" ref="U323:V326">SUM(U239,U281)</f>
        <v>65</v>
      </c>
      <c r="V323" s="951">
        <f t="shared" si="185"/>
        <v>155</v>
      </c>
      <c r="W323" s="952">
        <f t="shared" si="166"/>
        <v>220</v>
      </c>
    </row>
    <row r="324" spans="1:23" ht="14.25" customHeight="1">
      <c r="A324" s="940" t="s">
        <v>748</v>
      </c>
      <c r="B324" s="935"/>
      <c r="C324" s="950">
        <f t="shared" si="181"/>
        <v>1</v>
      </c>
      <c r="D324" s="951">
        <f t="shared" si="181"/>
        <v>7</v>
      </c>
      <c r="E324" s="1035">
        <f t="shared" si="156"/>
        <v>8</v>
      </c>
      <c r="F324" s="950">
        <f t="shared" si="182"/>
        <v>2</v>
      </c>
      <c r="G324" s="951">
        <f t="shared" si="182"/>
        <v>9</v>
      </c>
      <c r="H324" s="1041">
        <f t="shared" si="158"/>
        <v>11</v>
      </c>
      <c r="I324" s="950">
        <f t="shared" si="183"/>
        <v>3</v>
      </c>
      <c r="J324" s="951">
        <f t="shared" si="183"/>
        <v>7</v>
      </c>
      <c r="K324" s="1041">
        <f t="shared" si="167"/>
        <v>10</v>
      </c>
      <c r="L324" s="950">
        <f t="shared" si="184"/>
        <v>1</v>
      </c>
      <c r="M324" s="951">
        <f t="shared" si="184"/>
        <v>5</v>
      </c>
      <c r="N324" s="1041">
        <f t="shared" si="168"/>
        <v>6</v>
      </c>
      <c r="O324" s="957">
        <f t="shared" si="161"/>
        <v>7</v>
      </c>
      <c r="P324" s="951">
        <f t="shared" si="162"/>
        <v>28</v>
      </c>
      <c r="Q324" s="958">
        <f t="shared" si="163"/>
        <v>35</v>
      </c>
      <c r="R324" s="959"/>
      <c r="S324" s="960"/>
      <c r="T324" s="1048"/>
      <c r="U324" s="950">
        <f t="shared" si="185"/>
        <v>7</v>
      </c>
      <c r="V324" s="951">
        <f t="shared" si="185"/>
        <v>28</v>
      </c>
      <c r="W324" s="952">
        <f t="shared" si="166"/>
        <v>35</v>
      </c>
    </row>
    <row r="325" spans="1:23" ht="14.25" customHeight="1">
      <c r="A325" s="940" t="s">
        <v>584</v>
      </c>
      <c r="B325" s="935"/>
      <c r="C325" s="950">
        <f t="shared" si="181"/>
        <v>7</v>
      </c>
      <c r="D325" s="951">
        <f t="shared" si="181"/>
        <v>8</v>
      </c>
      <c r="E325" s="1035">
        <f t="shared" si="156"/>
        <v>15</v>
      </c>
      <c r="F325" s="950">
        <f t="shared" si="182"/>
        <v>3</v>
      </c>
      <c r="G325" s="951">
        <f t="shared" si="182"/>
        <v>8</v>
      </c>
      <c r="H325" s="1041">
        <f t="shared" si="158"/>
        <v>11</v>
      </c>
      <c r="I325" s="950">
        <f t="shared" si="183"/>
        <v>11</v>
      </c>
      <c r="J325" s="951">
        <f t="shared" si="183"/>
        <v>5</v>
      </c>
      <c r="K325" s="1041">
        <f t="shared" si="167"/>
        <v>16</v>
      </c>
      <c r="L325" s="950">
        <f t="shared" si="184"/>
        <v>10</v>
      </c>
      <c r="M325" s="951">
        <f t="shared" si="184"/>
        <v>14</v>
      </c>
      <c r="N325" s="1041">
        <f t="shared" si="168"/>
        <v>24</v>
      </c>
      <c r="O325" s="957">
        <f t="shared" si="161"/>
        <v>31</v>
      </c>
      <c r="P325" s="951">
        <f t="shared" si="162"/>
        <v>35</v>
      </c>
      <c r="Q325" s="958">
        <f t="shared" si="163"/>
        <v>66</v>
      </c>
      <c r="R325" s="957">
        <f>U325-O325</f>
        <v>6</v>
      </c>
      <c r="S325" s="951">
        <f>V325-P325</f>
        <v>13</v>
      </c>
      <c r="T325" s="952">
        <f>W325-Q325</f>
        <v>19</v>
      </c>
      <c r="U325" s="950">
        <f t="shared" si="185"/>
        <v>37</v>
      </c>
      <c r="V325" s="951">
        <f t="shared" si="185"/>
        <v>48</v>
      </c>
      <c r="W325" s="952">
        <f t="shared" si="166"/>
        <v>85</v>
      </c>
    </row>
    <row r="326" spans="1:23" ht="14.25" customHeight="1">
      <c r="A326" s="940" t="s">
        <v>749</v>
      </c>
      <c r="B326" s="935"/>
      <c r="C326" s="950">
        <f t="shared" si="181"/>
        <v>0</v>
      </c>
      <c r="D326" s="951">
        <f t="shared" si="181"/>
        <v>0</v>
      </c>
      <c r="E326" s="1035">
        <f t="shared" si="156"/>
        <v>0</v>
      </c>
      <c r="F326" s="950">
        <f t="shared" si="182"/>
        <v>0</v>
      </c>
      <c r="G326" s="951">
        <f t="shared" si="182"/>
        <v>0</v>
      </c>
      <c r="H326" s="1041">
        <f t="shared" si="158"/>
        <v>0</v>
      </c>
      <c r="I326" s="950">
        <f t="shared" si="183"/>
        <v>0</v>
      </c>
      <c r="J326" s="951">
        <f t="shared" si="183"/>
        <v>0</v>
      </c>
      <c r="K326" s="1041">
        <f t="shared" si="167"/>
        <v>0</v>
      </c>
      <c r="L326" s="950">
        <f t="shared" si="184"/>
        <v>1</v>
      </c>
      <c r="M326" s="951">
        <f t="shared" si="184"/>
        <v>3</v>
      </c>
      <c r="N326" s="1041">
        <f t="shared" si="168"/>
        <v>4</v>
      </c>
      <c r="O326" s="957">
        <f t="shared" si="161"/>
        <v>1</v>
      </c>
      <c r="P326" s="951">
        <f t="shared" si="162"/>
        <v>3</v>
      </c>
      <c r="Q326" s="958">
        <f t="shared" si="163"/>
        <v>4</v>
      </c>
      <c r="R326" s="959"/>
      <c r="S326" s="960"/>
      <c r="T326" s="1048"/>
      <c r="U326" s="950">
        <f t="shared" si="185"/>
        <v>1</v>
      </c>
      <c r="V326" s="951">
        <f t="shared" si="185"/>
        <v>3</v>
      </c>
      <c r="W326" s="952">
        <f t="shared" si="166"/>
        <v>4</v>
      </c>
    </row>
    <row r="327" spans="1:23" s="962" customFormat="1" ht="14.25" customHeight="1">
      <c r="A327" s="940" t="s">
        <v>586</v>
      </c>
      <c r="B327" s="966"/>
      <c r="C327" s="950">
        <f t="shared" si="181"/>
        <v>18</v>
      </c>
      <c r="D327" s="951">
        <f t="shared" si="181"/>
        <v>33</v>
      </c>
      <c r="E327" s="1035">
        <f aca="true" t="shared" si="186" ref="E327:E333">SUM(C327:D327)</f>
        <v>51</v>
      </c>
      <c r="F327" s="950">
        <f t="shared" si="182"/>
        <v>2</v>
      </c>
      <c r="G327" s="951">
        <f t="shared" si="182"/>
        <v>10</v>
      </c>
      <c r="H327" s="1041">
        <f aca="true" t="shared" si="187" ref="H327:H333">SUM(F327:G327)</f>
        <v>12</v>
      </c>
      <c r="I327" s="950">
        <f t="shared" si="183"/>
        <v>1</v>
      </c>
      <c r="J327" s="951">
        <f t="shared" si="183"/>
        <v>10</v>
      </c>
      <c r="K327" s="1041">
        <f aca="true" t="shared" si="188" ref="K327:K335">SUM(I327:J327)</f>
        <v>11</v>
      </c>
      <c r="L327" s="950">
        <f t="shared" si="184"/>
        <v>4</v>
      </c>
      <c r="M327" s="951">
        <f t="shared" si="184"/>
        <v>11</v>
      </c>
      <c r="N327" s="1041">
        <f aca="true" t="shared" si="189" ref="N327:N335">SUM(L327:M327)</f>
        <v>15</v>
      </c>
      <c r="O327" s="957">
        <f aca="true" t="shared" si="190" ref="O327:O334">SUM(C327,F327,I327,L327)</f>
        <v>25</v>
      </c>
      <c r="P327" s="951">
        <f aca="true" t="shared" si="191" ref="P327:P334">SUM(D327,G327,J327,M327)</f>
        <v>64</v>
      </c>
      <c r="Q327" s="958">
        <f aca="true" t="shared" si="192" ref="Q327:Q334">SUM(E327,H327,K327,N327)</f>
        <v>89</v>
      </c>
      <c r="R327" s="959"/>
      <c r="S327" s="960"/>
      <c r="T327" s="1078"/>
      <c r="U327" s="950">
        <f aca="true" t="shared" si="193" ref="U327:W329">O327</f>
        <v>25</v>
      </c>
      <c r="V327" s="951">
        <f t="shared" si="193"/>
        <v>64</v>
      </c>
      <c r="W327" s="952">
        <f t="shared" si="193"/>
        <v>89</v>
      </c>
    </row>
    <row r="328" spans="1:23" s="962" customFormat="1" ht="14.25" customHeight="1">
      <c r="A328" s="940" t="s">
        <v>585</v>
      </c>
      <c r="B328" s="966"/>
      <c r="C328" s="950">
        <f t="shared" si="181"/>
        <v>7</v>
      </c>
      <c r="D328" s="951">
        <f t="shared" si="181"/>
        <v>23</v>
      </c>
      <c r="E328" s="1035">
        <f t="shared" si="186"/>
        <v>30</v>
      </c>
      <c r="F328" s="950">
        <f t="shared" si="182"/>
        <v>5</v>
      </c>
      <c r="G328" s="951">
        <f t="shared" si="182"/>
        <v>5</v>
      </c>
      <c r="H328" s="1041">
        <f t="shared" si="187"/>
        <v>10</v>
      </c>
      <c r="I328" s="950">
        <f t="shared" si="183"/>
        <v>7</v>
      </c>
      <c r="J328" s="951">
        <f t="shared" si="183"/>
        <v>7</v>
      </c>
      <c r="K328" s="1041">
        <f t="shared" si="188"/>
        <v>14</v>
      </c>
      <c r="L328" s="950">
        <f t="shared" si="184"/>
        <v>0</v>
      </c>
      <c r="M328" s="951">
        <f t="shared" si="184"/>
        <v>0</v>
      </c>
      <c r="N328" s="1041">
        <f t="shared" si="189"/>
        <v>0</v>
      </c>
      <c r="O328" s="957">
        <f t="shared" si="190"/>
        <v>19</v>
      </c>
      <c r="P328" s="951">
        <f t="shared" si="191"/>
        <v>35</v>
      </c>
      <c r="Q328" s="958">
        <f t="shared" si="192"/>
        <v>54</v>
      </c>
      <c r="R328" s="959"/>
      <c r="S328" s="960"/>
      <c r="T328" s="1078"/>
      <c r="U328" s="950">
        <f t="shared" si="193"/>
        <v>19</v>
      </c>
      <c r="V328" s="951">
        <f t="shared" si="193"/>
        <v>35</v>
      </c>
      <c r="W328" s="952">
        <f t="shared" si="193"/>
        <v>54</v>
      </c>
    </row>
    <row r="329" spans="1:23" s="962" customFormat="1" ht="14.25" customHeight="1">
      <c r="A329" s="940" t="s">
        <v>587</v>
      </c>
      <c r="B329" s="966"/>
      <c r="C329" s="950">
        <f t="shared" si="181"/>
        <v>14</v>
      </c>
      <c r="D329" s="951">
        <f t="shared" si="181"/>
        <v>39</v>
      </c>
      <c r="E329" s="1035">
        <f t="shared" si="186"/>
        <v>53</v>
      </c>
      <c r="F329" s="950">
        <f t="shared" si="182"/>
        <v>13</v>
      </c>
      <c r="G329" s="942">
        <f t="shared" si="182"/>
        <v>20</v>
      </c>
      <c r="H329" s="1035">
        <f t="shared" si="187"/>
        <v>33</v>
      </c>
      <c r="I329" s="941">
        <f t="shared" si="183"/>
        <v>20</v>
      </c>
      <c r="J329" s="942">
        <f t="shared" si="183"/>
        <v>9</v>
      </c>
      <c r="K329" s="1035">
        <f t="shared" si="188"/>
        <v>29</v>
      </c>
      <c r="L329" s="941">
        <f t="shared" si="184"/>
        <v>22</v>
      </c>
      <c r="M329" s="942">
        <f t="shared" si="184"/>
        <v>8</v>
      </c>
      <c r="N329" s="1035">
        <f t="shared" si="189"/>
        <v>30</v>
      </c>
      <c r="O329" s="944">
        <f t="shared" si="190"/>
        <v>69</v>
      </c>
      <c r="P329" s="942">
        <f t="shared" si="191"/>
        <v>76</v>
      </c>
      <c r="Q329" s="945">
        <f t="shared" si="192"/>
        <v>145</v>
      </c>
      <c r="R329" s="946"/>
      <c r="S329" s="947"/>
      <c r="T329" s="1039"/>
      <c r="U329" s="941">
        <f t="shared" si="193"/>
        <v>69</v>
      </c>
      <c r="V329" s="942">
        <f t="shared" si="193"/>
        <v>76</v>
      </c>
      <c r="W329" s="1036">
        <f t="shared" si="193"/>
        <v>145</v>
      </c>
    </row>
    <row r="330" spans="1:23" s="962" customFormat="1" ht="14.25" customHeight="1">
      <c r="A330" s="940" t="s">
        <v>588</v>
      </c>
      <c r="B330" s="966"/>
      <c r="C330" s="950">
        <f t="shared" si="181"/>
        <v>17</v>
      </c>
      <c r="D330" s="951">
        <f t="shared" si="181"/>
        <v>39</v>
      </c>
      <c r="E330" s="1035">
        <f t="shared" si="186"/>
        <v>56</v>
      </c>
      <c r="F330" s="950">
        <v>0</v>
      </c>
      <c r="G330" s="942">
        <v>0</v>
      </c>
      <c r="H330" s="1035">
        <f t="shared" si="187"/>
        <v>0</v>
      </c>
      <c r="I330" s="941">
        <f t="shared" si="183"/>
        <v>28</v>
      </c>
      <c r="J330" s="942">
        <f t="shared" si="183"/>
        <v>56</v>
      </c>
      <c r="K330" s="1035">
        <f t="shared" si="188"/>
        <v>84</v>
      </c>
      <c r="L330" s="941">
        <f>SUM(L246,L288)</f>
        <v>0</v>
      </c>
      <c r="M330" s="942">
        <v>0</v>
      </c>
      <c r="N330" s="1035">
        <f t="shared" si="189"/>
        <v>0</v>
      </c>
      <c r="O330" s="944">
        <f t="shared" si="190"/>
        <v>45</v>
      </c>
      <c r="P330" s="942">
        <f t="shared" si="191"/>
        <v>95</v>
      </c>
      <c r="Q330" s="945">
        <f t="shared" si="192"/>
        <v>140</v>
      </c>
      <c r="R330" s="946"/>
      <c r="S330" s="947"/>
      <c r="T330" s="1039"/>
      <c r="U330" s="949"/>
      <c r="V330" s="947"/>
      <c r="W330" s="1040"/>
    </row>
    <row r="331" spans="1:23" s="962" customFormat="1" ht="14.25" customHeight="1">
      <c r="A331" s="940" t="s">
        <v>730</v>
      </c>
      <c r="B331" s="966"/>
      <c r="C331" s="950">
        <f t="shared" si="181"/>
        <v>4</v>
      </c>
      <c r="D331" s="951">
        <f t="shared" si="181"/>
        <v>9</v>
      </c>
      <c r="E331" s="1035">
        <f t="shared" si="186"/>
        <v>13</v>
      </c>
      <c r="F331" s="950">
        <f>SUM(F247,F289)</f>
        <v>3</v>
      </c>
      <c r="G331" s="942">
        <f>SUM(G247,G289)</f>
        <v>20</v>
      </c>
      <c r="H331" s="1035">
        <f t="shared" si="187"/>
        <v>23</v>
      </c>
      <c r="I331" s="941">
        <v>0</v>
      </c>
      <c r="J331" s="942">
        <f>SUM(J247,J289)</f>
        <v>3</v>
      </c>
      <c r="K331" s="1035">
        <f t="shared" si="188"/>
        <v>3</v>
      </c>
      <c r="L331" s="941">
        <v>0</v>
      </c>
      <c r="M331" s="942">
        <v>0</v>
      </c>
      <c r="N331" s="1035">
        <f t="shared" si="189"/>
        <v>0</v>
      </c>
      <c r="O331" s="944">
        <f t="shared" si="190"/>
        <v>7</v>
      </c>
      <c r="P331" s="942">
        <f t="shared" si="191"/>
        <v>32</v>
      </c>
      <c r="Q331" s="945">
        <f t="shared" si="192"/>
        <v>39</v>
      </c>
      <c r="R331" s="944">
        <f>U331-O331</f>
        <v>4</v>
      </c>
      <c r="S331" s="942">
        <f>V331-P331</f>
        <v>9</v>
      </c>
      <c r="T331" s="943">
        <f>W331-Q331</f>
        <v>13</v>
      </c>
      <c r="U331" s="941">
        <f>SUM(U247,U289)</f>
        <v>11</v>
      </c>
      <c r="V331" s="942">
        <f>SUM(V247,V289)</f>
        <v>41</v>
      </c>
      <c r="W331" s="943">
        <f>SUM(U331:V331)</f>
        <v>52</v>
      </c>
    </row>
    <row r="332" spans="1:23" s="962" customFormat="1" ht="14.25" customHeight="1">
      <c r="A332" s="940" t="s">
        <v>26</v>
      </c>
      <c r="B332" s="966"/>
      <c r="C332" s="950">
        <f t="shared" si="181"/>
        <v>3</v>
      </c>
      <c r="D332" s="951">
        <f t="shared" si="181"/>
        <v>1</v>
      </c>
      <c r="E332" s="1035">
        <f t="shared" si="186"/>
        <v>4</v>
      </c>
      <c r="F332" s="950">
        <f>SUM(F248,F290)</f>
        <v>4</v>
      </c>
      <c r="G332" s="942">
        <f>SUM(G248,G290)</f>
        <v>2</v>
      </c>
      <c r="H332" s="1035">
        <f t="shared" si="187"/>
        <v>6</v>
      </c>
      <c r="I332" s="941">
        <f>SUM(I248,I290)</f>
        <v>5</v>
      </c>
      <c r="J332" s="942">
        <f>SUM(J248,J290)</f>
        <v>3</v>
      </c>
      <c r="K332" s="1035">
        <f t="shared" si="188"/>
        <v>8</v>
      </c>
      <c r="L332" s="941">
        <f>SUM(L248,L290)</f>
        <v>10</v>
      </c>
      <c r="M332" s="942">
        <f>SUM(M248,M290)</f>
        <v>5</v>
      </c>
      <c r="N332" s="1035">
        <f t="shared" si="189"/>
        <v>15</v>
      </c>
      <c r="O332" s="944">
        <f t="shared" si="190"/>
        <v>22</v>
      </c>
      <c r="P332" s="942">
        <f t="shared" si="191"/>
        <v>11</v>
      </c>
      <c r="Q332" s="945">
        <f t="shared" si="192"/>
        <v>33</v>
      </c>
      <c r="R332" s="946"/>
      <c r="S332" s="947"/>
      <c r="T332" s="1039"/>
      <c r="U332" s="941">
        <f>O332</f>
        <v>22</v>
      </c>
      <c r="V332" s="942">
        <f>P332</f>
        <v>11</v>
      </c>
      <c r="W332" s="1036">
        <f>Q332</f>
        <v>33</v>
      </c>
    </row>
    <row r="333" spans="1:23" s="962" customFormat="1" ht="14.25" customHeight="1">
      <c r="A333" s="967" t="s">
        <v>27</v>
      </c>
      <c r="B333" s="966"/>
      <c r="C333" s="950">
        <v>0</v>
      </c>
      <c r="D333" s="951">
        <v>0</v>
      </c>
      <c r="E333" s="1035">
        <f t="shared" si="186"/>
        <v>0</v>
      </c>
      <c r="F333" s="950">
        <v>0</v>
      </c>
      <c r="G333" s="942">
        <v>0</v>
      </c>
      <c r="H333" s="1035">
        <f t="shared" si="187"/>
        <v>0</v>
      </c>
      <c r="I333" s="941">
        <v>0</v>
      </c>
      <c r="J333" s="942">
        <v>0</v>
      </c>
      <c r="K333" s="1035">
        <f t="shared" si="188"/>
        <v>0</v>
      </c>
      <c r="L333" s="941">
        <f>SUM(L249,L291)</f>
        <v>0</v>
      </c>
      <c r="M333" s="942">
        <f>SUM(M249,M291)</f>
        <v>0</v>
      </c>
      <c r="N333" s="1035">
        <f t="shared" si="189"/>
        <v>0</v>
      </c>
      <c r="O333" s="944">
        <f t="shared" si="190"/>
        <v>0</v>
      </c>
      <c r="P333" s="942">
        <f t="shared" si="191"/>
        <v>0</v>
      </c>
      <c r="Q333" s="945">
        <f t="shared" si="192"/>
        <v>0</v>
      </c>
      <c r="R333" s="944">
        <f aca="true" t="shared" si="194" ref="R333:T335">U333-O333</f>
        <v>2</v>
      </c>
      <c r="S333" s="942">
        <f t="shared" si="194"/>
        <v>6</v>
      </c>
      <c r="T333" s="943">
        <f t="shared" si="194"/>
        <v>8</v>
      </c>
      <c r="U333" s="941">
        <v>2</v>
      </c>
      <c r="V333" s="942">
        <v>6</v>
      </c>
      <c r="W333" s="1036">
        <f>SUM(U333:V333)</f>
        <v>8</v>
      </c>
    </row>
    <row r="334" spans="1:23" s="962" customFormat="1" ht="14.25" customHeight="1">
      <c r="A334" s="967" t="s">
        <v>589</v>
      </c>
      <c r="B334" s="966"/>
      <c r="C334" s="941">
        <v>0</v>
      </c>
      <c r="D334" s="942">
        <v>1</v>
      </c>
      <c r="E334" s="1035">
        <f>SUM(C334:D334)</f>
        <v>1</v>
      </c>
      <c r="F334" s="941">
        <v>2</v>
      </c>
      <c r="G334" s="942">
        <v>1</v>
      </c>
      <c r="H334" s="1035">
        <f>SUM(F334:G334)</f>
        <v>3</v>
      </c>
      <c r="I334" s="941">
        <v>1</v>
      </c>
      <c r="J334" s="942">
        <v>0</v>
      </c>
      <c r="K334" s="1035">
        <f>SUM(I334:J334)</f>
        <v>1</v>
      </c>
      <c r="L334" s="941">
        <v>3</v>
      </c>
      <c r="M334" s="942">
        <v>4</v>
      </c>
      <c r="N334" s="1035">
        <f>SUM(L334:M334)</f>
        <v>7</v>
      </c>
      <c r="O334" s="944">
        <f t="shared" si="190"/>
        <v>6</v>
      </c>
      <c r="P334" s="942">
        <f t="shared" si="191"/>
        <v>6</v>
      </c>
      <c r="Q334" s="1035">
        <f t="shared" si="192"/>
        <v>12</v>
      </c>
      <c r="R334" s="944">
        <f t="shared" si="194"/>
        <v>80</v>
      </c>
      <c r="S334" s="942">
        <f t="shared" si="194"/>
        <v>78</v>
      </c>
      <c r="T334" s="1035">
        <f t="shared" si="194"/>
        <v>158</v>
      </c>
      <c r="U334" s="941">
        <v>86</v>
      </c>
      <c r="V334" s="942">
        <v>84</v>
      </c>
      <c r="W334" s="1036">
        <f>SUM(U334:V334)</f>
        <v>170</v>
      </c>
    </row>
    <row r="335" spans="1:23" s="962" customFormat="1" ht="14.25" customHeight="1" thickBot="1">
      <c r="A335" s="969" t="s">
        <v>590</v>
      </c>
      <c r="B335" s="999"/>
      <c r="C335" s="1096">
        <f>SUM(C251,C293)</f>
        <v>99</v>
      </c>
      <c r="D335" s="1097">
        <f>SUM(D251,D293)</f>
        <v>159</v>
      </c>
      <c r="E335" s="1051">
        <f>SUM(C335:D335)</f>
        <v>258</v>
      </c>
      <c r="F335" s="1096">
        <f>SUM(F251,F293)</f>
        <v>81</v>
      </c>
      <c r="G335" s="972">
        <f>SUM(G251,G293)</f>
        <v>116</v>
      </c>
      <c r="H335" s="1051">
        <f>SUM(F335:G335)</f>
        <v>197</v>
      </c>
      <c r="I335" s="971">
        <f>SUM(I251,I293)</f>
        <v>101</v>
      </c>
      <c r="J335" s="972">
        <f>SUM(J251,J293)</f>
        <v>155</v>
      </c>
      <c r="K335" s="1051">
        <f t="shared" si="188"/>
        <v>256</v>
      </c>
      <c r="L335" s="971">
        <f>SUM(L251,L293)</f>
        <v>134</v>
      </c>
      <c r="M335" s="972">
        <f>SUM(M251,M293)</f>
        <v>141</v>
      </c>
      <c r="N335" s="1051">
        <f t="shared" si="189"/>
        <v>275</v>
      </c>
      <c r="O335" s="974">
        <f>SUM(C335,F335,I335,L335)</f>
        <v>415</v>
      </c>
      <c r="P335" s="972">
        <f>SUM(D335,G335,J335,M335)</f>
        <v>571</v>
      </c>
      <c r="Q335" s="1051">
        <f>SUM(E335,H335,K335,N335)</f>
        <v>986</v>
      </c>
      <c r="R335" s="974">
        <f t="shared" si="194"/>
        <v>374</v>
      </c>
      <c r="S335" s="972">
        <f t="shared" si="194"/>
        <v>499</v>
      </c>
      <c r="T335" s="1051">
        <f t="shared" si="194"/>
        <v>873</v>
      </c>
      <c r="U335" s="971">
        <f>SUM(U251,U293)</f>
        <v>789</v>
      </c>
      <c r="V335" s="972">
        <f>SUM(V251,V293)</f>
        <v>1070</v>
      </c>
      <c r="W335" s="1052">
        <f>SUM(U335:V335)</f>
        <v>1859</v>
      </c>
    </row>
    <row r="336" spans="1:23" ht="14.25" customHeight="1" thickTop="1">
      <c r="A336" s="1002" t="s">
        <v>12</v>
      </c>
      <c r="B336" s="1003" t="s">
        <v>29</v>
      </c>
      <c r="C336" s="1102">
        <f>SUM(C301:C335)</f>
        <v>236</v>
      </c>
      <c r="D336" s="1103">
        <f>SUM(D301:D335)</f>
        <v>461</v>
      </c>
      <c r="E336" s="1104">
        <f>SUM(C336:D336)</f>
        <v>697</v>
      </c>
      <c r="F336" s="1102">
        <f>SUM(F301:F335)</f>
        <v>174</v>
      </c>
      <c r="G336" s="1005">
        <f>SUM(G301:G335)</f>
        <v>310</v>
      </c>
      <c r="H336" s="1006">
        <f>SUM(F336:G336)</f>
        <v>484</v>
      </c>
      <c r="I336" s="1004">
        <f>SUM(I301:I335)</f>
        <v>259</v>
      </c>
      <c r="J336" s="1005">
        <f>SUM(J301:J335)</f>
        <v>480</v>
      </c>
      <c r="K336" s="1006">
        <f>SUM(I336:J336)</f>
        <v>739</v>
      </c>
      <c r="L336" s="1004">
        <f>SUM(L301:L335)</f>
        <v>368</v>
      </c>
      <c r="M336" s="1005">
        <f>SUM(M301:M335)</f>
        <v>447</v>
      </c>
      <c r="N336" s="1007">
        <f>SUM(L336:M336)</f>
        <v>815</v>
      </c>
      <c r="O336" s="1008">
        <f>SUM(O301:O335)</f>
        <v>1037</v>
      </c>
      <c r="P336" s="1005">
        <f>SUM(P301:P335)</f>
        <v>1698</v>
      </c>
      <c r="Q336" s="1009">
        <f>SUM(O336:P336)</f>
        <v>2735</v>
      </c>
      <c r="R336" s="1089"/>
      <c r="S336" s="1011"/>
      <c r="T336" s="1054"/>
      <c r="U336" s="1012"/>
      <c r="V336" s="1056"/>
      <c r="W336" s="1056"/>
    </row>
    <row r="337" spans="1:23" ht="14.25" customHeight="1">
      <c r="A337" s="1013" t="s">
        <v>32</v>
      </c>
      <c r="B337" s="1014" t="s">
        <v>29</v>
      </c>
      <c r="C337" s="1113">
        <f>SUM(C47:C62,C64:C66,C69:C81)</f>
        <v>542</v>
      </c>
      <c r="D337" s="1114">
        <f>SUM(D47:D62,D64:D66,D69:D81)</f>
        <v>1357</v>
      </c>
      <c r="E337" s="1115">
        <f>SUM(E47:E62,E64:E67,E69:E81)</f>
        <v>1935</v>
      </c>
      <c r="F337" s="1113">
        <f>SUM(F47:F62,F64:F66,F69:F81)</f>
        <v>382</v>
      </c>
      <c r="G337" s="1114">
        <f>SUM(G47:G62,G64:G66,G69:G81)</f>
        <v>910</v>
      </c>
      <c r="H337" s="1115">
        <f>SUM(H47:H62,H64:H67,H69:H81)</f>
        <v>1312</v>
      </c>
      <c r="I337" s="1113">
        <f>SUM(I47:I51,I53:I62,I64:I66,I69:I81)</f>
        <v>508</v>
      </c>
      <c r="J337" s="1116">
        <f>SUM(J47:J51,J53:J62,J64:J66,J69:J81)</f>
        <v>1129</v>
      </c>
      <c r="K337" s="1115">
        <f>SUM(K47:K51,K53:K62,K64:K67,K69:K81)</f>
        <v>1661</v>
      </c>
      <c r="L337" s="1117">
        <f>SUM(L47:L49,L53:L62,L64:L66,L69:L81)</f>
        <v>674</v>
      </c>
      <c r="M337" s="1117">
        <f>SUM(M47:M49,M53:M62,M64:M66,M69:M81)</f>
        <v>940</v>
      </c>
      <c r="N337" s="1117">
        <f>SUM(N47:N49,N53:N62,N64:N67,N69:N81)</f>
        <v>1637</v>
      </c>
      <c r="O337" s="1118">
        <f>SUM(O47:O62,O64:O66,O69:O81)</f>
        <v>2106</v>
      </c>
      <c r="P337" s="1116">
        <f>SUM(P47:P62,P64:P66,P69:P81)</f>
        <v>4336</v>
      </c>
      <c r="Q337" s="1119">
        <f>SUM(Q47:Q62,Q64:Q67,Q69:Q81)</f>
        <v>6545</v>
      </c>
      <c r="R337" s="1090"/>
      <c r="S337" s="1022"/>
      <c r="T337" s="1058"/>
      <c r="U337" s="1023"/>
      <c r="V337" s="1060"/>
      <c r="W337" s="1060"/>
    </row>
    <row r="338" spans="1:23" s="1066" customFormat="1" ht="14.25" customHeight="1">
      <c r="A338" s="954"/>
      <c r="B338" s="955" t="s">
        <v>39</v>
      </c>
      <c r="C338" s="1024">
        <f aca="true" t="shared" si="195" ref="C338:Q338">C336/C337*100</f>
        <v>43.542435424354245</v>
      </c>
      <c r="D338" s="1025">
        <f t="shared" si="195"/>
        <v>33.97199705232129</v>
      </c>
      <c r="E338" s="1026">
        <f t="shared" si="195"/>
        <v>36.020671834625325</v>
      </c>
      <c r="F338" s="1061">
        <f t="shared" si="195"/>
        <v>45.54973821989529</v>
      </c>
      <c r="G338" s="1025">
        <f t="shared" si="195"/>
        <v>34.065934065934066</v>
      </c>
      <c r="H338" s="1026">
        <f t="shared" si="195"/>
        <v>36.890243902439025</v>
      </c>
      <c r="I338" s="1024">
        <f t="shared" si="195"/>
        <v>50.98425196850393</v>
      </c>
      <c r="J338" s="1062">
        <f t="shared" si="195"/>
        <v>42.515500442869794</v>
      </c>
      <c r="K338" s="1026">
        <f t="shared" si="195"/>
        <v>44.49127031908489</v>
      </c>
      <c r="L338" s="1061">
        <f t="shared" si="195"/>
        <v>54.59940652818991</v>
      </c>
      <c r="M338" s="1025">
        <f t="shared" si="195"/>
        <v>47.5531914893617</v>
      </c>
      <c r="N338" s="1027">
        <f t="shared" si="195"/>
        <v>49.78619425778864</v>
      </c>
      <c r="O338" s="1028">
        <f t="shared" si="195"/>
        <v>49.24026590693257</v>
      </c>
      <c r="P338" s="1062">
        <f t="shared" si="195"/>
        <v>39.16051660516605</v>
      </c>
      <c r="Q338" s="1029">
        <f t="shared" si="195"/>
        <v>41.78762414056531</v>
      </c>
      <c r="R338" s="1091"/>
      <c r="S338" s="1031"/>
      <c r="T338" s="1064"/>
      <c r="U338" s="1032"/>
      <c r="V338" s="1065"/>
      <c r="W338" s="1064"/>
    </row>
  </sheetData>
  <sheetProtection/>
  <mergeCells count="56">
    <mergeCell ref="R89:T89"/>
    <mergeCell ref="U89:W89"/>
    <mergeCell ref="O89:Q89"/>
    <mergeCell ref="C89:E89"/>
    <mergeCell ref="F89:H89"/>
    <mergeCell ref="I89:K89"/>
    <mergeCell ref="L89:N89"/>
    <mergeCell ref="O5:Q5"/>
    <mergeCell ref="R5:T5"/>
    <mergeCell ref="U5:W5"/>
    <mergeCell ref="C5:E5"/>
    <mergeCell ref="F5:H5"/>
    <mergeCell ref="I5:K5"/>
    <mergeCell ref="L5:N5"/>
    <mergeCell ref="C45:E45"/>
    <mergeCell ref="F45:H45"/>
    <mergeCell ref="I45:K45"/>
    <mergeCell ref="L45:N45"/>
    <mergeCell ref="O45:Q45"/>
    <mergeCell ref="R45:T45"/>
    <mergeCell ref="U45:W45"/>
    <mergeCell ref="C131:E131"/>
    <mergeCell ref="F131:H131"/>
    <mergeCell ref="I131:K131"/>
    <mergeCell ref="L131:N131"/>
    <mergeCell ref="O131:Q131"/>
    <mergeCell ref="R131:T131"/>
    <mergeCell ref="U131:W131"/>
    <mergeCell ref="C173:E173"/>
    <mergeCell ref="F173:H173"/>
    <mergeCell ref="I173:K173"/>
    <mergeCell ref="L173:N173"/>
    <mergeCell ref="O173:Q173"/>
    <mergeCell ref="R173:T173"/>
    <mergeCell ref="U173:W173"/>
    <mergeCell ref="C215:E215"/>
    <mergeCell ref="F215:H215"/>
    <mergeCell ref="I215:K215"/>
    <mergeCell ref="L215:N215"/>
    <mergeCell ref="O215:Q215"/>
    <mergeCell ref="R215:T215"/>
    <mergeCell ref="U215:W215"/>
    <mergeCell ref="C257:E257"/>
    <mergeCell ref="F257:H257"/>
    <mergeCell ref="I257:K257"/>
    <mergeCell ref="L257:N257"/>
    <mergeCell ref="O257:Q257"/>
    <mergeCell ref="R257:T257"/>
    <mergeCell ref="U257:W257"/>
    <mergeCell ref="C299:E299"/>
    <mergeCell ref="F299:H299"/>
    <mergeCell ref="I299:K299"/>
    <mergeCell ref="L299:N299"/>
    <mergeCell ref="O299:Q299"/>
    <mergeCell ref="R299:T299"/>
    <mergeCell ref="U299:W299"/>
  </mergeCells>
  <printOptions/>
  <pageMargins left="0.6692913385826772" right="0.1968503937007874" top="0.7874015748031497" bottom="0.3937007874015748" header="0.5118110236220472" footer="0.5118110236220472"/>
  <pageSetup firstPageNumber="9" useFirstPageNumber="1" horizontalDpi="600" verticalDpi="600" orientation="landscape" paperSize="9" scale="88" r:id="rId1"/>
  <headerFooter alignWithMargins="0">
    <oddFooter>&amp;C- &amp;P -</oddFooter>
  </headerFooter>
  <rowBreaks count="7" manualBreakCount="7">
    <brk id="43" max="255" man="1"/>
    <brk id="86" max="255" man="1"/>
    <brk id="129" max="255" man="1"/>
    <brk id="171" max="255" man="1"/>
    <brk id="213" max="255" man="1"/>
    <brk id="255" max="255" man="1"/>
    <brk id="29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AV169"/>
  <sheetViews>
    <sheetView view="pageBreakPreview" zoomScale="75" zoomScaleNormal="75" zoomScaleSheetLayoutView="75" workbookViewId="0" topLeftCell="A1">
      <pane xSplit="2" ySplit="4" topLeftCell="C5" activePane="bottomRight" state="frozen"/>
      <selection pane="topLeft" activeCell="B2" sqref="B2"/>
      <selection pane="topRight" activeCell="B2" sqref="B2"/>
      <selection pane="bottomLeft" activeCell="B2" sqref="B2"/>
      <selection pane="bottomRight" activeCell="C5" sqref="C5"/>
    </sheetView>
  </sheetViews>
  <sheetFormatPr defaultColWidth="9.00390625" defaultRowHeight="13.5"/>
  <cols>
    <col min="1" max="1" width="3.625" style="37" customWidth="1"/>
    <col min="2" max="2" width="10.25390625" style="37" customWidth="1"/>
    <col min="3" max="3" width="3.125" style="37" customWidth="1"/>
    <col min="4" max="6" width="3.375" style="37" customWidth="1"/>
    <col min="7" max="7" width="4.75390625" style="37" customWidth="1"/>
    <col min="8" max="20" width="3.375" style="37" customWidth="1"/>
    <col min="21" max="21" width="4.50390625" style="37" customWidth="1"/>
    <col min="22" max="22" width="3.375" style="37" customWidth="1"/>
    <col min="23" max="24" width="4.00390625" style="504" customWidth="1"/>
    <col min="25" max="39" width="3.375" style="37" customWidth="1"/>
    <col min="40" max="40" width="5.625" style="37" customWidth="1"/>
    <col min="41" max="44" width="3.375" style="37" customWidth="1"/>
    <col min="45" max="45" width="3.50390625" style="37" customWidth="1"/>
    <col min="46" max="47" width="3.375" style="37" customWidth="1"/>
    <col min="48" max="48" width="4.75390625" style="132" customWidth="1"/>
    <col min="49" max="16384" width="9.00390625" style="37" customWidth="1"/>
  </cols>
  <sheetData>
    <row r="1" spans="1:48" s="173" customFormat="1" ht="42.75" customHeight="1">
      <c r="A1" s="1151" t="s">
        <v>61</v>
      </c>
      <c r="B1" s="1151"/>
      <c r="C1" s="1151"/>
      <c r="D1" s="1151"/>
      <c r="E1" s="1151"/>
      <c r="F1" s="1151"/>
      <c r="G1" s="1151"/>
      <c r="H1" s="1151"/>
      <c r="I1" s="1151"/>
      <c r="J1" s="1151"/>
      <c r="K1" s="1151"/>
      <c r="L1" s="1151"/>
      <c r="M1" s="1151"/>
      <c r="N1" s="1151"/>
      <c r="O1" s="1151"/>
      <c r="P1" s="1151"/>
      <c r="Q1" s="1151"/>
      <c r="R1" s="1151"/>
      <c r="S1" s="1151"/>
      <c r="T1" s="1151"/>
      <c r="U1" s="1151"/>
      <c r="V1" s="1151"/>
      <c r="W1" s="1151"/>
      <c r="X1" s="1151"/>
      <c r="Y1" s="1151"/>
      <c r="Z1" s="1151"/>
      <c r="AA1" s="1151"/>
      <c r="AB1" s="1151"/>
      <c r="AC1" s="1151"/>
      <c r="AD1" s="1151"/>
      <c r="AE1" s="1151"/>
      <c r="AF1" s="1151"/>
      <c r="AG1" s="1151"/>
      <c r="AH1" s="1151"/>
      <c r="AI1" s="1151"/>
      <c r="AJ1" s="1151"/>
      <c r="AK1" s="1151"/>
      <c r="AL1" s="1151"/>
      <c r="AM1" s="1151"/>
      <c r="AN1" s="1151"/>
      <c r="AO1" s="1151"/>
      <c r="AP1" s="1151"/>
      <c r="AQ1" s="1151"/>
      <c r="AR1" s="1151"/>
      <c r="AS1" s="1151"/>
      <c r="AT1" s="1151"/>
      <c r="AU1" s="1151"/>
      <c r="AV1" s="132"/>
    </row>
    <row r="2" spans="1:47" ht="27.75" customHeight="1">
      <c r="A2" s="1152" t="s">
        <v>744</v>
      </c>
      <c r="B2" s="1153"/>
      <c r="C2" s="889" t="s">
        <v>630</v>
      </c>
      <c r="D2" s="742" t="s">
        <v>694</v>
      </c>
      <c r="E2" s="874" t="s">
        <v>106</v>
      </c>
      <c r="F2" s="735"/>
      <c r="G2" s="889" t="s">
        <v>629</v>
      </c>
      <c r="H2" s="736"/>
      <c r="I2" s="870" t="s">
        <v>358</v>
      </c>
      <c r="J2" s="871"/>
      <c r="K2" s="872"/>
      <c r="L2" s="1140" t="s">
        <v>628</v>
      </c>
      <c r="M2" s="1141"/>
      <c r="N2" s="1141"/>
      <c r="O2" s="1141"/>
      <c r="P2" s="1141"/>
      <c r="Q2" s="1141"/>
      <c r="R2" s="1141"/>
      <c r="S2" s="1141"/>
      <c r="T2" s="1141"/>
      <c r="U2" s="1141"/>
      <c r="V2" s="1141"/>
      <c r="W2" s="1141"/>
      <c r="X2" s="1141"/>
      <c r="Y2" s="1141"/>
      <c r="Z2" s="1141"/>
      <c r="AA2" s="1141"/>
      <c r="AB2" s="1141"/>
      <c r="AC2" s="1141"/>
      <c r="AD2" s="1141"/>
      <c r="AE2" s="1141"/>
      <c r="AF2" s="1141"/>
      <c r="AG2" s="1141"/>
      <c r="AH2" s="1141"/>
      <c r="AI2" s="1141"/>
      <c r="AJ2" s="1141"/>
      <c r="AK2" s="1141"/>
      <c r="AL2" s="1141"/>
      <c r="AM2" s="1141"/>
      <c r="AN2" s="1141"/>
      <c r="AO2" s="1141"/>
      <c r="AP2" s="1141"/>
      <c r="AQ2" s="1141"/>
      <c r="AR2" s="1141"/>
      <c r="AS2" s="1141"/>
      <c r="AT2" s="1141"/>
      <c r="AU2" s="1142"/>
    </row>
    <row r="3" spans="1:47" ht="30" customHeight="1">
      <c r="A3" s="1154"/>
      <c r="B3" s="1155"/>
      <c r="C3" s="880"/>
      <c r="D3" s="903" t="s">
        <v>689</v>
      </c>
      <c r="E3" s="875"/>
      <c r="F3" s="873" t="s">
        <v>688</v>
      </c>
      <c r="G3" s="880"/>
      <c r="H3" s="905" t="s">
        <v>818</v>
      </c>
      <c r="I3" s="1144" t="s">
        <v>634</v>
      </c>
      <c r="J3" s="867" t="s">
        <v>790</v>
      </c>
      <c r="K3" s="1149" t="s">
        <v>635</v>
      </c>
      <c r="L3" s="889" t="s">
        <v>631</v>
      </c>
      <c r="M3" s="1133" t="s">
        <v>632</v>
      </c>
      <c r="N3" s="892" t="s">
        <v>80</v>
      </c>
      <c r="O3" s="892"/>
      <c r="P3" s="893"/>
      <c r="Q3" s="1138" t="s">
        <v>495</v>
      </c>
      <c r="R3" s="1133" t="s">
        <v>638</v>
      </c>
      <c r="S3" s="1133" t="s">
        <v>439</v>
      </c>
      <c r="T3" s="1147" t="s">
        <v>645</v>
      </c>
      <c r="U3" s="1148"/>
      <c r="V3" s="1133" t="s">
        <v>639</v>
      </c>
      <c r="W3" s="1143" t="s">
        <v>791</v>
      </c>
      <c r="X3" s="1143"/>
      <c r="Y3" s="1143"/>
      <c r="Z3" s="1143"/>
      <c r="AA3" s="1143"/>
      <c r="AB3" s="1146"/>
      <c r="AC3" s="1140" t="s">
        <v>640</v>
      </c>
      <c r="AD3" s="1141"/>
      <c r="AE3" s="1142"/>
      <c r="AF3" s="1135" t="s">
        <v>695</v>
      </c>
      <c r="AG3" s="1143"/>
      <c r="AH3" s="1143"/>
      <c r="AI3" s="1135" t="s">
        <v>79</v>
      </c>
      <c r="AJ3" s="1136"/>
      <c r="AK3" s="1136"/>
      <c r="AL3" s="1136"/>
      <c r="AM3" s="1137"/>
      <c r="AN3" s="1131" t="s">
        <v>126</v>
      </c>
      <c r="AO3" s="1129" t="s">
        <v>719</v>
      </c>
      <c r="AP3" s="1149" t="s">
        <v>482</v>
      </c>
      <c r="AQ3" s="1129" t="s">
        <v>793</v>
      </c>
      <c r="AR3" s="868" t="s">
        <v>794</v>
      </c>
      <c r="AS3" s="1133" t="s">
        <v>652</v>
      </c>
      <c r="AT3" s="1144" t="s">
        <v>90</v>
      </c>
      <c r="AU3" s="1149" t="s">
        <v>643</v>
      </c>
    </row>
    <row r="4" spans="1:47" ht="137.25" customHeight="1">
      <c r="A4" s="963"/>
      <c r="B4" s="902"/>
      <c r="C4" s="890"/>
      <c r="D4" s="904"/>
      <c r="E4" s="876"/>
      <c r="F4" s="866"/>
      <c r="G4" s="890"/>
      <c r="H4" s="1150"/>
      <c r="I4" s="1145"/>
      <c r="J4" s="864"/>
      <c r="K4" s="1150"/>
      <c r="L4" s="890"/>
      <c r="M4" s="891"/>
      <c r="N4" s="747" t="s">
        <v>727</v>
      </c>
      <c r="O4" s="653" t="s">
        <v>684</v>
      </c>
      <c r="P4" s="728" t="s">
        <v>637</v>
      </c>
      <c r="Q4" s="1139"/>
      <c r="R4" s="1134"/>
      <c r="S4" s="1134"/>
      <c r="T4" s="729" t="s">
        <v>644</v>
      </c>
      <c r="U4" s="728" t="s">
        <v>641</v>
      </c>
      <c r="V4" s="1134"/>
      <c r="W4" s="730" t="s">
        <v>733</v>
      </c>
      <c r="X4" s="731" t="s">
        <v>732</v>
      </c>
      <c r="Y4" s="732" t="s">
        <v>659</v>
      </c>
      <c r="Z4" s="732" t="s">
        <v>660</v>
      </c>
      <c r="AA4" s="732" t="s">
        <v>636</v>
      </c>
      <c r="AB4" s="655" t="s">
        <v>747</v>
      </c>
      <c r="AC4" s="53" t="s">
        <v>642</v>
      </c>
      <c r="AD4" s="175" t="s">
        <v>696</v>
      </c>
      <c r="AE4" s="654" t="s">
        <v>469</v>
      </c>
      <c r="AF4" s="53" t="s">
        <v>642</v>
      </c>
      <c r="AG4" s="175" t="s">
        <v>696</v>
      </c>
      <c r="AH4" s="54" t="s">
        <v>469</v>
      </c>
      <c r="AI4" s="53" t="s">
        <v>642</v>
      </c>
      <c r="AJ4" s="752" t="s">
        <v>75</v>
      </c>
      <c r="AK4" s="752" t="s">
        <v>76</v>
      </c>
      <c r="AL4" s="752" t="s">
        <v>469</v>
      </c>
      <c r="AM4" s="654" t="s">
        <v>77</v>
      </c>
      <c r="AN4" s="1132"/>
      <c r="AO4" s="1130"/>
      <c r="AP4" s="1150"/>
      <c r="AQ4" s="1130"/>
      <c r="AR4" s="869"/>
      <c r="AS4" s="891"/>
      <c r="AT4" s="1145"/>
      <c r="AU4" s="1150"/>
    </row>
    <row r="5" spans="1:47" ht="31.5" customHeight="1">
      <c r="A5" s="1133" t="s">
        <v>531</v>
      </c>
      <c r="B5" s="366" t="s">
        <v>562</v>
      </c>
      <c r="C5" s="371">
        <v>1</v>
      </c>
      <c r="D5" s="760" t="s">
        <v>804</v>
      </c>
      <c r="E5" s="703">
        <v>1</v>
      </c>
      <c r="F5" s="656" t="s">
        <v>804</v>
      </c>
      <c r="G5" s="367" t="s">
        <v>176</v>
      </c>
      <c r="H5" s="368" t="s">
        <v>497</v>
      </c>
      <c r="I5" s="496"/>
      <c r="J5" s="496"/>
      <c r="K5" s="369"/>
      <c r="L5" s="743" t="s">
        <v>804</v>
      </c>
      <c r="M5" s="370" t="s">
        <v>804</v>
      </c>
      <c r="N5" s="496"/>
      <c r="O5" s="369" t="s">
        <v>804</v>
      </c>
      <c r="P5" s="368"/>
      <c r="Q5" s="540" t="s">
        <v>804</v>
      </c>
      <c r="R5" s="370" t="s">
        <v>804</v>
      </c>
      <c r="S5" s="371" t="s">
        <v>804</v>
      </c>
      <c r="T5" s="367" t="s">
        <v>496</v>
      </c>
      <c r="U5" s="372" t="s">
        <v>804</v>
      </c>
      <c r="V5" s="373" t="s">
        <v>804</v>
      </c>
      <c r="W5" s="657" t="s">
        <v>177</v>
      </c>
      <c r="X5" s="657" t="s">
        <v>178</v>
      </c>
      <c r="Y5" s="369"/>
      <c r="Z5" s="369"/>
      <c r="AA5" s="369"/>
      <c r="AB5" s="368" t="s">
        <v>804</v>
      </c>
      <c r="AC5" s="374" t="s">
        <v>804</v>
      </c>
      <c r="AD5" s="559" t="s">
        <v>804</v>
      </c>
      <c r="AE5" s="372" t="s">
        <v>804</v>
      </c>
      <c r="AF5" s="496" t="s">
        <v>179</v>
      </c>
      <c r="AG5" s="369" t="s">
        <v>179</v>
      </c>
      <c r="AH5" s="384" t="s">
        <v>179</v>
      </c>
      <c r="AI5" s="367"/>
      <c r="AJ5" s="369"/>
      <c r="AK5" s="369"/>
      <c r="AL5" s="369"/>
      <c r="AM5" s="753" t="s">
        <v>179</v>
      </c>
      <c r="AN5" s="688" t="s">
        <v>497</v>
      </c>
      <c r="AO5" s="367" t="s">
        <v>804</v>
      </c>
      <c r="AP5" s="753" t="s">
        <v>804</v>
      </c>
      <c r="AQ5" s="756" t="s">
        <v>804</v>
      </c>
      <c r="AR5" s="753"/>
      <c r="AS5" s="540"/>
      <c r="AT5" s="374"/>
      <c r="AU5" s="372" t="s">
        <v>497</v>
      </c>
    </row>
    <row r="6" spans="1:47" ht="31.5" customHeight="1">
      <c r="A6" s="883"/>
      <c r="B6" s="250" t="s">
        <v>563</v>
      </c>
      <c r="C6" s="18"/>
      <c r="D6" s="761"/>
      <c r="E6" s="557"/>
      <c r="F6" s="658"/>
      <c r="G6" s="1"/>
      <c r="H6" s="16" t="s">
        <v>497</v>
      </c>
      <c r="I6" s="376" t="s">
        <v>804</v>
      </c>
      <c r="J6" s="376"/>
      <c r="K6" s="19"/>
      <c r="L6" s="18" t="s">
        <v>804</v>
      </c>
      <c r="M6" s="14" t="s">
        <v>804</v>
      </c>
      <c r="N6" s="376" t="s">
        <v>804</v>
      </c>
      <c r="O6" s="19" t="s">
        <v>804</v>
      </c>
      <c r="P6" s="16"/>
      <c r="Q6" s="554" t="s">
        <v>804</v>
      </c>
      <c r="R6" s="14" t="s">
        <v>804</v>
      </c>
      <c r="S6" s="18" t="s">
        <v>804</v>
      </c>
      <c r="T6" s="1" t="s">
        <v>496</v>
      </c>
      <c r="U6" s="16" t="s">
        <v>804</v>
      </c>
      <c r="V6" s="14" t="s">
        <v>804</v>
      </c>
      <c r="W6" s="376"/>
      <c r="X6" s="376"/>
      <c r="Y6" s="19"/>
      <c r="Z6" s="19"/>
      <c r="AA6" s="19"/>
      <c r="AB6" s="16"/>
      <c r="AC6" s="1"/>
      <c r="AD6" s="557" t="s">
        <v>804</v>
      </c>
      <c r="AE6" s="16"/>
      <c r="AF6" s="376" t="s">
        <v>180</v>
      </c>
      <c r="AG6" s="377" t="s">
        <v>180</v>
      </c>
      <c r="AH6" s="377"/>
      <c r="AI6" s="1"/>
      <c r="AJ6" s="19"/>
      <c r="AK6" s="19"/>
      <c r="AL6" s="19"/>
      <c r="AM6" s="16" t="s">
        <v>180</v>
      </c>
      <c r="AN6" s="14"/>
      <c r="AO6" s="1" t="s">
        <v>804</v>
      </c>
      <c r="AP6" s="16"/>
      <c r="AQ6" s="1"/>
      <c r="AR6" s="16"/>
      <c r="AS6" s="554"/>
      <c r="AT6" s="1"/>
      <c r="AU6" s="372" t="s">
        <v>497</v>
      </c>
    </row>
    <row r="7" spans="1:47" ht="31.5" customHeight="1">
      <c r="A7" s="883"/>
      <c r="B7" s="250" t="s">
        <v>564</v>
      </c>
      <c r="C7" s="18"/>
      <c r="D7" s="761"/>
      <c r="E7" s="557"/>
      <c r="F7" s="658"/>
      <c r="G7" s="1"/>
      <c r="H7" s="16" t="s">
        <v>497</v>
      </c>
      <c r="I7" s="376" t="s">
        <v>804</v>
      </c>
      <c r="J7" s="376"/>
      <c r="K7" s="19"/>
      <c r="L7" s="18" t="s">
        <v>804</v>
      </c>
      <c r="M7" s="14" t="s">
        <v>804</v>
      </c>
      <c r="N7" s="376"/>
      <c r="O7" s="377"/>
      <c r="P7" s="16"/>
      <c r="Q7" s="554" t="s">
        <v>804</v>
      </c>
      <c r="R7" s="14" t="s">
        <v>804</v>
      </c>
      <c r="S7" s="18" t="s">
        <v>804</v>
      </c>
      <c r="T7" s="1" t="s">
        <v>496</v>
      </c>
      <c r="U7" s="16" t="s">
        <v>804</v>
      </c>
      <c r="V7" s="14"/>
      <c r="W7" s="376">
        <v>1</v>
      </c>
      <c r="X7" s="376">
        <v>1</v>
      </c>
      <c r="Y7" s="19"/>
      <c r="Z7" s="19"/>
      <c r="AA7" s="19"/>
      <c r="AB7" s="16" t="s">
        <v>804</v>
      </c>
      <c r="AC7" s="1"/>
      <c r="AD7" s="557" t="s">
        <v>804</v>
      </c>
      <c r="AE7" s="16"/>
      <c r="AF7" s="376" t="s">
        <v>199</v>
      </c>
      <c r="AG7" s="19"/>
      <c r="AH7" s="377"/>
      <c r="AI7" s="1"/>
      <c r="AJ7" s="19"/>
      <c r="AK7" s="19"/>
      <c r="AL7" s="19"/>
      <c r="AM7" s="16"/>
      <c r="AN7" s="14" t="s">
        <v>173</v>
      </c>
      <c r="AO7" s="374" t="s">
        <v>804</v>
      </c>
      <c r="AP7" s="16"/>
      <c r="AQ7" s="1"/>
      <c r="AR7" s="16"/>
      <c r="AS7" s="554"/>
      <c r="AT7" s="1" t="s">
        <v>804</v>
      </c>
      <c r="AU7" s="372" t="s">
        <v>804</v>
      </c>
    </row>
    <row r="8" spans="1:47" ht="31.5" customHeight="1">
      <c r="A8" s="883"/>
      <c r="B8" s="250" t="s">
        <v>565</v>
      </c>
      <c r="C8" s="18"/>
      <c r="D8" s="761"/>
      <c r="E8" s="557">
        <v>1</v>
      </c>
      <c r="F8" s="658"/>
      <c r="G8" s="1" t="s">
        <v>853</v>
      </c>
      <c r="H8" s="16" t="s">
        <v>497</v>
      </c>
      <c r="I8" s="376" t="s">
        <v>804</v>
      </c>
      <c r="J8" s="376"/>
      <c r="K8" s="19"/>
      <c r="L8" s="18" t="s">
        <v>804</v>
      </c>
      <c r="M8" s="14" t="s">
        <v>804</v>
      </c>
      <c r="N8" s="376"/>
      <c r="O8" s="377" t="s">
        <v>804</v>
      </c>
      <c r="P8" s="16"/>
      <c r="Q8" s="550" t="s">
        <v>804</v>
      </c>
      <c r="R8" s="549" t="s">
        <v>804</v>
      </c>
      <c r="S8" s="546" t="s">
        <v>804</v>
      </c>
      <c r="T8" s="1" t="s">
        <v>804</v>
      </c>
      <c r="U8" s="16" t="s">
        <v>181</v>
      </c>
      <c r="V8" s="14" t="s">
        <v>804</v>
      </c>
      <c r="W8" s="376">
        <v>2</v>
      </c>
      <c r="X8" s="376"/>
      <c r="Y8" s="19"/>
      <c r="Z8" s="19"/>
      <c r="AA8" s="19"/>
      <c r="AB8" s="16" t="s">
        <v>804</v>
      </c>
      <c r="AC8" s="1" t="s">
        <v>804</v>
      </c>
      <c r="AD8" s="557"/>
      <c r="AE8" s="16" t="s">
        <v>804</v>
      </c>
      <c r="AF8" s="376" t="s">
        <v>181</v>
      </c>
      <c r="AG8" s="19"/>
      <c r="AH8" s="377" t="s">
        <v>181</v>
      </c>
      <c r="AI8" s="1"/>
      <c r="AJ8" s="19"/>
      <c r="AK8" s="19"/>
      <c r="AL8" s="19"/>
      <c r="AM8" s="16"/>
      <c r="AN8" s="14"/>
      <c r="AO8" s="1" t="s">
        <v>804</v>
      </c>
      <c r="AP8" s="16"/>
      <c r="AQ8" s="1"/>
      <c r="AR8" s="16"/>
      <c r="AS8" s="554"/>
      <c r="AT8" s="1" t="s">
        <v>804</v>
      </c>
      <c r="AU8" s="16" t="s">
        <v>804</v>
      </c>
    </row>
    <row r="9" spans="1:47" ht="31.5" customHeight="1">
      <c r="A9" s="883"/>
      <c r="B9" s="250" t="s">
        <v>566</v>
      </c>
      <c r="C9" s="18"/>
      <c r="D9" s="761" t="s">
        <v>804</v>
      </c>
      <c r="E9" s="557"/>
      <c r="F9" s="658"/>
      <c r="G9" s="1" t="s">
        <v>182</v>
      </c>
      <c r="H9" s="16" t="s">
        <v>497</v>
      </c>
      <c r="I9" s="376" t="s">
        <v>804</v>
      </c>
      <c r="J9" s="376"/>
      <c r="K9" s="376"/>
      <c r="L9" s="18" t="s">
        <v>804</v>
      </c>
      <c r="M9" s="14" t="s">
        <v>804</v>
      </c>
      <c r="N9" s="557"/>
      <c r="O9" s="19" t="s">
        <v>804</v>
      </c>
      <c r="P9" s="16"/>
      <c r="Q9" s="14" t="s">
        <v>804</v>
      </c>
      <c r="R9" s="549" t="s">
        <v>804</v>
      </c>
      <c r="S9" s="546"/>
      <c r="T9" s="1" t="s">
        <v>496</v>
      </c>
      <c r="U9" s="16" t="s">
        <v>183</v>
      </c>
      <c r="V9" s="14"/>
      <c r="W9" s="376">
        <v>1</v>
      </c>
      <c r="X9" s="376">
        <v>2</v>
      </c>
      <c r="Y9" s="19"/>
      <c r="Z9" s="19"/>
      <c r="AA9" s="19"/>
      <c r="AB9" s="16" t="s">
        <v>804</v>
      </c>
      <c r="AC9" s="1"/>
      <c r="AD9" s="557" t="s">
        <v>804</v>
      </c>
      <c r="AE9" s="16"/>
      <c r="AF9" s="376" t="s">
        <v>183</v>
      </c>
      <c r="AG9" s="19"/>
      <c r="AH9" s="377"/>
      <c r="AI9" s="1"/>
      <c r="AJ9" s="19"/>
      <c r="AK9" s="19"/>
      <c r="AL9" s="19"/>
      <c r="AM9" s="16"/>
      <c r="AN9" s="14"/>
      <c r="AO9" s="1" t="s">
        <v>804</v>
      </c>
      <c r="AP9" s="16"/>
      <c r="AQ9" s="1"/>
      <c r="AR9" s="16"/>
      <c r="AS9" s="554"/>
      <c r="AT9" s="1" t="s">
        <v>804</v>
      </c>
      <c r="AU9" s="16"/>
    </row>
    <row r="10" spans="1:47" ht="31.5" customHeight="1">
      <c r="A10" s="891"/>
      <c r="B10" s="492" t="s">
        <v>567</v>
      </c>
      <c r="C10" s="546"/>
      <c r="D10" s="762"/>
      <c r="E10" s="560"/>
      <c r="F10" s="659"/>
      <c r="G10" s="493" t="s">
        <v>184</v>
      </c>
      <c r="H10" s="494" t="s">
        <v>804</v>
      </c>
      <c r="I10" s="495"/>
      <c r="J10" s="495"/>
      <c r="K10" s="551"/>
      <c r="L10" s="546" t="s">
        <v>804</v>
      </c>
      <c r="M10" s="549" t="s">
        <v>804</v>
      </c>
      <c r="N10" s="495"/>
      <c r="O10" s="551" t="s">
        <v>804</v>
      </c>
      <c r="P10" s="494"/>
      <c r="Q10" s="550" t="s">
        <v>804</v>
      </c>
      <c r="R10" s="549" t="s">
        <v>804</v>
      </c>
      <c r="S10" s="546" t="s">
        <v>804</v>
      </c>
      <c r="T10" s="493" t="s">
        <v>496</v>
      </c>
      <c r="U10" s="494"/>
      <c r="V10" s="549"/>
      <c r="W10" s="495">
        <v>2</v>
      </c>
      <c r="X10" s="495">
        <v>2</v>
      </c>
      <c r="Y10" s="551"/>
      <c r="Z10" s="551"/>
      <c r="AA10" s="551"/>
      <c r="AB10" s="494" t="s">
        <v>804</v>
      </c>
      <c r="AC10" s="493"/>
      <c r="AD10" s="560" t="s">
        <v>804</v>
      </c>
      <c r="AE10" s="494"/>
      <c r="AF10" s="497" t="s">
        <v>185</v>
      </c>
      <c r="AG10" s="115"/>
      <c r="AH10" s="116"/>
      <c r="AI10" s="493"/>
      <c r="AJ10" s="551"/>
      <c r="AK10" s="551"/>
      <c r="AL10" s="551"/>
      <c r="AM10" s="494"/>
      <c r="AN10" s="549"/>
      <c r="AO10" s="493" t="s">
        <v>804</v>
      </c>
      <c r="AP10" s="494"/>
      <c r="AQ10" s="493"/>
      <c r="AR10" s="494"/>
      <c r="AS10" s="550"/>
      <c r="AT10" s="493" t="s">
        <v>804</v>
      </c>
      <c r="AU10" s="494" t="s">
        <v>497</v>
      </c>
    </row>
    <row r="11" spans="1:47" ht="31.5" customHeight="1">
      <c r="A11" s="881" t="s">
        <v>609</v>
      </c>
      <c r="B11" s="379" t="s">
        <v>568</v>
      </c>
      <c r="C11" s="371">
        <v>1</v>
      </c>
      <c r="D11" s="763"/>
      <c r="E11" s="556"/>
      <c r="F11" s="660"/>
      <c r="G11" s="367" t="s">
        <v>186</v>
      </c>
      <c r="H11" s="368" t="s">
        <v>497</v>
      </c>
      <c r="I11" s="496"/>
      <c r="J11" s="496"/>
      <c r="K11" s="369"/>
      <c r="L11" s="371" t="s">
        <v>804</v>
      </c>
      <c r="M11" s="370" t="s">
        <v>804</v>
      </c>
      <c r="N11" s="556" t="s">
        <v>804</v>
      </c>
      <c r="O11" s="369" t="s">
        <v>804</v>
      </c>
      <c r="P11" s="368"/>
      <c r="Q11" s="540" t="s">
        <v>804</v>
      </c>
      <c r="R11" s="370" t="s">
        <v>804</v>
      </c>
      <c r="S11" s="371" t="s">
        <v>804</v>
      </c>
      <c r="T11" s="367" t="s">
        <v>496</v>
      </c>
      <c r="U11" s="368"/>
      <c r="V11" s="370"/>
      <c r="W11" s="661">
        <v>5</v>
      </c>
      <c r="X11" s="661">
        <v>6</v>
      </c>
      <c r="Y11" s="369"/>
      <c r="Z11" s="369"/>
      <c r="AA11" s="369"/>
      <c r="AB11" s="368" t="s">
        <v>804</v>
      </c>
      <c r="AC11" s="367" t="s">
        <v>804</v>
      </c>
      <c r="AD11" s="556" t="s">
        <v>804</v>
      </c>
      <c r="AE11" s="368"/>
      <c r="AF11" s="496" t="s">
        <v>187</v>
      </c>
      <c r="AG11" s="369"/>
      <c r="AH11" s="384"/>
      <c r="AI11" s="367"/>
      <c r="AJ11" s="369"/>
      <c r="AK11" s="369"/>
      <c r="AL11" s="369"/>
      <c r="AM11" s="368"/>
      <c r="AN11" s="370"/>
      <c r="AO11" s="367" t="s">
        <v>804</v>
      </c>
      <c r="AP11" s="368"/>
      <c r="AQ11" s="367"/>
      <c r="AR11" s="368"/>
      <c r="AS11" s="733" t="s">
        <v>697</v>
      </c>
      <c r="AT11" s="367"/>
      <c r="AU11" s="368" t="s">
        <v>497</v>
      </c>
    </row>
    <row r="12" spans="1:47" ht="31.5" customHeight="1">
      <c r="A12" s="882"/>
      <c r="B12" s="381" t="s">
        <v>570</v>
      </c>
      <c r="C12" s="745"/>
      <c r="D12" s="764"/>
      <c r="E12" s="488"/>
      <c r="F12" s="662"/>
      <c r="G12" s="176" t="s">
        <v>188</v>
      </c>
      <c r="H12" s="113" t="s">
        <v>497</v>
      </c>
      <c r="I12" s="497" t="s">
        <v>804</v>
      </c>
      <c r="J12" s="497"/>
      <c r="K12" s="115" t="s">
        <v>804</v>
      </c>
      <c r="L12" s="378" t="s">
        <v>804</v>
      </c>
      <c r="M12" s="17" t="s">
        <v>804</v>
      </c>
      <c r="N12" s="562"/>
      <c r="O12" s="115" t="s">
        <v>804</v>
      </c>
      <c r="P12" s="113"/>
      <c r="Q12" s="553" t="s">
        <v>804</v>
      </c>
      <c r="R12" s="17" t="s">
        <v>804</v>
      </c>
      <c r="S12" s="378" t="s">
        <v>804</v>
      </c>
      <c r="T12" s="114"/>
      <c r="U12" s="113" t="s">
        <v>804</v>
      </c>
      <c r="V12" s="17"/>
      <c r="W12" s="497"/>
      <c r="X12" s="497"/>
      <c r="Y12" s="115"/>
      <c r="Z12" s="115"/>
      <c r="AA12" s="115"/>
      <c r="AB12" s="113"/>
      <c r="AC12" s="114"/>
      <c r="AD12" s="562" t="s">
        <v>804</v>
      </c>
      <c r="AE12" s="113" t="s">
        <v>804</v>
      </c>
      <c r="AF12" s="497" t="s">
        <v>189</v>
      </c>
      <c r="AG12" s="115" t="s">
        <v>189</v>
      </c>
      <c r="AH12" s="116"/>
      <c r="AI12" s="114"/>
      <c r="AJ12" s="115" t="s">
        <v>804</v>
      </c>
      <c r="AK12" s="115" t="s">
        <v>804</v>
      </c>
      <c r="AL12" s="115"/>
      <c r="AM12" s="113"/>
      <c r="AN12" s="17" t="s">
        <v>804</v>
      </c>
      <c r="AO12" s="114" t="s">
        <v>804</v>
      </c>
      <c r="AP12" s="113"/>
      <c r="AQ12" s="114" t="s">
        <v>804</v>
      </c>
      <c r="AR12" s="113"/>
      <c r="AS12" s="553" t="s">
        <v>804</v>
      </c>
      <c r="AT12" s="114" t="s">
        <v>804</v>
      </c>
      <c r="AU12" s="113" t="s">
        <v>497</v>
      </c>
    </row>
    <row r="13" spans="1:47" ht="31.5" customHeight="1">
      <c r="A13" s="1133" t="s">
        <v>610</v>
      </c>
      <c r="B13" s="379" t="s">
        <v>571</v>
      </c>
      <c r="C13" s="371">
        <v>2</v>
      </c>
      <c r="D13" s="763" t="s">
        <v>804</v>
      </c>
      <c r="E13" s="556"/>
      <c r="F13" s="660"/>
      <c r="G13" s="367" t="s">
        <v>190</v>
      </c>
      <c r="H13" s="368" t="s">
        <v>497</v>
      </c>
      <c r="I13" s="367" t="s">
        <v>804</v>
      </c>
      <c r="J13" s="496" t="s">
        <v>804</v>
      </c>
      <c r="K13" s="369" t="s">
        <v>804</v>
      </c>
      <c r="L13" s="371" t="s">
        <v>804</v>
      </c>
      <c r="M13" s="370" t="s">
        <v>804</v>
      </c>
      <c r="N13" s="556" t="s">
        <v>804</v>
      </c>
      <c r="O13" s="369" t="s">
        <v>804</v>
      </c>
      <c r="P13" s="368"/>
      <c r="Q13" s="540" t="s">
        <v>804</v>
      </c>
      <c r="R13" s="370" t="s">
        <v>804</v>
      </c>
      <c r="S13" s="371" t="s">
        <v>804</v>
      </c>
      <c r="T13" s="367" t="s">
        <v>496</v>
      </c>
      <c r="U13" s="368" t="s">
        <v>804</v>
      </c>
      <c r="V13" s="370"/>
      <c r="W13" s="657" t="s">
        <v>191</v>
      </c>
      <c r="X13" s="663" t="s">
        <v>192</v>
      </c>
      <c r="Y13" s="369"/>
      <c r="Z13" s="369"/>
      <c r="AA13" s="369"/>
      <c r="AB13" s="368" t="s">
        <v>804</v>
      </c>
      <c r="AC13" s="367" t="s">
        <v>804</v>
      </c>
      <c r="AD13" s="556" t="s">
        <v>804</v>
      </c>
      <c r="AE13" s="368"/>
      <c r="AF13" s="496" t="s">
        <v>193</v>
      </c>
      <c r="AG13" s="369"/>
      <c r="AH13" s="384" t="s">
        <v>193</v>
      </c>
      <c r="AI13" s="367"/>
      <c r="AJ13" s="369"/>
      <c r="AK13" s="369"/>
      <c r="AL13" s="369" t="s">
        <v>804</v>
      </c>
      <c r="AM13" s="368"/>
      <c r="AN13" s="734" t="s">
        <v>698</v>
      </c>
      <c r="AO13" s="367"/>
      <c r="AP13" s="368"/>
      <c r="AQ13" s="367" t="s">
        <v>804</v>
      </c>
      <c r="AR13" s="368"/>
      <c r="AS13" s="540" t="s">
        <v>804</v>
      </c>
      <c r="AT13" s="367" t="s">
        <v>804</v>
      </c>
      <c r="AU13" s="368" t="s">
        <v>497</v>
      </c>
    </row>
    <row r="14" spans="1:47" ht="31.5" customHeight="1">
      <c r="A14" s="883"/>
      <c r="B14" s="250" t="s">
        <v>572</v>
      </c>
      <c r="C14" s="18">
        <v>4</v>
      </c>
      <c r="D14" s="761" t="s">
        <v>804</v>
      </c>
      <c r="E14" s="557">
        <v>3</v>
      </c>
      <c r="F14" s="658" t="s">
        <v>804</v>
      </c>
      <c r="G14" s="664" t="s">
        <v>194</v>
      </c>
      <c r="H14" s="16" t="s">
        <v>497</v>
      </c>
      <c r="I14" s="1" t="s">
        <v>804</v>
      </c>
      <c r="J14" s="376"/>
      <c r="K14" s="19" t="s">
        <v>804</v>
      </c>
      <c r="L14" s="18" t="s">
        <v>804</v>
      </c>
      <c r="M14" s="14" t="s">
        <v>804</v>
      </c>
      <c r="N14" s="557"/>
      <c r="O14" s="19" t="s">
        <v>804</v>
      </c>
      <c r="P14" s="16"/>
      <c r="Q14" s="554" t="s">
        <v>804</v>
      </c>
      <c r="R14" s="14"/>
      <c r="S14" s="18" t="s">
        <v>804</v>
      </c>
      <c r="T14" s="1" t="s">
        <v>496</v>
      </c>
      <c r="U14" s="16" t="s">
        <v>804</v>
      </c>
      <c r="V14" s="14" t="s">
        <v>804</v>
      </c>
      <c r="W14" s="376"/>
      <c r="X14" s="376"/>
      <c r="Y14" s="19"/>
      <c r="Z14" s="19"/>
      <c r="AA14" s="19"/>
      <c r="AB14" s="16"/>
      <c r="AC14" s="1" t="s">
        <v>804</v>
      </c>
      <c r="AD14" s="557" t="s">
        <v>804</v>
      </c>
      <c r="AE14" s="16" t="s">
        <v>804</v>
      </c>
      <c r="AF14" s="376" t="s">
        <v>181</v>
      </c>
      <c r="AG14" s="19" t="s">
        <v>181</v>
      </c>
      <c r="AH14" s="377" t="s">
        <v>181</v>
      </c>
      <c r="AI14" s="1"/>
      <c r="AJ14" s="19" t="s">
        <v>804</v>
      </c>
      <c r="AK14" s="19"/>
      <c r="AL14" s="19" t="s">
        <v>804</v>
      </c>
      <c r="AM14" s="16" t="s">
        <v>181</v>
      </c>
      <c r="AN14" s="14" t="s">
        <v>804</v>
      </c>
      <c r="AO14" s="1" t="s">
        <v>804</v>
      </c>
      <c r="AP14" s="16"/>
      <c r="AQ14" s="1"/>
      <c r="AR14" s="16" t="s">
        <v>804</v>
      </c>
      <c r="AS14" s="554" t="s">
        <v>804</v>
      </c>
      <c r="AT14" s="1" t="s">
        <v>804</v>
      </c>
      <c r="AU14" s="16" t="s">
        <v>497</v>
      </c>
    </row>
    <row r="15" spans="1:47" ht="31.5" customHeight="1">
      <c r="A15" s="883"/>
      <c r="B15" s="250" t="s">
        <v>573</v>
      </c>
      <c r="C15" s="18">
        <v>4</v>
      </c>
      <c r="D15" s="765"/>
      <c r="E15" s="55">
        <v>3</v>
      </c>
      <c r="F15" s="665" t="s">
        <v>804</v>
      </c>
      <c r="G15" s="664" t="s">
        <v>195</v>
      </c>
      <c r="H15" s="16" t="s">
        <v>497</v>
      </c>
      <c r="I15" s="376"/>
      <c r="J15" s="376"/>
      <c r="K15" s="19"/>
      <c r="L15" s="18" t="s">
        <v>804</v>
      </c>
      <c r="M15" s="14" t="s">
        <v>804</v>
      </c>
      <c r="N15" s="557"/>
      <c r="O15" s="19" t="s">
        <v>804</v>
      </c>
      <c r="P15" s="16"/>
      <c r="Q15" s="554" t="s">
        <v>804</v>
      </c>
      <c r="R15" s="14" t="s">
        <v>804</v>
      </c>
      <c r="S15" s="18"/>
      <c r="T15" s="1" t="s">
        <v>496</v>
      </c>
      <c r="U15" s="16" t="s">
        <v>804</v>
      </c>
      <c r="V15" s="14"/>
      <c r="W15" s="376"/>
      <c r="X15" s="376"/>
      <c r="Y15" s="19"/>
      <c r="Z15" s="19"/>
      <c r="AA15" s="19"/>
      <c r="AB15" s="16"/>
      <c r="AC15" s="1" t="s">
        <v>196</v>
      </c>
      <c r="AD15" s="557"/>
      <c r="AE15" s="16" t="s">
        <v>804</v>
      </c>
      <c r="AF15" s="376" t="s">
        <v>197</v>
      </c>
      <c r="AG15" s="19"/>
      <c r="AH15" s="377" t="s">
        <v>197</v>
      </c>
      <c r="AI15" s="1"/>
      <c r="AJ15" s="19"/>
      <c r="AK15" s="19"/>
      <c r="AL15" s="19"/>
      <c r="AM15" s="16" t="s">
        <v>197</v>
      </c>
      <c r="AN15" s="14"/>
      <c r="AO15" s="1" t="s">
        <v>804</v>
      </c>
      <c r="AP15" s="16" t="s">
        <v>804</v>
      </c>
      <c r="AQ15" s="1" t="s">
        <v>804</v>
      </c>
      <c r="AR15" s="16" t="s">
        <v>804</v>
      </c>
      <c r="AS15" s="554" t="s">
        <v>804</v>
      </c>
      <c r="AT15" s="1" t="s">
        <v>804</v>
      </c>
      <c r="AU15" s="16" t="s">
        <v>497</v>
      </c>
    </row>
    <row r="16" spans="1:47" ht="31.5" customHeight="1">
      <c r="A16" s="883"/>
      <c r="B16" s="250" t="s">
        <v>731</v>
      </c>
      <c r="C16" s="18">
        <v>2</v>
      </c>
      <c r="D16" s="761"/>
      <c r="E16" s="557">
        <v>2</v>
      </c>
      <c r="F16" s="658"/>
      <c r="G16" s="1" t="s">
        <v>198</v>
      </c>
      <c r="H16" s="554" t="s">
        <v>497</v>
      </c>
      <c r="I16" s="376" t="s">
        <v>804</v>
      </c>
      <c r="J16" s="376" t="s">
        <v>804</v>
      </c>
      <c r="K16" s="19" t="s">
        <v>804</v>
      </c>
      <c r="L16" s="18" t="s">
        <v>804</v>
      </c>
      <c r="M16" s="14" t="s">
        <v>804</v>
      </c>
      <c r="N16" s="557"/>
      <c r="O16" s="19" t="s">
        <v>804</v>
      </c>
      <c r="P16" s="16"/>
      <c r="Q16" s="554" t="s">
        <v>804</v>
      </c>
      <c r="R16" s="14" t="s">
        <v>804</v>
      </c>
      <c r="S16" s="18" t="s">
        <v>804</v>
      </c>
      <c r="T16" s="1" t="s">
        <v>496</v>
      </c>
      <c r="U16" s="16" t="s">
        <v>804</v>
      </c>
      <c r="V16" s="14" t="s">
        <v>189</v>
      </c>
      <c r="W16" s="376">
        <v>9</v>
      </c>
      <c r="X16" s="376">
        <v>2</v>
      </c>
      <c r="Y16" s="19">
        <v>9</v>
      </c>
      <c r="Z16" s="19"/>
      <c r="AA16" s="19"/>
      <c r="AB16" s="16" t="s">
        <v>804</v>
      </c>
      <c r="AC16" s="1" t="s">
        <v>497</v>
      </c>
      <c r="AD16" s="557" t="s">
        <v>804</v>
      </c>
      <c r="AE16" s="16" t="s">
        <v>804</v>
      </c>
      <c r="AF16" s="376" t="s">
        <v>189</v>
      </c>
      <c r="AG16" s="19" t="s">
        <v>189</v>
      </c>
      <c r="AH16" s="377"/>
      <c r="AI16" s="1"/>
      <c r="AJ16" s="19" t="s">
        <v>804</v>
      </c>
      <c r="AK16" s="19" t="s">
        <v>804</v>
      </c>
      <c r="AL16" s="19"/>
      <c r="AM16" s="16" t="s">
        <v>189</v>
      </c>
      <c r="AN16" s="14" t="s">
        <v>804</v>
      </c>
      <c r="AO16" s="1" t="s">
        <v>804</v>
      </c>
      <c r="AP16" s="16"/>
      <c r="AQ16" s="1" t="s">
        <v>804</v>
      </c>
      <c r="AR16" s="16"/>
      <c r="AS16" s="554"/>
      <c r="AT16" s="1" t="s">
        <v>804</v>
      </c>
      <c r="AU16" s="16" t="s">
        <v>497</v>
      </c>
    </row>
    <row r="17" spans="1:47" ht="31.5" customHeight="1">
      <c r="A17" s="883"/>
      <c r="B17" s="383" t="s">
        <v>760</v>
      </c>
      <c r="C17" s="18"/>
      <c r="D17" s="761"/>
      <c r="E17" s="560">
        <v>8</v>
      </c>
      <c r="F17" s="658" t="s">
        <v>804</v>
      </c>
      <c r="G17" s="1" t="s">
        <v>198</v>
      </c>
      <c r="H17" s="16" t="s">
        <v>497</v>
      </c>
      <c r="I17" s="376"/>
      <c r="J17" s="376"/>
      <c r="K17" s="19"/>
      <c r="L17" s="18" t="s">
        <v>804</v>
      </c>
      <c r="M17" s="14" t="s">
        <v>804</v>
      </c>
      <c r="N17" s="557"/>
      <c r="O17" s="19" t="s">
        <v>804</v>
      </c>
      <c r="P17" s="16"/>
      <c r="Q17" s="554" t="s">
        <v>804</v>
      </c>
      <c r="R17" s="14" t="s">
        <v>804</v>
      </c>
      <c r="S17" s="18" t="s">
        <v>804</v>
      </c>
      <c r="T17" s="1" t="s">
        <v>496</v>
      </c>
      <c r="U17" s="16" t="s">
        <v>804</v>
      </c>
      <c r="V17" s="14" t="s">
        <v>804</v>
      </c>
      <c r="W17" s="376">
        <v>7</v>
      </c>
      <c r="X17" s="376">
        <v>7</v>
      </c>
      <c r="Y17" s="19">
        <v>6</v>
      </c>
      <c r="Z17" s="19">
        <v>3</v>
      </c>
      <c r="AA17" s="19"/>
      <c r="AB17" s="16" t="s">
        <v>804</v>
      </c>
      <c r="AC17" s="1" t="s">
        <v>497</v>
      </c>
      <c r="AD17" s="557" t="s">
        <v>804</v>
      </c>
      <c r="AE17" s="16"/>
      <c r="AF17" s="376" t="s">
        <v>189</v>
      </c>
      <c r="AG17" s="19" t="s">
        <v>189</v>
      </c>
      <c r="AH17" s="377" t="s">
        <v>189</v>
      </c>
      <c r="AI17" s="1"/>
      <c r="AJ17" s="19"/>
      <c r="AK17" s="19"/>
      <c r="AL17" s="19"/>
      <c r="AM17" s="16"/>
      <c r="AN17" s="14" t="s">
        <v>104</v>
      </c>
      <c r="AO17" s="1" t="s">
        <v>804</v>
      </c>
      <c r="AP17" s="16" t="s">
        <v>804</v>
      </c>
      <c r="AQ17" s="1"/>
      <c r="AR17" s="16"/>
      <c r="AS17" s="554" t="s">
        <v>804</v>
      </c>
      <c r="AT17" s="1" t="s">
        <v>804</v>
      </c>
      <c r="AU17" s="16" t="s">
        <v>497</v>
      </c>
    </row>
    <row r="18" spans="1:47" ht="31.5" customHeight="1">
      <c r="A18" s="883"/>
      <c r="B18" s="250" t="s">
        <v>574</v>
      </c>
      <c r="C18" s="18">
        <v>1</v>
      </c>
      <c r="D18" s="761" t="s">
        <v>804</v>
      </c>
      <c r="E18" s="557">
        <v>2</v>
      </c>
      <c r="F18" s="658" t="s">
        <v>804</v>
      </c>
      <c r="G18" s="1"/>
      <c r="H18" s="16" t="s">
        <v>497</v>
      </c>
      <c r="I18" s="376"/>
      <c r="J18" s="376"/>
      <c r="K18" s="19"/>
      <c r="L18" s="18" t="s">
        <v>804</v>
      </c>
      <c r="M18" s="14" t="s">
        <v>804</v>
      </c>
      <c r="N18" s="557"/>
      <c r="O18" s="19" t="s">
        <v>804</v>
      </c>
      <c r="P18" s="16"/>
      <c r="Q18" s="554" t="s">
        <v>804</v>
      </c>
      <c r="R18" s="14" t="s">
        <v>804</v>
      </c>
      <c r="S18" s="18"/>
      <c r="T18" s="1"/>
      <c r="U18" s="16" t="s">
        <v>804</v>
      </c>
      <c r="V18" s="14" t="s">
        <v>804</v>
      </c>
      <c r="W18" s="376">
        <v>3</v>
      </c>
      <c r="X18" s="376">
        <v>6</v>
      </c>
      <c r="Y18" s="19">
        <v>5</v>
      </c>
      <c r="Z18" s="19"/>
      <c r="AA18" s="19"/>
      <c r="AB18" s="16" t="s">
        <v>804</v>
      </c>
      <c r="AC18" s="1" t="s">
        <v>497</v>
      </c>
      <c r="AD18" s="557" t="s">
        <v>804</v>
      </c>
      <c r="AE18" s="16"/>
      <c r="AF18" s="376" t="s">
        <v>199</v>
      </c>
      <c r="AG18" s="19"/>
      <c r="AH18" s="377"/>
      <c r="AI18" s="1"/>
      <c r="AJ18" s="19"/>
      <c r="AK18" s="19"/>
      <c r="AL18" s="19"/>
      <c r="AM18" s="16"/>
      <c r="AN18" s="14"/>
      <c r="AO18" s="1" t="s">
        <v>804</v>
      </c>
      <c r="AP18" s="16"/>
      <c r="AQ18" s="1" t="s">
        <v>804</v>
      </c>
      <c r="AR18" s="16" t="s">
        <v>804</v>
      </c>
      <c r="AS18" s="554"/>
      <c r="AT18" s="374" t="s">
        <v>804</v>
      </c>
      <c r="AU18" s="372" t="s">
        <v>804</v>
      </c>
    </row>
    <row r="19" spans="1:47" ht="31.5" customHeight="1">
      <c r="A19" s="883"/>
      <c r="B19" s="250" t="s">
        <v>575</v>
      </c>
      <c r="C19" s="18">
        <v>2</v>
      </c>
      <c r="D19" s="761" t="s">
        <v>104</v>
      </c>
      <c r="E19" s="557">
        <v>1</v>
      </c>
      <c r="F19" s="658" t="s">
        <v>804</v>
      </c>
      <c r="G19" s="1" t="s">
        <v>200</v>
      </c>
      <c r="H19" s="16" t="s">
        <v>497</v>
      </c>
      <c r="I19" s="376" t="s">
        <v>804</v>
      </c>
      <c r="J19" s="376" t="s">
        <v>804</v>
      </c>
      <c r="K19" s="19" t="s">
        <v>804</v>
      </c>
      <c r="L19" s="18" t="s">
        <v>804</v>
      </c>
      <c r="M19" s="14" t="s">
        <v>804</v>
      </c>
      <c r="N19" s="557" t="s">
        <v>104</v>
      </c>
      <c r="O19" s="19"/>
      <c r="P19" s="16"/>
      <c r="Q19" s="554" t="s">
        <v>804</v>
      </c>
      <c r="R19" s="14"/>
      <c r="S19" s="18" t="s">
        <v>804</v>
      </c>
      <c r="T19" s="1"/>
      <c r="U19" s="16" t="s">
        <v>804</v>
      </c>
      <c r="V19" s="14" t="s">
        <v>804</v>
      </c>
      <c r="W19" s="376"/>
      <c r="X19" s="376"/>
      <c r="Y19" s="19"/>
      <c r="Z19" s="19"/>
      <c r="AA19" s="19"/>
      <c r="AB19" s="16"/>
      <c r="AC19" s="1" t="s">
        <v>804</v>
      </c>
      <c r="AD19" s="557" t="s">
        <v>804</v>
      </c>
      <c r="AE19" s="16"/>
      <c r="AF19" s="376" t="s">
        <v>179</v>
      </c>
      <c r="AG19" s="19" t="s">
        <v>179</v>
      </c>
      <c r="AH19" s="377" t="s">
        <v>104</v>
      </c>
      <c r="AI19" s="1"/>
      <c r="AJ19" s="19"/>
      <c r="AK19" s="19"/>
      <c r="AL19" s="19"/>
      <c r="AM19" s="16" t="s">
        <v>179</v>
      </c>
      <c r="AN19" s="14"/>
      <c r="AO19" s="1" t="s">
        <v>804</v>
      </c>
      <c r="AP19" s="16" t="s">
        <v>804</v>
      </c>
      <c r="AQ19" s="1" t="s">
        <v>804</v>
      </c>
      <c r="AR19" s="16" t="s">
        <v>804</v>
      </c>
      <c r="AS19" s="554" t="s">
        <v>804</v>
      </c>
      <c r="AT19" s="1" t="s">
        <v>804</v>
      </c>
      <c r="AU19" s="16" t="s">
        <v>497</v>
      </c>
    </row>
    <row r="20" spans="1:47" ht="31.5" customHeight="1">
      <c r="A20" s="891"/>
      <c r="B20" s="381" t="s">
        <v>576</v>
      </c>
      <c r="C20" s="378">
        <v>2</v>
      </c>
      <c r="D20" s="766" t="s">
        <v>804</v>
      </c>
      <c r="E20" s="488">
        <v>2</v>
      </c>
      <c r="F20" s="666" t="s">
        <v>804</v>
      </c>
      <c r="G20" s="176"/>
      <c r="H20" s="113" t="s">
        <v>497</v>
      </c>
      <c r="I20" s="497"/>
      <c r="J20" s="497"/>
      <c r="K20" s="115"/>
      <c r="L20" s="378" t="s">
        <v>804</v>
      </c>
      <c r="M20" s="17" t="s">
        <v>804</v>
      </c>
      <c r="N20" s="562"/>
      <c r="O20" s="115" t="s">
        <v>804</v>
      </c>
      <c r="P20" s="113"/>
      <c r="Q20" s="553" t="s">
        <v>804</v>
      </c>
      <c r="R20" s="17" t="s">
        <v>804</v>
      </c>
      <c r="S20" s="378" t="s">
        <v>804</v>
      </c>
      <c r="T20" s="114" t="s">
        <v>496</v>
      </c>
      <c r="U20" s="113" t="s">
        <v>804</v>
      </c>
      <c r="V20" s="17"/>
      <c r="W20" s="562">
        <v>4</v>
      </c>
      <c r="X20" s="667" t="s">
        <v>201</v>
      </c>
      <c r="Y20" s="115"/>
      <c r="Z20" s="115"/>
      <c r="AA20" s="115"/>
      <c r="AB20" s="113" t="s">
        <v>804</v>
      </c>
      <c r="AC20" s="114" t="s">
        <v>497</v>
      </c>
      <c r="AD20" s="562" t="s">
        <v>804</v>
      </c>
      <c r="AE20" s="113" t="s">
        <v>804</v>
      </c>
      <c r="AF20" s="497" t="s">
        <v>202</v>
      </c>
      <c r="AG20" s="115" t="s">
        <v>202</v>
      </c>
      <c r="AH20" s="116" t="s">
        <v>202</v>
      </c>
      <c r="AI20" s="114" t="s">
        <v>804</v>
      </c>
      <c r="AJ20" s="115"/>
      <c r="AK20" s="115"/>
      <c r="AL20" s="115"/>
      <c r="AM20" s="113"/>
      <c r="AN20" s="17" t="s">
        <v>228</v>
      </c>
      <c r="AO20" s="114" t="s">
        <v>804</v>
      </c>
      <c r="AP20" s="113" t="s">
        <v>804</v>
      </c>
      <c r="AQ20" s="757"/>
      <c r="AR20" s="544"/>
      <c r="AS20" s="545" t="s">
        <v>804</v>
      </c>
      <c r="AT20" s="114" t="s">
        <v>804</v>
      </c>
      <c r="AU20" s="113" t="s">
        <v>497</v>
      </c>
    </row>
    <row r="21" spans="1:47" ht="31.5" customHeight="1">
      <c r="A21" s="884" t="s">
        <v>611</v>
      </c>
      <c r="B21" s="366" t="s">
        <v>577</v>
      </c>
      <c r="C21" s="375">
        <v>3</v>
      </c>
      <c r="D21" s="767" t="s">
        <v>804</v>
      </c>
      <c r="E21" s="559"/>
      <c r="F21" s="668"/>
      <c r="G21" s="374"/>
      <c r="H21" s="538" t="s">
        <v>497</v>
      </c>
      <c r="I21" s="498"/>
      <c r="J21" s="498"/>
      <c r="K21" s="380"/>
      <c r="L21" s="375" t="s">
        <v>804</v>
      </c>
      <c r="M21" s="373" t="s">
        <v>804</v>
      </c>
      <c r="N21" s="559"/>
      <c r="O21" s="380" t="s">
        <v>804</v>
      </c>
      <c r="P21" s="372"/>
      <c r="Q21" s="538" t="s">
        <v>804</v>
      </c>
      <c r="R21" s="373"/>
      <c r="S21" s="375"/>
      <c r="T21" s="374" t="s">
        <v>496</v>
      </c>
      <c r="U21" s="372"/>
      <c r="V21" s="373"/>
      <c r="W21" s="498"/>
      <c r="X21" s="498"/>
      <c r="Y21" s="380"/>
      <c r="Z21" s="380"/>
      <c r="AA21" s="380"/>
      <c r="AB21" s="372"/>
      <c r="AC21" s="374"/>
      <c r="AD21" s="559" t="s">
        <v>804</v>
      </c>
      <c r="AE21" s="372"/>
      <c r="AF21" s="496" t="s">
        <v>104</v>
      </c>
      <c r="AG21" s="369"/>
      <c r="AH21" s="384"/>
      <c r="AI21" s="374"/>
      <c r="AJ21" s="380"/>
      <c r="AK21" s="380"/>
      <c r="AL21" s="380"/>
      <c r="AM21" s="372"/>
      <c r="AN21" s="373"/>
      <c r="AO21" s="374" t="s">
        <v>804</v>
      </c>
      <c r="AP21" s="372"/>
      <c r="AQ21" s="374"/>
      <c r="AR21" s="372"/>
      <c r="AS21" s="538" t="s">
        <v>804</v>
      </c>
      <c r="AT21" s="374" t="s">
        <v>804</v>
      </c>
      <c r="AU21" s="372" t="s">
        <v>497</v>
      </c>
    </row>
    <row r="22" spans="1:47" ht="31.5" customHeight="1">
      <c r="A22" s="885"/>
      <c r="B22" s="381" t="s">
        <v>578</v>
      </c>
      <c r="C22" s="378"/>
      <c r="D22" s="766"/>
      <c r="E22" s="562">
        <v>2</v>
      </c>
      <c r="F22" s="666" t="s">
        <v>804</v>
      </c>
      <c r="G22" s="1" t="s">
        <v>204</v>
      </c>
      <c r="H22" s="553" t="s">
        <v>497</v>
      </c>
      <c r="I22" s="497" t="s">
        <v>804</v>
      </c>
      <c r="J22" s="497" t="s">
        <v>804</v>
      </c>
      <c r="K22" s="115" t="s">
        <v>804</v>
      </c>
      <c r="L22" s="546" t="s">
        <v>804</v>
      </c>
      <c r="M22" s="549" t="s">
        <v>804</v>
      </c>
      <c r="N22" s="560"/>
      <c r="O22" s="551" t="s">
        <v>804</v>
      </c>
      <c r="P22" s="494"/>
      <c r="Q22" s="550" t="s">
        <v>804</v>
      </c>
      <c r="R22" s="549"/>
      <c r="S22" s="546" t="s">
        <v>804</v>
      </c>
      <c r="T22" s="493" t="s">
        <v>496</v>
      </c>
      <c r="U22" s="494"/>
      <c r="V22" s="549" t="s">
        <v>804</v>
      </c>
      <c r="W22" s="495"/>
      <c r="X22" s="495"/>
      <c r="Y22" s="115"/>
      <c r="Z22" s="115"/>
      <c r="AA22" s="115"/>
      <c r="AB22" s="113"/>
      <c r="AC22" s="114" t="s">
        <v>497</v>
      </c>
      <c r="AD22" s="562" t="s">
        <v>804</v>
      </c>
      <c r="AE22" s="113"/>
      <c r="AF22" s="497" t="s">
        <v>179</v>
      </c>
      <c r="AG22" s="115"/>
      <c r="AH22" s="116"/>
      <c r="AI22" s="114"/>
      <c r="AJ22" s="115" t="s">
        <v>804</v>
      </c>
      <c r="AK22" s="115" t="s">
        <v>804</v>
      </c>
      <c r="AL22" s="115"/>
      <c r="AM22" s="113"/>
      <c r="AN22" s="17"/>
      <c r="AO22" s="114" t="s">
        <v>804</v>
      </c>
      <c r="AP22" s="113"/>
      <c r="AQ22" s="114" t="s">
        <v>804</v>
      </c>
      <c r="AR22" s="113"/>
      <c r="AS22" s="553" t="s">
        <v>804</v>
      </c>
      <c r="AT22" s="114" t="s">
        <v>804</v>
      </c>
      <c r="AU22" s="113" t="s">
        <v>497</v>
      </c>
    </row>
    <row r="23" spans="1:47" ht="31.5" customHeight="1">
      <c r="A23" s="1133" t="s">
        <v>612</v>
      </c>
      <c r="B23" s="379" t="s">
        <v>579</v>
      </c>
      <c r="C23" s="371">
        <v>2</v>
      </c>
      <c r="D23" s="763"/>
      <c r="E23" s="556">
        <v>2</v>
      </c>
      <c r="F23" s="660" t="s">
        <v>804</v>
      </c>
      <c r="G23" s="367"/>
      <c r="H23" s="368" t="s">
        <v>497</v>
      </c>
      <c r="I23" s="496" t="s">
        <v>804</v>
      </c>
      <c r="J23" s="496" t="s">
        <v>804</v>
      </c>
      <c r="K23" s="369" t="s">
        <v>804</v>
      </c>
      <c r="L23" s="371" t="s">
        <v>804</v>
      </c>
      <c r="M23" s="370" t="s">
        <v>804</v>
      </c>
      <c r="N23" s="556"/>
      <c r="O23" s="369"/>
      <c r="P23" s="368"/>
      <c r="Q23" s="540" t="s">
        <v>804</v>
      </c>
      <c r="R23" s="370" t="s">
        <v>804</v>
      </c>
      <c r="S23" s="371" t="s">
        <v>804</v>
      </c>
      <c r="T23" s="367" t="s">
        <v>496</v>
      </c>
      <c r="U23" s="368" t="s">
        <v>804</v>
      </c>
      <c r="V23" s="370"/>
      <c r="W23" s="496">
        <v>33</v>
      </c>
      <c r="X23" s="496">
        <v>20</v>
      </c>
      <c r="Y23" s="369"/>
      <c r="Z23" s="369"/>
      <c r="AA23" s="369">
        <v>1</v>
      </c>
      <c r="AB23" s="368" t="s">
        <v>804</v>
      </c>
      <c r="AC23" s="367" t="s">
        <v>804</v>
      </c>
      <c r="AD23" s="556" t="s">
        <v>804</v>
      </c>
      <c r="AE23" s="368"/>
      <c r="AF23" s="496" t="s">
        <v>205</v>
      </c>
      <c r="AG23" s="369"/>
      <c r="AH23" s="384" t="s">
        <v>205</v>
      </c>
      <c r="AI23" s="367"/>
      <c r="AJ23" s="369"/>
      <c r="AK23" s="369"/>
      <c r="AL23" s="369"/>
      <c r="AM23" s="368"/>
      <c r="AN23" s="370" t="s">
        <v>497</v>
      </c>
      <c r="AO23" s="367" t="s">
        <v>804</v>
      </c>
      <c r="AP23" s="368"/>
      <c r="AQ23" s="367"/>
      <c r="AR23" s="368"/>
      <c r="AS23" s="540" t="s">
        <v>804</v>
      </c>
      <c r="AT23" s="367" t="s">
        <v>804</v>
      </c>
      <c r="AU23" s="368" t="s">
        <v>497</v>
      </c>
    </row>
    <row r="24" spans="1:47" ht="31.5" customHeight="1">
      <c r="A24" s="891"/>
      <c r="B24" s="381" t="s">
        <v>580</v>
      </c>
      <c r="C24" s="848"/>
      <c r="D24" s="849"/>
      <c r="E24" s="562"/>
      <c r="F24" s="666"/>
      <c r="G24" s="114"/>
      <c r="H24" s="113" t="s">
        <v>497</v>
      </c>
      <c r="I24" s="497" t="s">
        <v>804</v>
      </c>
      <c r="J24" s="497" t="s">
        <v>804</v>
      </c>
      <c r="K24" s="115" t="s">
        <v>804</v>
      </c>
      <c r="L24" s="378" t="s">
        <v>804</v>
      </c>
      <c r="M24" s="17" t="s">
        <v>804</v>
      </c>
      <c r="N24" s="562" t="s">
        <v>804</v>
      </c>
      <c r="O24" s="115" t="s">
        <v>804</v>
      </c>
      <c r="P24" s="113"/>
      <c r="Q24" s="553" t="s">
        <v>804</v>
      </c>
      <c r="R24" s="17" t="s">
        <v>804</v>
      </c>
      <c r="S24" s="378" t="s">
        <v>804</v>
      </c>
      <c r="T24" s="114" t="s">
        <v>496</v>
      </c>
      <c r="U24" s="113" t="s">
        <v>205</v>
      </c>
      <c r="V24" s="17" t="s">
        <v>804</v>
      </c>
      <c r="W24" s="497">
        <v>19</v>
      </c>
      <c r="X24" s="497">
        <v>9</v>
      </c>
      <c r="Y24" s="115"/>
      <c r="Z24" s="115"/>
      <c r="AA24" s="115"/>
      <c r="AB24" s="544" t="s">
        <v>804</v>
      </c>
      <c r="AC24" s="114" t="s">
        <v>804</v>
      </c>
      <c r="AD24" s="562" t="s">
        <v>804</v>
      </c>
      <c r="AE24" s="113" t="s">
        <v>804</v>
      </c>
      <c r="AF24" s="498" t="s">
        <v>205</v>
      </c>
      <c r="AG24" s="380"/>
      <c r="AH24" s="116" t="s">
        <v>205</v>
      </c>
      <c r="AI24" s="114" t="s">
        <v>804</v>
      </c>
      <c r="AJ24" s="115" t="s">
        <v>804</v>
      </c>
      <c r="AK24" s="115" t="s">
        <v>804</v>
      </c>
      <c r="AL24" s="115" t="s">
        <v>804</v>
      </c>
      <c r="AM24" s="113"/>
      <c r="AN24" s="17" t="s">
        <v>804</v>
      </c>
      <c r="AO24" s="114" t="s">
        <v>804</v>
      </c>
      <c r="AP24" s="113"/>
      <c r="AQ24" s="114" t="s">
        <v>804</v>
      </c>
      <c r="AR24" s="113"/>
      <c r="AS24" s="553" t="s">
        <v>804</v>
      </c>
      <c r="AT24" s="114" t="s">
        <v>804</v>
      </c>
      <c r="AU24" s="113" t="s">
        <v>804</v>
      </c>
    </row>
    <row r="25" spans="1:47" ht="31.5" customHeight="1">
      <c r="A25" s="877" t="s">
        <v>737</v>
      </c>
      <c r="B25" s="366" t="s">
        <v>583</v>
      </c>
      <c r="C25" s="850"/>
      <c r="D25" s="851"/>
      <c r="E25" s="55">
        <v>1</v>
      </c>
      <c r="F25" s="665" t="s">
        <v>804</v>
      </c>
      <c r="G25" s="385"/>
      <c r="H25" s="382" t="s">
        <v>497</v>
      </c>
      <c r="I25" s="385"/>
      <c r="J25" s="499" t="s">
        <v>804</v>
      </c>
      <c r="K25" s="543"/>
      <c r="L25" s="534" t="s">
        <v>804</v>
      </c>
      <c r="M25" s="552" t="s">
        <v>804</v>
      </c>
      <c r="N25" s="499"/>
      <c r="O25" s="543"/>
      <c r="P25" s="382"/>
      <c r="Q25" s="539" t="s">
        <v>804</v>
      </c>
      <c r="R25" s="552" t="s">
        <v>804</v>
      </c>
      <c r="S25" s="534"/>
      <c r="T25" s="385" t="s">
        <v>496</v>
      </c>
      <c r="U25" s="382" t="s">
        <v>804</v>
      </c>
      <c r="V25" s="552" t="s">
        <v>804</v>
      </c>
      <c r="W25" s="555">
        <v>16</v>
      </c>
      <c r="X25" s="669">
        <v>8</v>
      </c>
      <c r="Y25" s="669">
        <v>5</v>
      </c>
      <c r="Z25" s="380">
        <v>1</v>
      </c>
      <c r="AA25" s="380">
        <v>8</v>
      </c>
      <c r="AB25" s="372" t="s">
        <v>804</v>
      </c>
      <c r="AC25" s="385" t="s">
        <v>804</v>
      </c>
      <c r="AD25" s="55" t="s">
        <v>804</v>
      </c>
      <c r="AE25" s="382"/>
      <c r="AF25" s="496" t="s">
        <v>179</v>
      </c>
      <c r="AG25" s="369"/>
      <c r="AH25" s="384"/>
      <c r="AI25" s="385"/>
      <c r="AJ25" s="543" t="s">
        <v>804</v>
      </c>
      <c r="AK25" s="543"/>
      <c r="AL25" s="543"/>
      <c r="AM25" s="382" t="s">
        <v>179</v>
      </c>
      <c r="AN25" s="373" t="s">
        <v>804</v>
      </c>
      <c r="AO25" s="374"/>
      <c r="AP25" s="382"/>
      <c r="AQ25" s="385"/>
      <c r="AR25" s="382"/>
      <c r="AS25" s="539" t="s">
        <v>804</v>
      </c>
      <c r="AT25" s="385" t="s">
        <v>804</v>
      </c>
      <c r="AU25" s="382"/>
    </row>
    <row r="26" spans="1:47" ht="31.5" customHeight="1">
      <c r="A26" s="878"/>
      <c r="B26" s="250" t="s">
        <v>581</v>
      </c>
      <c r="C26" s="852">
        <v>2</v>
      </c>
      <c r="D26" s="853"/>
      <c r="E26" s="557"/>
      <c r="F26" s="658"/>
      <c r="G26" s="1"/>
      <c r="H26" s="16" t="s">
        <v>497</v>
      </c>
      <c r="I26" s="376"/>
      <c r="J26" s="376"/>
      <c r="K26" s="19"/>
      <c r="L26" s="18" t="s">
        <v>804</v>
      </c>
      <c r="M26" s="14" t="s">
        <v>804</v>
      </c>
      <c r="N26" s="376" t="s">
        <v>804</v>
      </c>
      <c r="O26" s="19" t="s">
        <v>804</v>
      </c>
      <c r="P26" s="16"/>
      <c r="Q26" s="554" t="s">
        <v>804</v>
      </c>
      <c r="R26" s="554" t="s">
        <v>804</v>
      </c>
      <c r="S26" s="557"/>
      <c r="T26" s="1" t="s">
        <v>496</v>
      </c>
      <c r="U26" s="16" t="s">
        <v>804</v>
      </c>
      <c r="V26" s="14" t="s">
        <v>804</v>
      </c>
      <c r="W26" s="670" t="s">
        <v>206</v>
      </c>
      <c r="X26" s="670" t="s">
        <v>207</v>
      </c>
      <c r="Y26" s="376"/>
      <c r="Z26" s="19"/>
      <c r="AA26" s="19"/>
      <c r="AB26" s="16"/>
      <c r="AC26" s="1" t="s">
        <v>804</v>
      </c>
      <c r="AD26" s="557" t="s">
        <v>804</v>
      </c>
      <c r="AE26" s="16"/>
      <c r="AF26" s="376" t="s">
        <v>208</v>
      </c>
      <c r="AG26" s="19" t="s">
        <v>208</v>
      </c>
      <c r="AH26" s="377"/>
      <c r="AI26" s="1"/>
      <c r="AJ26" s="19"/>
      <c r="AK26" s="19"/>
      <c r="AL26" s="19"/>
      <c r="AM26" s="16"/>
      <c r="AN26" s="14" t="s">
        <v>173</v>
      </c>
      <c r="AO26" s="1" t="s">
        <v>804</v>
      </c>
      <c r="AP26" s="16" t="s">
        <v>804</v>
      </c>
      <c r="AQ26" s="1"/>
      <c r="AR26" s="16"/>
      <c r="AS26" s="554" t="s">
        <v>804</v>
      </c>
      <c r="AT26" s="1" t="s">
        <v>804</v>
      </c>
      <c r="AU26" s="16" t="s">
        <v>804</v>
      </c>
    </row>
    <row r="27" spans="1:47" ht="31.5" customHeight="1">
      <c r="A27" s="878"/>
      <c r="B27" s="250" t="s">
        <v>582</v>
      </c>
      <c r="C27" s="852">
        <v>2</v>
      </c>
      <c r="D27" s="853" t="s">
        <v>804</v>
      </c>
      <c r="E27" s="740">
        <v>2</v>
      </c>
      <c r="F27" s="658" t="s">
        <v>804</v>
      </c>
      <c r="G27" s="1" t="s">
        <v>209</v>
      </c>
      <c r="H27" s="16" t="s">
        <v>497</v>
      </c>
      <c r="I27" s="376" t="s">
        <v>804</v>
      </c>
      <c r="J27" s="376"/>
      <c r="K27" s="19" t="s">
        <v>804</v>
      </c>
      <c r="L27" s="18" t="s">
        <v>804</v>
      </c>
      <c r="M27" s="14" t="s">
        <v>804</v>
      </c>
      <c r="N27" s="376" t="s">
        <v>804</v>
      </c>
      <c r="O27" s="19"/>
      <c r="P27" s="16"/>
      <c r="Q27" s="554" t="s">
        <v>804</v>
      </c>
      <c r="R27" s="554" t="s">
        <v>804</v>
      </c>
      <c r="S27" s="557"/>
      <c r="T27" s="1" t="s">
        <v>496</v>
      </c>
      <c r="U27" s="16"/>
      <c r="V27" s="14"/>
      <c r="W27" s="670"/>
      <c r="X27" s="670"/>
      <c r="Y27" s="376"/>
      <c r="Z27" s="19"/>
      <c r="AA27" s="19"/>
      <c r="AB27" s="16"/>
      <c r="AC27" s="1"/>
      <c r="AD27" s="557" t="s">
        <v>804</v>
      </c>
      <c r="AE27" s="16" t="s">
        <v>804</v>
      </c>
      <c r="AF27" s="376" t="s">
        <v>205</v>
      </c>
      <c r="AG27" s="19" t="s">
        <v>205</v>
      </c>
      <c r="AH27" s="377" t="s">
        <v>205</v>
      </c>
      <c r="AI27" s="1"/>
      <c r="AJ27" s="19"/>
      <c r="AK27" s="19"/>
      <c r="AL27" s="19"/>
      <c r="AM27" s="16"/>
      <c r="AN27" s="14"/>
      <c r="AO27" s="1" t="s">
        <v>804</v>
      </c>
      <c r="AP27" s="16"/>
      <c r="AQ27" s="1"/>
      <c r="AR27" s="16"/>
      <c r="AS27" s="554" t="s">
        <v>804</v>
      </c>
      <c r="AT27" s="376" t="s">
        <v>804</v>
      </c>
      <c r="AU27" s="16" t="s">
        <v>497</v>
      </c>
    </row>
    <row r="28" spans="1:47" ht="31.5" customHeight="1">
      <c r="A28" s="878"/>
      <c r="B28" s="250" t="s">
        <v>748</v>
      </c>
      <c r="C28" s="852">
        <v>3</v>
      </c>
      <c r="D28" s="853" t="s">
        <v>804</v>
      </c>
      <c r="E28" s="557">
        <v>3</v>
      </c>
      <c r="F28" s="658" t="s">
        <v>804</v>
      </c>
      <c r="G28" s="1"/>
      <c r="H28" s="16" t="s">
        <v>497</v>
      </c>
      <c r="I28" s="1"/>
      <c r="J28" s="376"/>
      <c r="K28" s="19"/>
      <c r="L28" s="18" t="s">
        <v>804</v>
      </c>
      <c r="M28" s="14" t="s">
        <v>804</v>
      </c>
      <c r="N28" s="376" t="s">
        <v>804</v>
      </c>
      <c r="O28" s="19" t="s">
        <v>804</v>
      </c>
      <c r="P28" s="16" t="s">
        <v>804</v>
      </c>
      <c r="Q28" s="554" t="s">
        <v>804</v>
      </c>
      <c r="R28" s="14" t="s">
        <v>804</v>
      </c>
      <c r="S28" s="18" t="s">
        <v>804</v>
      </c>
      <c r="T28" s="1" t="s">
        <v>804</v>
      </c>
      <c r="U28" s="16" t="s">
        <v>804</v>
      </c>
      <c r="V28" s="14" t="s">
        <v>804</v>
      </c>
      <c r="W28" s="671">
        <v>10</v>
      </c>
      <c r="X28" s="672">
        <v>6</v>
      </c>
      <c r="Y28" s="672">
        <v>10</v>
      </c>
      <c r="Z28" s="386" t="s">
        <v>210</v>
      </c>
      <c r="AA28" s="386"/>
      <c r="AB28" s="16" t="s">
        <v>804</v>
      </c>
      <c r="AC28" s="1"/>
      <c r="AD28" s="557" t="s">
        <v>804</v>
      </c>
      <c r="AE28" s="16" t="s">
        <v>804</v>
      </c>
      <c r="AF28" s="376" t="s">
        <v>104</v>
      </c>
      <c r="AG28" s="19"/>
      <c r="AH28" s="377" t="s">
        <v>183</v>
      </c>
      <c r="AI28" s="1"/>
      <c r="AJ28" s="19"/>
      <c r="AK28" s="19"/>
      <c r="AL28" s="19"/>
      <c r="AM28" s="16"/>
      <c r="AN28" s="14" t="s">
        <v>804</v>
      </c>
      <c r="AO28" s="1" t="s">
        <v>804</v>
      </c>
      <c r="AP28" s="16"/>
      <c r="AQ28" s="758" t="s">
        <v>804</v>
      </c>
      <c r="AR28" s="759" t="s">
        <v>104</v>
      </c>
      <c r="AS28" s="673"/>
      <c r="AT28" s="1" t="s">
        <v>804</v>
      </c>
      <c r="AU28" s="16"/>
    </row>
    <row r="29" spans="1:47" ht="31.5" customHeight="1">
      <c r="A29" s="878"/>
      <c r="B29" s="250" t="s">
        <v>584</v>
      </c>
      <c r="C29" s="852">
        <v>1</v>
      </c>
      <c r="D29" s="853"/>
      <c r="E29" s="740">
        <v>1</v>
      </c>
      <c r="F29" s="658" t="s">
        <v>804</v>
      </c>
      <c r="G29" s="1"/>
      <c r="H29" s="16" t="s">
        <v>497</v>
      </c>
      <c r="I29" s="376"/>
      <c r="J29" s="376"/>
      <c r="K29" s="19"/>
      <c r="L29" s="18" t="s">
        <v>804</v>
      </c>
      <c r="M29" s="14" t="s">
        <v>804</v>
      </c>
      <c r="N29" s="376" t="s">
        <v>804</v>
      </c>
      <c r="O29" s="19" t="s">
        <v>804</v>
      </c>
      <c r="P29" s="16" t="s">
        <v>804</v>
      </c>
      <c r="Q29" s="538"/>
      <c r="R29" s="538" t="s">
        <v>804</v>
      </c>
      <c r="S29" s="559" t="s">
        <v>804</v>
      </c>
      <c r="T29" s="1" t="s">
        <v>496</v>
      </c>
      <c r="U29" s="16"/>
      <c r="V29" s="14"/>
      <c r="W29" s="671">
        <v>4</v>
      </c>
      <c r="X29" s="672">
        <v>2</v>
      </c>
      <c r="Y29" s="672">
        <v>3</v>
      </c>
      <c r="Z29" s="19">
        <v>1</v>
      </c>
      <c r="AA29" s="19"/>
      <c r="AB29" s="16" t="s">
        <v>804</v>
      </c>
      <c r="AC29" s="1" t="s">
        <v>699</v>
      </c>
      <c r="AD29" s="557"/>
      <c r="AE29" s="16"/>
      <c r="AF29" s="376" t="s">
        <v>211</v>
      </c>
      <c r="AG29" s="19" t="s">
        <v>211</v>
      </c>
      <c r="AH29" s="377"/>
      <c r="AI29" s="1"/>
      <c r="AJ29" s="19"/>
      <c r="AK29" s="19"/>
      <c r="AL29" s="19"/>
      <c r="AM29" s="16"/>
      <c r="AN29" s="14"/>
      <c r="AO29" s="1" t="s">
        <v>804</v>
      </c>
      <c r="AP29" s="16"/>
      <c r="AQ29" s="1" t="s">
        <v>804</v>
      </c>
      <c r="AR29" s="16"/>
      <c r="AS29" s="554"/>
      <c r="AT29" s="1" t="s">
        <v>804</v>
      </c>
      <c r="AU29" s="16" t="s">
        <v>497</v>
      </c>
    </row>
    <row r="30" spans="1:47" ht="31.5" customHeight="1">
      <c r="A30" s="879"/>
      <c r="B30" s="381" t="s">
        <v>773</v>
      </c>
      <c r="C30" s="848"/>
      <c r="D30" s="849"/>
      <c r="E30" s="741">
        <v>1</v>
      </c>
      <c r="F30" s="666" t="s">
        <v>804</v>
      </c>
      <c r="G30" s="114"/>
      <c r="H30" s="113" t="s">
        <v>497</v>
      </c>
      <c r="I30" s="114" t="s">
        <v>804</v>
      </c>
      <c r="J30" s="497"/>
      <c r="K30" s="115"/>
      <c r="L30" s="378" t="s">
        <v>804</v>
      </c>
      <c r="M30" s="17" t="s">
        <v>804</v>
      </c>
      <c r="N30" s="497"/>
      <c r="O30" s="115" t="s">
        <v>804</v>
      </c>
      <c r="P30" s="113"/>
      <c r="Q30" s="553"/>
      <c r="R30" s="17" t="s">
        <v>804</v>
      </c>
      <c r="S30" s="378" t="s">
        <v>804</v>
      </c>
      <c r="T30" s="114" t="s">
        <v>804</v>
      </c>
      <c r="U30" s="113" t="s">
        <v>804</v>
      </c>
      <c r="V30" s="17" t="s">
        <v>804</v>
      </c>
      <c r="W30" s="674">
        <v>3</v>
      </c>
      <c r="X30" s="675">
        <v>1</v>
      </c>
      <c r="Y30" s="675">
        <v>4</v>
      </c>
      <c r="Z30" s="115">
        <v>2</v>
      </c>
      <c r="AA30" s="115"/>
      <c r="AB30" s="113" t="s">
        <v>804</v>
      </c>
      <c r="AC30" s="114"/>
      <c r="AD30" s="562" t="s">
        <v>804</v>
      </c>
      <c r="AE30" s="113"/>
      <c r="AF30" s="497" t="s">
        <v>199</v>
      </c>
      <c r="AG30" s="115"/>
      <c r="AH30" s="116"/>
      <c r="AI30" s="114"/>
      <c r="AJ30" s="115"/>
      <c r="AK30" s="115"/>
      <c r="AL30" s="115"/>
      <c r="AM30" s="113" t="s">
        <v>199</v>
      </c>
      <c r="AN30" s="17" t="s">
        <v>804</v>
      </c>
      <c r="AO30" s="493" t="s">
        <v>804</v>
      </c>
      <c r="AP30" s="113"/>
      <c r="AQ30" s="114"/>
      <c r="AR30" s="113"/>
      <c r="AS30" s="553" t="s">
        <v>804</v>
      </c>
      <c r="AT30" s="1" t="s">
        <v>804</v>
      </c>
      <c r="AU30" s="113" t="s">
        <v>497</v>
      </c>
    </row>
    <row r="31" spans="1:47" ht="31.5" customHeight="1">
      <c r="A31" s="1133" t="s">
        <v>613</v>
      </c>
      <c r="B31" s="379" t="s">
        <v>586</v>
      </c>
      <c r="C31" s="854">
        <v>1</v>
      </c>
      <c r="D31" s="855" t="s">
        <v>804</v>
      </c>
      <c r="E31" s="556">
        <v>1</v>
      </c>
      <c r="F31" s="660"/>
      <c r="G31" s="367"/>
      <c r="H31" s="368" t="s">
        <v>497</v>
      </c>
      <c r="I31" s="496" t="s">
        <v>804</v>
      </c>
      <c r="J31" s="496" t="s">
        <v>804</v>
      </c>
      <c r="K31" s="369" t="s">
        <v>804</v>
      </c>
      <c r="L31" s="371" t="s">
        <v>804</v>
      </c>
      <c r="M31" s="370" t="s">
        <v>804</v>
      </c>
      <c r="N31" s="496"/>
      <c r="O31" s="369" t="s">
        <v>804</v>
      </c>
      <c r="P31" s="368"/>
      <c r="Q31" s="540" t="s">
        <v>804</v>
      </c>
      <c r="R31" s="540" t="s">
        <v>804</v>
      </c>
      <c r="S31" s="556" t="s">
        <v>804</v>
      </c>
      <c r="T31" s="367" t="s">
        <v>496</v>
      </c>
      <c r="U31" s="368" t="s">
        <v>189</v>
      </c>
      <c r="V31" s="370" t="s">
        <v>804</v>
      </c>
      <c r="W31" s="657" t="s">
        <v>212</v>
      </c>
      <c r="X31" s="657"/>
      <c r="Y31" s="496"/>
      <c r="Z31" s="369"/>
      <c r="AA31" s="369"/>
      <c r="AB31" s="368" t="s">
        <v>804</v>
      </c>
      <c r="AC31" s="367" t="s">
        <v>804</v>
      </c>
      <c r="AD31" s="556"/>
      <c r="AE31" s="368"/>
      <c r="AF31" s="496" t="s">
        <v>189</v>
      </c>
      <c r="AG31" s="369"/>
      <c r="AH31" s="384"/>
      <c r="AI31" s="367"/>
      <c r="AJ31" s="369"/>
      <c r="AK31" s="369"/>
      <c r="AL31" s="369"/>
      <c r="AM31" s="368"/>
      <c r="AN31" s="370" t="s">
        <v>497</v>
      </c>
      <c r="AO31" s="367" t="s">
        <v>804</v>
      </c>
      <c r="AP31" s="368"/>
      <c r="AQ31" s="367"/>
      <c r="AR31" s="368" t="s">
        <v>804</v>
      </c>
      <c r="AS31" s="540" t="s">
        <v>804</v>
      </c>
      <c r="AT31" s="367" t="s">
        <v>804</v>
      </c>
      <c r="AU31" s="368"/>
    </row>
    <row r="32" spans="1:47" ht="31.5" customHeight="1">
      <c r="A32" s="883"/>
      <c r="B32" s="250" t="s">
        <v>585</v>
      </c>
      <c r="C32" s="18">
        <v>1</v>
      </c>
      <c r="D32" s="761"/>
      <c r="E32" s="557"/>
      <c r="F32" s="658"/>
      <c r="G32" s="1"/>
      <c r="H32" s="16" t="s">
        <v>497</v>
      </c>
      <c r="I32" s="376"/>
      <c r="J32" s="376"/>
      <c r="K32" s="19"/>
      <c r="L32" s="18" t="s">
        <v>804</v>
      </c>
      <c r="M32" s="14" t="s">
        <v>804</v>
      </c>
      <c r="N32" s="376"/>
      <c r="O32" s="19" t="s">
        <v>804</v>
      </c>
      <c r="P32" s="16"/>
      <c r="Q32" s="554" t="s">
        <v>804</v>
      </c>
      <c r="R32" s="554" t="s">
        <v>804</v>
      </c>
      <c r="S32" s="557"/>
      <c r="T32" s="1" t="s">
        <v>496</v>
      </c>
      <c r="U32" s="16" t="s">
        <v>804</v>
      </c>
      <c r="V32" s="14"/>
      <c r="W32" s="376">
        <v>12</v>
      </c>
      <c r="X32" s="376">
        <v>17</v>
      </c>
      <c r="Y32" s="676"/>
      <c r="Z32" s="19"/>
      <c r="AA32" s="676">
        <v>1</v>
      </c>
      <c r="AB32" s="16" t="s">
        <v>804</v>
      </c>
      <c r="AC32" s="1" t="s">
        <v>804</v>
      </c>
      <c r="AD32" s="557" t="s">
        <v>804</v>
      </c>
      <c r="AE32" s="16"/>
      <c r="AF32" s="376" t="s">
        <v>199</v>
      </c>
      <c r="AG32" s="19"/>
      <c r="AH32" s="377"/>
      <c r="AI32" s="1"/>
      <c r="AJ32" s="19"/>
      <c r="AK32" s="19"/>
      <c r="AL32" s="19"/>
      <c r="AM32" s="16"/>
      <c r="AN32" s="14" t="s">
        <v>854</v>
      </c>
      <c r="AO32" s="1" t="s">
        <v>104</v>
      </c>
      <c r="AP32" s="16"/>
      <c r="AQ32" s="1" t="s">
        <v>804</v>
      </c>
      <c r="AR32" s="16"/>
      <c r="AS32" s="554"/>
      <c r="AT32" s="1" t="s">
        <v>199</v>
      </c>
      <c r="AU32" s="16" t="s">
        <v>700</v>
      </c>
    </row>
    <row r="33" spans="1:47" ht="31.5" customHeight="1">
      <c r="A33" s="883"/>
      <c r="B33" s="250" t="s">
        <v>587</v>
      </c>
      <c r="C33" s="18"/>
      <c r="D33" s="761"/>
      <c r="E33" s="557"/>
      <c r="F33" s="658"/>
      <c r="G33" s="1"/>
      <c r="H33" s="16" t="s">
        <v>497</v>
      </c>
      <c r="I33" s="376"/>
      <c r="J33" s="376"/>
      <c r="K33" s="19"/>
      <c r="L33" s="18" t="s">
        <v>104</v>
      </c>
      <c r="M33" s="14" t="s">
        <v>104</v>
      </c>
      <c r="N33" s="376"/>
      <c r="O33" s="19" t="s">
        <v>804</v>
      </c>
      <c r="P33" s="16"/>
      <c r="Q33" s="554"/>
      <c r="R33" s="554" t="s">
        <v>804</v>
      </c>
      <c r="S33" s="557" t="s">
        <v>804</v>
      </c>
      <c r="T33" s="1" t="s">
        <v>496</v>
      </c>
      <c r="U33" s="16" t="s">
        <v>804</v>
      </c>
      <c r="V33" s="14"/>
      <c r="W33" s="376">
        <v>11</v>
      </c>
      <c r="X33" s="677">
        <v>16</v>
      </c>
      <c r="Y33" s="376"/>
      <c r="Z33" s="19"/>
      <c r="AA33" s="19"/>
      <c r="AB33" s="16" t="s">
        <v>804</v>
      </c>
      <c r="AC33" s="1"/>
      <c r="AD33" s="557"/>
      <c r="AE33" s="16"/>
      <c r="AF33" s="376" t="s">
        <v>205</v>
      </c>
      <c r="AG33" s="19"/>
      <c r="AH33" s="377"/>
      <c r="AI33" s="1"/>
      <c r="AJ33" s="19" t="s">
        <v>804</v>
      </c>
      <c r="AK33" s="19"/>
      <c r="AL33" s="19"/>
      <c r="AM33" s="16" t="s">
        <v>205</v>
      </c>
      <c r="AN33" s="14"/>
      <c r="AO33" s="1" t="s">
        <v>804</v>
      </c>
      <c r="AP33" s="16"/>
      <c r="AQ33" s="1"/>
      <c r="AR33" s="16"/>
      <c r="AS33" s="554" t="s">
        <v>804</v>
      </c>
      <c r="AT33" s="1"/>
      <c r="AU33" s="16" t="s">
        <v>804</v>
      </c>
    </row>
    <row r="34" spans="1:47" ht="31.5" customHeight="1">
      <c r="A34" s="883"/>
      <c r="B34" s="250" t="s">
        <v>588</v>
      </c>
      <c r="C34" s="18">
        <v>2</v>
      </c>
      <c r="D34" s="761"/>
      <c r="E34" s="557"/>
      <c r="F34" s="658"/>
      <c r="G34" s="1"/>
      <c r="H34" s="16" t="s">
        <v>497</v>
      </c>
      <c r="I34" s="376" t="s">
        <v>804</v>
      </c>
      <c r="J34" s="376" t="s">
        <v>804</v>
      </c>
      <c r="K34" s="19" t="s">
        <v>804</v>
      </c>
      <c r="L34" s="18" t="s">
        <v>804</v>
      </c>
      <c r="M34" s="14" t="s">
        <v>804</v>
      </c>
      <c r="N34" s="376"/>
      <c r="O34" s="19" t="s">
        <v>804</v>
      </c>
      <c r="P34" s="16"/>
      <c r="Q34" s="554" t="s">
        <v>804</v>
      </c>
      <c r="R34" s="554" t="s">
        <v>804</v>
      </c>
      <c r="S34" s="557" t="s">
        <v>804</v>
      </c>
      <c r="T34" s="1" t="s">
        <v>496</v>
      </c>
      <c r="U34" s="16" t="s">
        <v>804</v>
      </c>
      <c r="V34" s="14" t="s">
        <v>804</v>
      </c>
      <c r="W34" s="376">
        <v>7</v>
      </c>
      <c r="X34" s="677">
        <v>7</v>
      </c>
      <c r="Y34" s="376"/>
      <c r="Z34" s="19"/>
      <c r="AA34" s="19"/>
      <c r="AB34" s="16" t="s">
        <v>804</v>
      </c>
      <c r="AC34" s="1"/>
      <c r="AD34" s="557" t="s">
        <v>804</v>
      </c>
      <c r="AE34" s="16"/>
      <c r="AF34" s="376" t="s">
        <v>213</v>
      </c>
      <c r="AG34" s="19"/>
      <c r="AH34" s="377"/>
      <c r="AI34" s="1"/>
      <c r="AJ34" s="19"/>
      <c r="AK34" s="19"/>
      <c r="AL34" s="19" t="s">
        <v>804</v>
      </c>
      <c r="AM34" s="16"/>
      <c r="AN34" s="14" t="s">
        <v>804</v>
      </c>
      <c r="AO34" s="1"/>
      <c r="AP34" s="16" t="s">
        <v>804</v>
      </c>
      <c r="AQ34" s="1" t="s">
        <v>804</v>
      </c>
      <c r="AR34" s="16"/>
      <c r="AS34" s="554"/>
      <c r="AT34" s="1" t="s">
        <v>804</v>
      </c>
      <c r="AU34" s="16" t="s">
        <v>497</v>
      </c>
    </row>
    <row r="35" spans="1:47" ht="31.5" customHeight="1">
      <c r="A35" s="883"/>
      <c r="B35" s="250" t="s">
        <v>730</v>
      </c>
      <c r="C35" s="18">
        <v>2</v>
      </c>
      <c r="D35" s="761" t="s">
        <v>804</v>
      </c>
      <c r="E35" s="557"/>
      <c r="F35" s="658"/>
      <c r="G35" s="1"/>
      <c r="H35" s="16" t="s">
        <v>497</v>
      </c>
      <c r="I35" s="376" t="s">
        <v>804</v>
      </c>
      <c r="J35" s="376"/>
      <c r="K35" s="19" t="s">
        <v>804</v>
      </c>
      <c r="L35" s="18" t="s">
        <v>804</v>
      </c>
      <c r="M35" s="14" t="s">
        <v>804</v>
      </c>
      <c r="N35" s="376"/>
      <c r="O35" s="19" t="s">
        <v>804</v>
      </c>
      <c r="P35" s="16" t="s">
        <v>804</v>
      </c>
      <c r="Q35" s="554" t="s">
        <v>804</v>
      </c>
      <c r="R35" s="554" t="s">
        <v>804</v>
      </c>
      <c r="S35" s="557" t="s">
        <v>804</v>
      </c>
      <c r="T35" s="1" t="s">
        <v>496</v>
      </c>
      <c r="U35" s="16" t="s">
        <v>804</v>
      </c>
      <c r="V35" s="14"/>
      <c r="W35" s="376">
        <v>5</v>
      </c>
      <c r="X35" s="376">
        <v>6</v>
      </c>
      <c r="Y35" s="376"/>
      <c r="Z35" s="19"/>
      <c r="AA35" s="19">
        <v>1</v>
      </c>
      <c r="AB35" s="16" t="s">
        <v>804</v>
      </c>
      <c r="AC35" s="1" t="s">
        <v>497</v>
      </c>
      <c r="AD35" s="557"/>
      <c r="AE35" s="16"/>
      <c r="AF35" s="376" t="s">
        <v>214</v>
      </c>
      <c r="AG35" s="19"/>
      <c r="AH35" s="377"/>
      <c r="AI35" s="1"/>
      <c r="AJ35" s="19"/>
      <c r="AK35" s="19" t="s">
        <v>804</v>
      </c>
      <c r="AL35" s="19"/>
      <c r="AM35" s="16" t="s">
        <v>214</v>
      </c>
      <c r="AN35" s="14" t="s">
        <v>497</v>
      </c>
      <c r="AO35" s="1" t="s">
        <v>804</v>
      </c>
      <c r="AP35" s="16"/>
      <c r="AQ35" s="1" t="s">
        <v>804</v>
      </c>
      <c r="AR35" s="16"/>
      <c r="AS35" s="554"/>
      <c r="AT35" s="1" t="s">
        <v>804</v>
      </c>
      <c r="AU35" s="16"/>
    </row>
    <row r="36" spans="1:47" ht="31.5" customHeight="1">
      <c r="A36" s="883"/>
      <c r="B36" s="250" t="s">
        <v>736</v>
      </c>
      <c r="C36" s="18"/>
      <c r="D36" s="761"/>
      <c r="E36" s="557">
        <v>1</v>
      </c>
      <c r="F36" s="658"/>
      <c r="G36" s="1"/>
      <c r="H36" s="16" t="s">
        <v>497</v>
      </c>
      <c r="I36" s="376" t="s">
        <v>804</v>
      </c>
      <c r="J36" s="376" t="s">
        <v>804</v>
      </c>
      <c r="K36" s="19" t="s">
        <v>804</v>
      </c>
      <c r="L36" s="18" t="s">
        <v>804</v>
      </c>
      <c r="M36" s="14" t="s">
        <v>804</v>
      </c>
      <c r="N36" s="376" t="s">
        <v>804</v>
      </c>
      <c r="O36" s="19" t="s">
        <v>804</v>
      </c>
      <c r="P36" s="16"/>
      <c r="Q36" s="554" t="s">
        <v>804</v>
      </c>
      <c r="R36" s="554" t="s">
        <v>804</v>
      </c>
      <c r="S36" s="557" t="s">
        <v>804</v>
      </c>
      <c r="T36" s="1"/>
      <c r="U36" s="16"/>
      <c r="V36" s="14"/>
      <c r="W36" s="678">
        <v>8</v>
      </c>
      <c r="X36" s="678">
        <v>5</v>
      </c>
      <c r="Y36" s="376">
        <v>4</v>
      </c>
      <c r="Z36" s="19"/>
      <c r="AA36" s="19"/>
      <c r="AB36" s="16" t="s">
        <v>804</v>
      </c>
      <c r="AC36" s="1"/>
      <c r="AD36" s="557"/>
      <c r="AE36" s="16"/>
      <c r="AF36" s="376" t="s">
        <v>215</v>
      </c>
      <c r="AG36" s="19"/>
      <c r="AH36" s="377"/>
      <c r="AI36" s="1"/>
      <c r="AJ36" s="19" t="s">
        <v>804</v>
      </c>
      <c r="AK36" s="19"/>
      <c r="AL36" s="19"/>
      <c r="AM36" s="16" t="s">
        <v>215</v>
      </c>
      <c r="AN36" s="14" t="s">
        <v>497</v>
      </c>
      <c r="AO36" s="1" t="s">
        <v>804</v>
      </c>
      <c r="AP36" s="16"/>
      <c r="AQ36" s="1" t="s">
        <v>804</v>
      </c>
      <c r="AR36" s="16"/>
      <c r="AS36" s="554"/>
      <c r="AT36" s="1" t="s">
        <v>804</v>
      </c>
      <c r="AU36" s="16" t="s">
        <v>804</v>
      </c>
    </row>
    <row r="37" spans="1:47" ht="31.5" customHeight="1" thickBot="1">
      <c r="A37" s="888"/>
      <c r="B37" s="689" t="s">
        <v>676</v>
      </c>
      <c r="C37" s="744">
        <v>1</v>
      </c>
      <c r="D37" s="768"/>
      <c r="E37" s="679"/>
      <c r="F37" s="680"/>
      <c r="G37" s="530"/>
      <c r="H37" s="681" t="s">
        <v>497</v>
      </c>
      <c r="I37" s="529" t="s">
        <v>804</v>
      </c>
      <c r="J37" s="529"/>
      <c r="K37" s="541"/>
      <c r="L37" s="744" t="s">
        <v>804</v>
      </c>
      <c r="M37" s="683" t="s">
        <v>804</v>
      </c>
      <c r="N37" s="529" t="s">
        <v>804</v>
      </c>
      <c r="O37" s="541" t="s">
        <v>804</v>
      </c>
      <c r="P37" s="681"/>
      <c r="Q37" s="682" t="s">
        <v>804</v>
      </c>
      <c r="R37" s="682" t="s">
        <v>804</v>
      </c>
      <c r="S37" s="679" t="s">
        <v>804</v>
      </c>
      <c r="T37" s="530" t="s">
        <v>496</v>
      </c>
      <c r="U37" s="681"/>
      <c r="V37" s="683"/>
      <c r="W37" s="684" t="s">
        <v>216</v>
      </c>
      <c r="X37" s="684" t="s">
        <v>217</v>
      </c>
      <c r="Y37" s="529"/>
      <c r="Z37" s="541"/>
      <c r="AA37" s="541"/>
      <c r="AB37" s="681" t="s">
        <v>804</v>
      </c>
      <c r="AC37" s="530" t="s">
        <v>804</v>
      </c>
      <c r="AD37" s="679"/>
      <c r="AE37" s="681"/>
      <c r="AF37" s="529" t="s">
        <v>218</v>
      </c>
      <c r="AG37" s="541"/>
      <c r="AH37" s="542"/>
      <c r="AI37" s="530"/>
      <c r="AJ37" s="541"/>
      <c r="AK37" s="541"/>
      <c r="AL37" s="541" t="s">
        <v>804</v>
      </c>
      <c r="AM37" s="681"/>
      <c r="AN37" s="683" t="s">
        <v>173</v>
      </c>
      <c r="AO37" s="530" t="s">
        <v>804</v>
      </c>
      <c r="AP37" s="681"/>
      <c r="AQ37" s="530"/>
      <c r="AR37" s="681"/>
      <c r="AS37" s="682" t="s">
        <v>804</v>
      </c>
      <c r="AT37" s="530" t="s">
        <v>804</v>
      </c>
      <c r="AU37" s="681" t="s">
        <v>497</v>
      </c>
    </row>
    <row r="38" spans="1:47" ht="31.5" customHeight="1" thickTop="1">
      <c r="A38" s="894" t="s">
        <v>589</v>
      </c>
      <c r="B38" s="895"/>
      <c r="C38" s="745">
        <v>6</v>
      </c>
      <c r="D38" s="764"/>
      <c r="E38" s="488"/>
      <c r="F38" s="178"/>
      <c r="G38" s="176"/>
      <c r="H38" s="178" t="s">
        <v>497</v>
      </c>
      <c r="I38" s="522" t="s">
        <v>804</v>
      </c>
      <c r="J38" s="522" t="s">
        <v>804</v>
      </c>
      <c r="K38" s="177" t="s">
        <v>804</v>
      </c>
      <c r="L38" s="745" t="s">
        <v>804</v>
      </c>
      <c r="M38" s="523" t="s">
        <v>804</v>
      </c>
      <c r="N38" s="522" t="s">
        <v>804</v>
      </c>
      <c r="O38" s="177" t="s">
        <v>804</v>
      </c>
      <c r="P38" s="178"/>
      <c r="Q38" s="179" t="s">
        <v>804</v>
      </c>
      <c r="R38" s="179"/>
      <c r="S38" s="488" t="s">
        <v>804</v>
      </c>
      <c r="T38" s="176" t="s">
        <v>496</v>
      </c>
      <c r="U38" s="178" t="s">
        <v>179</v>
      </c>
      <c r="V38" s="523" t="s">
        <v>179</v>
      </c>
      <c r="W38" s="528">
        <v>97</v>
      </c>
      <c r="X38" s="528">
        <v>16</v>
      </c>
      <c r="Y38" s="522">
        <v>4</v>
      </c>
      <c r="Z38" s="177"/>
      <c r="AA38" s="177"/>
      <c r="AB38" s="178" t="s">
        <v>804</v>
      </c>
      <c r="AC38" s="176" t="s">
        <v>219</v>
      </c>
      <c r="AD38" s="488" t="s">
        <v>804</v>
      </c>
      <c r="AE38" s="178" t="s">
        <v>804</v>
      </c>
      <c r="AF38" s="385" t="s">
        <v>179</v>
      </c>
      <c r="AG38" s="543" t="s">
        <v>179</v>
      </c>
      <c r="AH38" s="533" t="s">
        <v>179</v>
      </c>
      <c r="AI38" s="754" t="s">
        <v>804</v>
      </c>
      <c r="AJ38" s="755"/>
      <c r="AK38" s="755"/>
      <c r="AL38" s="755" t="s">
        <v>804</v>
      </c>
      <c r="AM38" s="178" t="s">
        <v>179</v>
      </c>
      <c r="AN38" s="523" t="s">
        <v>804</v>
      </c>
      <c r="AO38" s="176" t="s">
        <v>804</v>
      </c>
      <c r="AP38" s="178" t="s">
        <v>804</v>
      </c>
      <c r="AQ38" s="176"/>
      <c r="AR38" s="178"/>
      <c r="AS38" s="179" t="s">
        <v>854</v>
      </c>
      <c r="AT38" s="176" t="s">
        <v>804</v>
      </c>
      <c r="AU38" s="178" t="s">
        <v>497</v>
      </c>
    </row>
    <row r="39" spans="1:47" ht="31.5" customHeight="1" thickBot="1">
      <c r="A39" s="886" t="s">
        <v>590</v>
      </c>
      <c r="B39" s="887"/>
      <c r="C39" s="746">
        <v>5</v>
      </c>
      <c r="D39" s="769" t="s">
        <v>804</v>
      </c>
      <c r="E39" s="509"/>
      <c r="F39" s="510"/>
      <c r="G39" s="508"/>
      <c r="H39" s="510" t="s">
        <v>497</v>
      </c>
      <c r="I39" s="524" t="s">
        <v>804</v>
      </c>
      <c r="J39" s="524" t="s">
        <v>804</v>
      </c>
      <c r="K39" s="525" t="s">
        <v>804</v>
      </c>
      <c r="L39" s="746" t="s">
        <v>804</v>
      </c>
      <c r="M39" s="527" t="s">
        <v>804</v>
      </c>
      <c r="N39" s="524"/>
      <c r="O39" s="525"/>
      <c r="P39" s="510"/>
      <c r="Q39" s="526" t="s">
        <v>804</v>
      </c>
      <c r="R39" s="526" t="s">
        <v>804</v>
      </c>
      <c r="S39" s="509" t="s">
        <v>804</v>
      </c>
      <c r="T39" s="508" t="s">
        <v>804</v>
      </c>
      <c r="U39" s="510" t="s">
        <v>804</v>
      </c>
      <c r="V39" s="527" t="s">
        <v>804</v>
      </c>
      <c r="W39" s="524">
        <v>59</v>
      </c>
      <c r="X39" s="524">
        <v>26</v>
      </c>
      <c r="Y39" s="524">
        <v>3</v>
      </c>
      <c r="Z39" s="525"/>
      <c r="AA39" s="525"/>
      <c r="AB39" s="510" t="s">
        <v>804</v>
      </c>
      <c r="AC39" s="508" t="s">
        <v>497</v>
      </c>
      <c r="AD39" s="509"/>
      <c r="AE39" s="510"/>
      <c r="AF39" s="508" t="s">
        <v>220</v>
      </c>
      <c r="AG39" s="525"/>
      <c r="AH39" s="750" t="s">
        <v>220</v>
      </c>
      <c r="AI39" s="508" t="s">
        <v>220</v>
      </c>
      <c r="AJ39" s="525" t="s">
        <v>804</v>
      </c>
      <c r="AK39" s="525" t="s">
        <v>804</v>
      </c>
      <c r="AL39" s="525"/>
      <c r="AM39" s="510" t="s">
        <v>220</v>
      </c>
      <c r="AN39" s="751" t="s">
        <v>701</v>
      </c>
      <c r="AO39" s="508" t="s">
        <v>804</v>
      </c>
      <c r="AP39" s="510"/>
      <c r="AQ39" s="508"/>
      <c r="AR39" s="510"/>
      <c r="AS39" s="526" t="s">
        <v>854</v>
      </c>
      <c r="AT39" s="508" t="s">
        <v>804</v>
      </c>
      <c r="AU39" s="510" t="s">
        <v>497</v>
      </c>
    </row>
    <row r="40" spans="1:48" ht="31.5" customHeight="1" thickTop="1">
      <c r="A40" s="894" t="s">
        <v>532</v>
      </c>
      <c r="B40" s="895"/>
      <c r="C40" s="745">
        <f>COUNTA(C5:C39)</f>
        <v>22</v>
      </c>
      <c r="D40" s="764">
        <f aca="true" t="shared" si="0" ref="D40:AS40">COUNTA(D5:D39)</f>
        <v>13</v>
      </c>
      <c r="E40" s="488">
        <f t="shared" si="0"/>
        <v>18</v>
      </c>
      <c r="F40" s="178">
        <f t="shared" si="0"/>
        <v>14</v>
      </c>
      <c r="G40" s="176">
        <f t="shared" si="0"/>
        <v>14</v>
      </c>
      <c r="H40" s="178">
        <f t="shared" si="0"/>
        <v>35</v>
      </c>
      <c r="I40" s="176">
        <f t="shared" si="0"/>
        <v>21</v>
      </c>
      <c r="J40" s="522">
        <f t="shared" si="0"/>
        <v>12</v>
      </c>
      <c r="K40" s="177">
        <f t="shared" si="0"/>
        <v>15</v>
      </c>
      <c r="L40" s="745">
        <f t="shared" si="0"/>
        <v>35</v>
      </c>
      <c r="M40" s="523">
        <f t="shared" si="0"/>
        <v>35</v>
      </c>
      <c r="N40" s="522">
        <f t="shared" si="0"/>
        <v>12</v>
      </c>
      <c r="O40" s="177">
        <f t="shared" si="0"/>
        <v>29</v>
      </c>
      <c r="P40" s="178">
        <f t="shared" si="0"/>
        <v>3</v>
      </c>
      <c r="Q40" s="488">
        <f t="shared" si="0"/>
        <v>32</v>
      </c>
      <c r="R40" s="176">
        <f>COUNTA(R5:R39)</f>
        <v>30</v>
      </c>
      <c r="S40" s="176">
        <f t="shared" si="0"/>
        <v>27</v>
      </c>
      <c r="T40" s="176">
        <f t="shared" si="0"/>
        <v>31</v>
      </c>
      <c r="U40" s="178">
        <f t="shared" si="0"/>
        <v>27</v>
      </c>
      <c r="V40" s="749">
        <f t="shared" si="0"/>
        <v>18</v>
      </c>
      <c r="W40" s="748">
        <f t="shared" si="0"/>
        <v>27</v>
      </c>
      <c r="X40" s="177">
        <f t="shared" si="0"/>
        <v>25</v>
      </c>
      <c r="Y40" s="177">
        <f t="shared" si="0"/>
        <v>10</v>
      </c>
      <c r="Z40" s="177">
        <f t="shared" si="0"/>
        <v>5</v>
      </c>
      <c r="AA40" s="177">
        <f t="shared" si="0"/>
        <v>4</v>
      </c>
      <c r="AB40" s="178">
        <f t="shared" si="0"/>
        <v>26</v>
      </c>
      <c r="AC40" s="176">
        <f t="shared" si="0"/>
        <v>23</v>
      </c>
      <c r="AD40" s="488">
        <f t="shared" si="0"/>
        <v>26</v>
      </c>
      <c r="AE40" s="178">
        <f t="shared" si="0"/>
        <v>11</v>
      </c>
      <c r="AF40" s="737">
        <f t="shared" si="0"/>
        <v>35</v>
      </c>
      <c r="AG40" s="738">
        <f t="shared" si="0"/>
        <v>12</v>
      </c>
      <c r="AH40" s="739">
        <f t="shared" si="0"/>
        <v>14</v>
      </c>
      <c r="AI40" s="737">
        <f t="shared" si="0"/>
        <v>4</v>
      </c>
      <c r="AJ40" s="177">
        <f t="shared" si="0"/>
        <v>9</v>
      </c>
      <c r="AK40" s="177">
        <f t="shared" si="0"/>
        <v>6</v>
      </c>
      <c r="AL40" s="177">
        <f t="shared" si="0"/>
        <v>6</v>
      </c>
      <c r="AM40" s="178">
        <f t="shared" si="0"/>
        <v>13</v>
      </c>
      <c r="AN40" s="523">
        <f t="shared" si="0"/>
        <v>22</v>
      </c>
      <c r="AO40" s="176">
        <f t="shared" si="0"/>
        <v>32</v>
      </c>
      <c r="AP40" s="178">
        <f t="shared" si="0"/>
        <v>8</v>
      </c>
      <c r="AQ40" s="176">
        <f>COUNTA(AQ5:AQ39)</f>
        <v>15</v>
      </c>
      <c r="AR40" s="178">
        <f t="shared" si="0"/>
        <v>6</v>
      </c>
      <c r="AS40" s="488">
        <f t="shared" si="0"/>
        <v>21</v>
      </c>
      <c r="AT40" s="176">
        <f>COUNTA(AT5:AT39)</f>
        <v>31</v>
      </c>
      <c r="AU40" s="178">
        <f>COUNTA(AU5:AU39)</f>
        <v>30</v>
      </c>
      <c r="AV40" s="160"/>
    </row>
    <row r="41" spans="1:47" ht="7.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56"/>
      <c r="X41" s="56"/>
      <c r="Y41" s="13"/>
      <c r="Z41" s="13"/>
      <c r="AA41" s="13"/>
      <c r="AB41" s="13"/>
      <c r="AC41" s="13"/>
      <c r="AD41" s="13"/>
      <c r="AE41" s="13"/>
      <c r="AF41" s="132"/>
      <c r="AG41" s="132"/>
      <c r="AH41" s="55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</row>
    <row r="42" spans="1:48" s="33" customFormat="1" ht="14.25">
      <c r="A42" s="198" t="s">
        <v>93</v>
      </c>
      <c r="B42" s="198"/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690" t="s">
        <v>174</v>
      </c>
      <c r="X42" s="691"/>
      <c r="Y42" s="198"/>
      <c r="Z42" s="198"/>
      <c r="AA42" s="198"/>
      <c r="AB42" s="198"/>
      <c r="AC42" s="198"/>
      <c r="AD42" s="198"/>
      <c r="AE42" s="198"/>
      <c r="AF42" s="692"/>
      <c r="AG42" s="692"/>
      <c r="AH42" s="692"/>
      <c r="AI42" s="198"/>
      <c r="AJ42" s="198"/>
      <c r="AK42" s="198"/>
      <c r="AL42" s="198"/>
      <c r="AM42" s="198"/>
      <c r="AN42" s="198"/>
      <c r="AO42" s="198"/>
      <c r="AP42" s="198"/>
      <c r="AQ42" s="198"/>
      <c r="AR42" s="198"/>
      <c r="AS42" s="198"/>
      <c r="AT42" s="198"/>
      <c r="AU42" s="198"/>
      <c r="AV42" s="132"/>
    </row>
    <row r="43" spans="1:48" s="33" customFormat="1" ht="14.25">
      <c r="A43" s="693" t="s">
        <v>771</v>
      </c>
      <c r="B43" s="198" t="s">
        <v>106</v>
      </c>
      <c r="C43" s="198"/>
      <c r="D43" s="690"/>
      <c r="E43" s="690"/>
      <c r="F43" s="690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690"/>
      <c r="U43" s="690"/>
      <c r="V43" s="690"/>
      <c r="W43" s="690" t="s">
        <v>175</v>
      </c>
      <c r="X43" s="691"/>
      <c r="Y43" s="690"/>
      <c r="Z43" s="198"/>
      <c r="AA43" s="198"/>
      <c r="AB43" s="198"/>
      <c r="AC43" s="198"/>
      <c r="AD43" s="198"/>
      <c r="AE43" s="198"/>
      <c r="AF43" s="694"/>
      <c r="AG43" s="694"/>
      <c r="AH43" s="694"/>
      <c r="AI43" s="198"/>
      <c r="AJ43" s="198"/>
      <c r="AK43" s="198"/>
      <c r="AL43" s="198"/>
      <c r="AM43" s="198"/>
      <c r="AN43" s="198"/>
      <c r="AO43" s="198"/>
      <c r="AP43" s="198"/>
      <c r="AQ43" s="198"/>
      <c r="AR43" s="198"/>
      <c r="AS43" s="198"/>
      <c r="AT43" s="198"/>
      <c r="AU43" s="198"/>
      <c r="AV43" s="132"/>
    </row>
    <row r="44" spans="1:48" s="33" customFormat="1" ht="14.25">
      <c r="A44" s="690"/>
      <c r="B44" s="198" t="s">
        <v>438</v>
      </c>
      <c r="C44" s="198"/>
      <c r="D44" s="690"/>
      <c r="E44" s="690"/>
      <c r="F44" s="690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690"/>
      <c r="U44" s="690"/>
      <c r="V44" s="690"/>
      <c r="W44" s="198" t="s">
        <v>91</v>
      </c>
      <c r="X44" s="691"/>
      <c r="Y44" s="690"/>
      <c r="Z44" s="198"/>
      <c r="AA44" s="198"/>
      <c r="AB44" s="198"/>
      <c r="AC44" s="198"/>
      <c r="AD44" s="198"/>
      <c r="AE44" s="198"/>
      <c r="AF44" s="198"/>
      <c r="AG44" s="198"/>
      <c r="AH44" s="198"/>
      <c r="AI44" s="198"/>
      <c r="AJ44" s="198"/>
      <c r="AK44" s="198"/>
      <c r="AL44" s="198"/>
      <c r="AM44" s="198"/>
      <c r="AN44" s="198"/>
      <c r="AO44" s="198"/>
      <c r="AP44" s="198"/>
      <c r="AQ44" s="198"/>
      <c r="AR44" s="198"/>
      <c r="AS44" s="198"/>
      <c r="AT44" s="198"/>
      <c r="AU44" s="198"/>
      <c r="AV44" s="132"/>
    </row>
    <row r="45" spans="1:48" s="33" customFormat="1" ht="14.25">
      <c r="A45" s="198"/>
      <c r="B45" s="690" t="s">
        <v>544</v>
      </c>
      <c r="C45" s="198"/>
      <c r="D45" s="690"/>
      <c r="E45" s="690"/>
      <c r="F45" s="690"/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198"/>
      <c r="R45" s="198"/>
      <c r="S45" s="198"/>
      <c r="T45" s="690"/>
      <c r="U45" s="690"/>
      <c r="V45" s="690"/>
      <c r="W45" s="198" t="s">
        <v>817</v>
      </c>
      <c r="X45" s="691"/>
      <c r="Y45" s="690"/>
      <c r="Z45" s="198"/>
      <c r="AA45" s="198"/>
      <c r="AB45" s="198"/>
      <c r="AC45" s="198"/>
      <c r="AD45" s="198"/>
      <c r="AE45" s="198"/>
      <c r="AF45" s="198"/>
      <c r="AG45" s="198"/>
      <c r="AH45" s="198"/>
      <c r="AI45" s="198"/>
      <c r="AJ45" s="198"/>
      <c r="AK45" s="198"/>
      <c r="AL45" s="198"/>
      <c r="AM45" s="198"/>
      <c r="AN45" s="198"/>
      <c r="AO45" s="198"/>
      <c r="AP45" s="198"/>
      <c r="AQ45" s="198"/>
      <c r="AR45" s="198"/>
      <c r="AS45" s="198"/>
      <c r="AT45" s="198"/>
      <c r="AU45" s="198"/>
      <c r="AV45" s="132"/>
    </row>
    <row r="46" spans="1:47" ht="14.25">
      <c r="A46" s="695"/>
      <c r="B46" s="198" t="s">
        <v>816</v>
      </c>
      <c r="C46" s="694"/>
      <c r="D46" s="694"/>
      <c r="E46" s="694"/>
      <c r="F46" s="694"/>
      <c r="G46" s="694"/>
      <c r="H46" s="694"/>
      <c r="I46" s="694"/>
      <c r="J46" s="694"/>
      <c r="K46" s="694"/>
      <c r="L46" s="694"/>
      <c r="M46" s="694"/>
      <c r="N46" s="694"/>
      <c r="O46" s="694"/>
      <c r="P46" s="694"/>
      <c r="Q46" s="694"/>
      <c r="R46" s="694"/>
      <c r="S46" s="694"/>
      <c r="T46" s="695"/>
      <c r="U46" s="695"/>
      <c r="V46" s="694"/>
      <c r="W46" s="198" t="s">
        <v>457</v>
      </c>
      <c r="X46" s="696"/>
      <c r="Y46" s="694"/>
      <c r="Z46" s="694"/>
      <c r="AA46" s="694"/>
      <c r="AB46" s="694"/>
      <c r="AC46" s="694"/>
      <c r="AD46" s="694"/>
      <c r="AE46" s="694"/>
      <c r="AF46" s="198"/>
      <c r="AG46" s="198"/>
      <c r="AH46" s="198"/>
      <c r="AI46" s="694"/>
      <c r="AJ46" s="694"/>
      <c r="AK46" s="694"/>
      <c r="AL46" s="694"/>
      <c r="AM46" s="694"/>
      <c r="AN46" s="694"/>
      <c r="AO46" s="694"/>
      <c r="AP46" s="694"/>
      <c r="AQ46" s="694"/>
      <c r="AR46" s="694"/>
      <c r="AS46" s="694"/>
      <c r="AT46" s="694"/>
      <c r="AU46" s="694"/>
    </row>
    <row r="47" spans="1:47" ht="16.5" customHeight="1">
      <c r="A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V47" s="13"/>
      <c r="W47" s="56"/>
      <c r="X47" s="56"/>
      <c r="Y47" s="13"/>
      <c r="Z47" s="13"/>
      <c r="AA47" s="13"/>
      <c r="AB47" s="13"/>
      <c r="AC47" s="13"/>
      <c r="AD47" s="13"/>
      <c r="AE47" s="13"/>
      <c r="AF47" s="251"/>
      <c r="AG47" s="251"/>
      <c r="AH47" s="251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</row>
    <row r="48" spans="1:47" ht="13.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56"/>
      <c r="X48" s="56"/>
      <c r="Y48" s="13"/>
      <c r="Z48" s="13"/>
      <c r="AA48" s="13"/>
      <c r="AB48" s="13"/>
      <c r="AC48" s="13"/>
      <c r="AD48" s="13"/>
      <c r="AE48" s="13"/>
      <c r="AF48" s="151"/>
      <c r="AG48" s="151"/>
      <c r="AH48" s="151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</row>
    <row r="49" spans="1:34" ht="13.5">
      <c r="A49" s="13"/>
      <c r="B49" s="13"/>
      <c r="W49" s="37"/>
      <c r="X49" s="37"/>
      <c r="AF49" s="13"/>
      <c r="AG49" s="13"/>
      <c r="AH49" s="13"/>
    </row>
    <row r="50" spans="1:47" ht="13.5">
      <c r="A50" s="13"/>
      <c r="C50" s="64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56"/>
      <c r="X50" s="56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</row>
    <row r="51" spans="1:47" ht="13.5">
      <c r="A51" s="13"/>
      <c r="C51" s="3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56"/>
      <c r="X51" s="56"/>
      <c r="Y51" s="13"/>
      <c r="Z51" s="13"/>
      <c r="AA51" s="13"/>
      <c r="AB51" s="13"/>
      <c r="AC51" s="13"/>
      <c r="AD51" s="13"/>
      <c r="AE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</row>
    <row r="52" spans="1:47" ht="13.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56"/>
      <c r="X52" s="56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</row>
    <row r="53" spans="1:47" ht="13.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56"/>
      <c r="X53" s="56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</row>
    <row r="54" spans="1:47" ht="13.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56"/>
      <c r="X54" s="56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</row>
    <row r="55" spans="1:47" ht="13.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56"/>
      <c r="X55" s="56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</row>
    <row r="56" spans="1:47" ht="13.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56"/>
      <c r="X56" s="56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</row>
    <row r="57" spans="1:47" ht="13.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56"/>
      <c r="X57" s="56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</row>
    <row r="58" spans="1:47" ht="13.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56"/>
      <c r="X58" s="56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</row>
    <row r="59" spans="1:47" ht="13.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56"/>
      <c r="X59" s="56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</row>
    <row r="60" spans="1:47" ht="13.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56"/>
      <c r="X60" s="56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</row>
    <row r="61" spans="1:47" ht="13.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56"/>
      <c r="X61" s="56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</row>
    <row r="62" spans="1:47" ht="13.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56"/>
      <c r="X62" s="56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</row>
    <row r="63" spans="1:47" ht="13.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56"/>
      <c r="X63" s="56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</row>
    <row r="64" spans="1:47" ht="13.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56"/>
      <c r="X64" s="56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</row>
    <row r="65" spans="1:47" ht="13.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56"/>
      <c r="X65" s="56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</row>
    <row r="66" spans="1:47" ht="13.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56"/>
      <c r="X66" s="56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</row>
    <row r="67" spans="1:47" ht="13.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56"/>
      <c r="X67" s="56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</row>
    <row r="68" spans="1:47" ht="13.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56"/>
      <c r="X68" s="56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</row>
    <row r="69" spans="1:47" ht="13.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56"/>
      <c r="X69" s="56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</row>
    <row r="70" spans="1:47" ht="13.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56"/>
      <c r="X70" s="56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</row>
    <row r="71" spans="1:47" ht="13.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56"/>
      <c r="X71" s="56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</row>
    <row r="72" spans="1:47" ht="13.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56"/>
      <c r="X72" s="56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</row>
    <row r="73" spans="1:47" ht="13.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56"/>
      <c r="X73" s="56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</row>
    <row r="74" spans="1:47" ht="13.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56"/>
      <c r="X74" s="56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</row>
    <row r="75" spans="1:47" ht="13.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56"/>
      <c r="X75" s="56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</row>
    <row r="76" spans="1:47" ht="13.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56"/>
      <c r="X76" s="56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</row>
    <row r="77" spans="1:47" ht="13.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56"/>
      <c r="X77" s="56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</row>
    <row r="78" spans="1:47" ht="13.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56"/>
      <c r="X78" s="56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</row>
    <row r="79" spans="1:47" ht="13.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56"/>
      <c r="X79" s="56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</row>
    <row r="80" spans="1:47" ht="13.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56"/>
      <c r="X80" s="56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</row>
    <row r="81" spans="1:47" ht="13.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56"/>
      <c r="X81" s="56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</row>
    <row r="82" spans="1:47" ht="13.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56"/>
      <c r="X82" s="56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</row>
    <row r="83" spans="1:47" ht="13.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56"/>
      <c r="X83" s="56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</row>
    <row r="84" spans="1:47" ht="13.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56"/>
      <c r="X84" s="56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</row>
    <row r="85" spans="1:47" ht="13.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56"/>
      <c r="X85" s="56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</row>
    <row r="86" spans="1:47" ht="13.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56"/>
      <c r="X86" s="56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</row>
    <row r="87" spans="1:47" ht="13.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56"/>
      <c r="X87" s="56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</row>
    <row r="88" spans="1:47" ht="13.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56"/>
      <c r="X88" s="56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</row>
    <row r="89" spans="1:47" ht="13.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56"/>
      <c r="X89" s="56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</row>
    <row r="90" spans="1:47" ht="13.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56"/>
      <c r="X90" s="56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</row>
    <row r="91" spans="1:47" ht="13.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56"/>
      <c r="X91" s="56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</row>
    <row r="92" spans="1:47" ht="13.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56"/>
      <c r="X92" s="56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</row>
    <row r="93" spans="1:47" ht="13.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56"/>
      <c r="X93" s="56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</row>
    <row r="94" spans="1:47" ht="13.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56"/>
      <c r="X94" s="56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</row>
    <row r="95" spans="1:47" ht="13.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56"/>
      <c r="X95" s="56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</row>
    <row r="96" spans="1:47" ht="13.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56"/>
      <c r="X96" s="56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</row>
    <row r="97" spans="1:47" ht="13.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56"/>
      <c r="X97" s="56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</row>
    <row r="98" spans="1:47" ht="13.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56"/>
      <c r="X98" s="56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</row>
    <row r="99" spans="1:47" ht="13.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56"/>
      <c r="X99" s="56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</row>
    <row r="100" spans="1:47" ht="13.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56"/>
      <c r="X100" s="56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</row>
    <row r="101" spans="1:47" ht="13.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56"/>
      <c r="X101" s="56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</row>
    <row r="102" spans="1:47" ht="13.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56"/>
      <c r="X102" s="56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</row>
    <row r="103" spans="1:47" ht="13.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56"/>
      <c r="X103" s="56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</row>
    <row r="104" spans="1:47" ht="13.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56"/>
      <c r="X104" s="56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</row>
    <row r="105" spans="1:47" ht="13.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56"/>
      <c r="X105" s="56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</row>
    <row r="106" spans="1:47" ht="13.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56"/>
      <c r="X106" s="56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</row>
    <row r="107" spans="1:47" ht="13.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56"/>
      <c r="X107" s="56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</row>
    <row r="108" spans="1:47" ht="13.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56"/>
      <c r="X108" s="56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</row>
    <row r="109" spans="1:47" ht="13.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56"/>
      <c r="X109" s="56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</row>
    <row r="110" spans="1:47" ht="13.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56"/>
      <c r="X110" s="56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</row>
    <row r="111" spans="1:47" ht="13.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56"/>
      <c r="X111" s="56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</row>
    <row r="112" spans="1:47" ht="13.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56"/>
      <c r="X112" s="56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</row>
    <row r="113" spans="1:47" ht="13.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56"/>
      <c r="X113" s="56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</row>
    <row r="114" spans="1:47" ht="13.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56"/>
      <c r="X114" s="56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</row>
    <row r="115" spans="1:47" ht="13.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56"/>
      <c r="X115" s="56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</row>
    <row r="116" spans="1:47" ht="13.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56"/>
      <c r="X116" s="56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</row>
    <row r="117" spans="1:47" ht="13.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56"/>
      <c r="X117" s="56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</row>
    <row r="118" spans="1:47" ht="13.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56"/>
      <c r="X118" s="56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</row>
    <row r="119" spans="1:47" ht="13.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56"/>
      <c r="X119" s="56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</row>
    <row r="120" spans="1:47" ht="13.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56"/>
      <c r="X120" s="56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</row>
    <row r="121" spans="1:47" ht="13.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56"/>
      <c r="X121" s="56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</row>
    <row r="122" spans="1:47" ht="13.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56"/>
      <c r="X122" s="56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</row>
    <row r="123" spans="1:47" ht="13.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56"/>
      <c r="X123" s="56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</row>
    <row r="124" spans="1:47" ht="13.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56"/>
      <c r="X124" s="56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</row>
    <row r="125" spans="1:47" ht="13.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56"/>
      <c r="X125" s="56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</row>
    <row r="126" spans="1:47" ht="13.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56"/>
      <c r="X126" s="56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</row>
    <row r="127" spans="1:47" ht="13.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56"/>
      <c r="X127" s="56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</row>
    <row r="128" spans="1:47" ht="13.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56"/>
      <c r="X128" s="56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</row>
    <row r="129" spans="1:47" ht="13.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56"/>
      <c r="X129" s="56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</row>
    <row r="130" spans="1:47" ht="13.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56"/>
      <c r="X130" s="56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</row>
    <row r="131" spans="1:47" ht="13.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56"/>
      <c r="X131" s="56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</row>
    <row r="132" spans="1:47" ht="13.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56"/>
      <c r="X132" s="56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</row>
    <row r="133" spans="1:47" ht="13.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56"/>
      <c r="X133" s="56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</row>
    <row r="134" spans="1:47" ht="13.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56"/>
      <c r="X134" s="56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</row>
    <row r="135" spans="1:47" ht="13.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56"/>
      <c r="X135" s="56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</row>
    <row r="136" spans="1:47" ht="13.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56"/>
      <c r="X136" s="56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</row>
    <row r="137" spans="1:47" ht="13.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56"/>
      <c r="X137" s="56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</row>
    <row r="138" spans="1:47" ht="13.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56"/>
      <c r="X138" s="56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</row>
    <row r="139" spans="1:47" ht="13.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56"/>
      <c r="X139" s="56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</row>
    <row r="140" spans="1:47" ht="13.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56"/>
      <c r="X140" s="56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</row>
    <row r="141" spans="1:47" ht="13.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56"/>
      <c r="X141" s="56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</row>
    <row r="142" spans="1:47" ht="13.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56"/>
      <c r="X142" s="56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</row>
    <row r="143" spans="1:47" ht="13.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56"/>
      <c r="X143" s="56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</row>
    <row r="144" spans="1:47" ht="13.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56"/>
      <c r="X144" s="56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</row>
    <row r="145" spans="1:47" ht="13.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56"/>
      <c r="X145" s="56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</row>
    <row r="146" spans="1:47" ht="13.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56"/>
      <c r="X146" s="56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</row>
    <row r="147" spans="1:47" ht="13.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56"/>
      <c r="X147" s="56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</row>
    <row r="148" spans="1:47" ht="13.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56"/>
      <c r="X148" s="56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</row>
    <row r="149" spans="1:47" ht="13.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56"/>
      <c r="X149" s="56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</row>
    <row r="150" spans="1:47" ht="13.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56"/>
      <c r="X150" s="56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</row>
    <row r="151" spans="1:47" ht="13.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56"/>
      <c r="X151" s="56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</row>
    <row r="152" spans="1:47" ht="13.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56"/>
      <c r="X152" s="56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</row>
    <row r="153" spans="1:47" ht="13.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56"/>
      <c r="X153" s="56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</row>
    <row r="154" spans="1:47" ht="13.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56"/>
      <c r="X154" s="56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</row>
    <row r="155" spans="1:47" ht="13.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56"/>
      <c r="X155" s="56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</row>
    <row r="156" spans="1:47" ht="13.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56"/>
      <c r="X156" s="56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</row>
    <row r="157" spans="1:47" ht="13.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56"/>
      <c r="X157" s="56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</row>
    <row r="158" spans="1:47" ht="13.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56"/>
      <c r="X158" s="56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</row>
    <row r="159" spans="1:47" ht="13.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56"/>
      <c r="X159" s="56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</row>
    <row r="160" spans="1:47" ht="13.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56"/>
      <c r="X160" s="56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</row>
    <row r="161" spans="1:47" ht="13.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56"/>
      <c r="X161" s="56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</row>
    <row r="162" spans="1:47" ht="13.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56"/>
      <c r="X162" s="56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</row>
    <row r="163" spans="1:47" ht="13.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56"/>
      <c r="X163" s="56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</row>
    <row r="164" spans="1:47" ht="13.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56"/>
      <c r="X164" s="56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</row>
    <row r="165" spans="1:47" ht="13.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56"/>
      <c r="X165" s="56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</row>
    <row r="166" spans="1:47" ht="13.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56"/>
      <c r="X166" s="56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</row>
    <row r="167" spans="1:47" ht="13.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56"/>
      <c r="X167" s="56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</row>
    <row r="168" spans="32:34" ht="13.5">
      <c r="AF168" s="13"/>
      <c r="AG168" s="13"/>
      <c r="AH168" s="13"/>
    </row>
    <row r="169" spans="32:34" ht="13.5">
      <c r="AF169" s="13"/>
      <c r="AG169" s="13"/>
      <c r="AH169" s="13"/>
    </row>
  </sheetData>
  <sheetProtection/>
  <mergeCells count="43">
    <mergeCell ref="A5:A10"/>
    <mergeCell ref="C2:C4"/>
    <mergeCell ref="E2:E4"/>
    <mergeCell ref="AR3:AR4"/>
    <mergeCell ref="R3:R4"/>
    <mergeCell ref="I2:K2"/>
    <mergeCell ref="K3:K4"/>
    <mergeCell ref="F3:F4"/>
    <mergeCell ref="J3:J4"/>
    <mergeCell ref="G2:G4"/>
    <mergeCell ref="A40:B40"/>
    <mergeCell ref="A11:A12"/>
    <mergeCell ref="A38:B38"/>
    <mergeCell ref="A13:A20"/>
    <mergeCell ref="A21:A22"/>
    <mergeCell ref="A39:B39"/>
    <mergeCell ref="A31:A37"/>
    <mergeCell ref="A25:A30"/>
    <mergeCell ref="A23:A24"/>
    <mergeCell ref="A1:AU1"/>
    <mergeCell ref="A2:B4"/>
    <mergeCell ref="D3:D4"/>
    <mergeCell ref="I3:I4"/>
    <mergeCell ref="H3:H4"/>
    <mergeCell ref="AU3:AU4"/>
    <mergeCell ref="L3:L4"/>
    <mergeCell ref="AS3:AS4"/>
    <mergeCell ref="M3:M4"/>
    <mergeCell ref="N3:P3"/>
    <mergeCell ref="Q3:Q4"/>
    <mergeCell ref="L2:AU2"/>
    <mergeCell ref="AF3:AH3"/>
    <mergeCell ref="AC3:AE3"/>
    <mergeCell ref="AT3:AT4"/>
    <mergeCell ref="W3:AB3"/>
    <mergeCell ref="AQ3:AQ4"/>
    <mergeCell ref="S3:S4"/>
    <mergeCell ref="T3:U3"/>
    <mergeCell ref="AP3:AP4"/>
    <mergeCell ref="AO3:AO4"/>
    <mergeCell ref="AN3:AN4"/>
    <mergeCell ref="V3:V4"/>
    <mergeCell ref="AI3:AM3"/>
  </mergeCells>
  <dataValidations count="45">
    <dataValidation allowBlank="1" showInputMessage="1" showErrorMessage="1" promptTitle="口腔ケア(施設)" prompt="あり→１&#10;なし→0" sqref="AK36:AK38 AK23 AK25:AK34 AK17:AK21 AK5:AK15"/>
    <dataValidation allowBlank="1" showInputMessage="1" showErrorMessage="1" promptTitle="口腔ケア(他)" prompt="あり→１&#10;なし→0" sqref="AK35 AK24 AK22 AK39 AK16"/>
    <dataValidation allowBlank="1" showInputMessage="1" showErrorMessage="1" promptTitle="障害者保健指導(他)" prompt="あり→１&#10;なし→0" sqref="AJ33"/>
    <dataValidation allowBlank="1" showInputMessage="1" showErrorMessage="1" promptTitle="要介護者保健指導(施設）" prompt="あり→１&#10;なし→0" sqref="AJ37:AJ38 AJ23 AJ25:AJ32 AJ34:AJ35 AJ17:AJ21 AJ15 AJ5:AJ13"/>
    <dataValidation allowBlank="1" showInputMessage="1" showErrorMessage="1" promptTitle="要介護者保健指導(他)" prompt="あり→１&#10;なし→0" sqref="AJ22 AJ36 AJ24 AJ16"/>
    <dataValidation allowBlank="1" showInputMessage="1" showErrorMessage="1" promptTitle="障害者保健指導(施設）" prompt="あり→１&#10;なし→0" sqref="AJ39 AJ14"/>
    <dataValidation allowBlank="1" showInputMessage="1" showErrorMessage="1" promptTitle="要介護者健診(施設)" prompt="あり→１&#10;なし→0" sqref="AI25:AI38 AI5:AI23"/>
    <dataValidation allowBlank="1" showInputMessage="1" showErrorMessage="1" promptTitle="障害者健診(施設)" prompt="あり→１&#10;なし→0" sqref="AI24 AI39"/>
    <dataValidation allowBlank="1" showInputMessage="1" showErrorMessage="1" promptTitle="歯の衛生週間" prompt="あり→１&#10;なし→0" sqref="AT5:AT39"/>
    <dataValidation allowBlank="1" showInputMessage="1" showErrorMessage="1" promptTitle="健康イベント" prompt="なし→0&#10;あり・歯なし→1&#10;あり・歯あり→2" sqref="AU5:AU39"/>
    <dataValidation allowBlank="1" showInputMessage="1" showErrorMessage="1" promptTitle="口腔ケア研修" prompt="あり→１&#10;なし→0" sqref="AP5:AP39"/>
    <dataValidation allowBlank="1" showInputMessage="1" showErrorMessage="1" promptTitle="推進員養成研修" prompt="あり→１&#10;なし→0" sqref="AQ5:AQ39"/>
    <dataValidation allowBlank="1" showInputMessage="1" showErrorMessage="1" promptTitle="推進員育成" prompt="あり→１&#10;なし→0" sqref="AR5:AR39"/>
    <dataValidation allowBlank="1" showInputMessage="1" showErrorMessage="1" promptTitle="休日救急" prompt="実施せず→0&#10;実施→1&#10;" sqref="AS5:AS39"/>
    <dataValidation allowBlank="1" showInputMessage="1" showErrorMessage="1" promptTitle="口腔機能向上" prompt="あり→１&#10;なし→0" sqref="AO5:AO39"/>
    <dataValidation allowBlank="1" showInputMessage="1" showErrorMessage="1" promptTitle="診療システム性質" prompt="NO→0&#10;行政関与→1&#10;歯会独自→2&#10;個別対応→3&#10;" sqref="AN5:AN39"/>
    <dataValidation allowBlank="1" showInputMessage="1" showErrorMessage="1" promptTitle="要介護者相談" prompt="あり→１&#10;なし→0" sqref="AL5:AM13 AL15:AM39"/>
    <dataValidation allowBlank="1" showInputMessage="1" showErrorMessage="1" promptTitle="障害者相談" prompt="あり→１&#10;なし→0" sqref="AL14:AM14"/>
    <dataValidation allowBlank="1" showInputMessage="1" showErrorMessage="1" promptTitle="妊婦健診" prompt="あり→１&#10;なし→0" sqref="AC5:AC39"/>
    <dataValidation allowBlank="1" showInputMessage="1" showErrorMessage="1" promptTitle="妊婦教室" prompt="あり→１&#10;なし→0" sqref="AD5:AD39"/>
    <dataValidation allowBlank="1" showInputMessage="1" showErrorMessage="1" promptTitle="妊婦相談" prompt="あり→１&#10;なし→0" sqref="AE5:AE39"/>
    <dataValidation allowBlank="1" showInputMessage="1" showErrorMessage="1" promptTitle="小学校" prompt="実施施設数" sqref="Y5:Y39"/>
    <dataValidation allowBlank="1" showInputMessage="1" showErrorMessage="1" promptTitle="中学校" prompt="実施施設数" sqref="Z5:Z39"/>
    <dataValidation allowBlank="1" showInputMessage="1" showErrorMessage="1" promptTitle="その他" prompt="実施施設数" sqref="AA5:AA39"/>
    <dataValidation allowBlank="1" showInputMessage="1" showErrorMessage="1" promptTitle="行政関与" prompt="あり→１&#10;なし→0" sqref="AB5:AB39"/>
    <dataValidation allowBlank="1" showInputMessage="1" showErrorMessage="1" promptTitle="保育所" prompt="実施施設数" sqref="W5:W39"/>
    <dataValidation allowBlank="1" showInputMessage="1" showErrorMessage="1" promptTitle="幼稚園" prompt="実施施設数" sqref="X5:X39"/>
    <dataValidation allowBlank="1" showInputMessage="1" showErrorMessage="1" promptTitle="健診結果把握" prompt="No　→0&#10;一部→1&#10;全部→2" sqref="T5:T39"/>
    <dataValidation allowBlank="1" showInputMessage="1" showErrorMessage="1" promptTitle="歯科保健活動指導" prompt="回数を数字" sqref="U5:U39"/>
    <dataValidation allowBlank="1" showInputMessage="1" showErrorMessage="1" promptTitle="学校歯科保健活動指導" prompt="回数を数字" sqref="V5"/>
    <dataValidation allowBlank="1" showInputMessage="1" showErrorMessage="1" promptTitle="フッ素洗口" prompt="あり→1&#10;なし予定なし→0&#10;なし予定あり→9" sqref="V6:V39"/>
    <dataValidation allowBlank="1" showInputMessage="1" showErrorMessage="1" promptTitle="16未満" prompt="あり→１&#10;なし→0" sqref="N5:N39"/>
    <dataValidation allowBlank="1" showInputMessage="1" showErrorMessage="1" promptTitle="1.6～3" prompt="あり→１&#10;なし→0" sqref="O5:O39"/>
    <dataValidation allowBlank="1" showInputMessage="1" showErrorMessage="1" promptTitle="3未満" prompt="あり→１&#10;なし→0" sqref="P5:P39"/>
    <dataValidation allowBlank="1" showInputMessage="1" showErrorMessage="1" promptTitle="CO使用" prompt="あり→１&#10;なし→0" sqref="Q5:Q39"/>
    <dataValidation allowBlank="1" showInputMessage="1" showErrorMessage="1" promptTitle="フッ素塗布" prompt="あり→１&#10;なし→0" sqref="R5:S39"/>
    <dataValidation allowBlank="1" showInputMessage="1" showErrorMessage="1" promptTitle="歯周病指導教育" prompt="あり→１&#10;なし→0" sqref="M5:M39"/>
    <dataValidation allowBlank="1" showInputMessage="1" showErrorMessage="1" promptTitle="乳幼児" prompt="あり→１&#10;なし→0" sqref="I5:I39"/>
    <dataValidation allowBlank="1" showInputMessage="1" showErrorMessage="1" promptTitle="学校" prompt="あり→１&#10;なし→0" sqref="J5:J39"/>
    <dataValidation allowBlank="1" showInputMessage="1" showErrorMessage="1" promptTitle="成人" prompt="あり→１&#10;なし→0" sqref="K5:K39"/>
    <dataValidation allowBlank="1" showInputMessage="1" showErrorMessage="1" promptTitle="う蝕予防指導教育" prompt="あり→１&#10;なし→0" sqref="L5:L39"/>
    <dataValidation allowBlank="1" showInputMessage="1" showErrorMessage="1" promptTitle="計画策定年度" prompt="H年度" sqref="G5:G39"/>
    <dataValidation allowBlank="1" showInputMessage="1" showErrorMessage="1" promptTitle="健康増進計画" prompt="なし→0&#10;あり歯なし→1&#10;あり・歯項目あり→2&#10;あり・歯項目・数値あり→3" sqref="H5:H39"/>
    <dataValidation allowBlank="1" showInputMessage="1" showErrorMessage="1" promptTitle="要綱" prompt="なし→0&#10;あり→1" sqref="D5:D39 F5:F39"/>
    <dataValidation allowBlank="1" showInputMessage="1" showErrorMessage="1" promptTitle="回数" prompt="数値" sqref="E5:E39 C5:C39"/>
  </dataValidations>
  <printOptions horizontalCentered="1" verticalCentered="1"/>
  <pageMargins left="0.3937007874015748" right="0.3937007874015748" top="0.5905511811023623" bottom="0.5905511811023623" header="0.5118110236220472" footer="0.3937007874015748"/>
  <pageSetup fitToHeight="1" fitToWidth="1" horizontalDpi="600" verticalDpi="600" orientation="portrait" paperSize="9" scale="56" r:id="rId1"/>
  <headerFooter alignWithMargins="0">
    <oddFooter>&amp;C&amp;16－１－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Y47"/>
  <sheetViews>
    <sheetView view="pageBreakPreview" zoomScale="75" zoomScaleNormal="75" zoomScaleSheetLayoutView="75" zoomScalePageLayoutView="0" workbookViewId="0" topLeftCell="A1">
      <pane xSplit="2" ySplit="6" topLeftCell="C7" activePane="bottomRight" state="frozen"/>
      <selection pane="topLeft" activeCell="B2" sqref="B2"/>
      <selection pane="topRight" activeCell="B2" sqref="B2"/>
      <selection pane="bottomLeft" activeCell="B2" sqref="B2"/>
      <selection pane="bottomRight" activeCell="C7" sqref="C7"/>
    </sheetView>
  </sheetViews>
  <sheetFormatPr defaultColWidth="9.00390625" defaultRowHeight="13.5"/>
  <cols>
    <col min="1" max="1" width="4.125" style="28" customWidth="1"/>
    <col min="2" max="2" width="12.25390625" style="28" customWidth="1"/>
    <col min="3" max="4" width="4.375" style="28" customWidth="1"/>
    <col min="5" max="5" width="4.25390625" style="172" customWidth="1"/>
    <col min="6" max="6" width="4.375" style="28" customWidth="1"/>
    <col min="7" max="7" width="4.625" style="28" customWidth="1"/>
    <col min="8" max="8" width="4.375" style="28" customWidth="1"/>
    <col min="9" max="9" width="5.625" style="28" customWidth="1"/>
    <col min="10" max="10" width="4.25390625" style="28" customWidth="1"/>
    <col min="11" max="11" width="5.625" style="28" customWidth="1"/>
    <col min="12" max="12" width="4.25390625" style="28" customWidth="1"/>
    <col min="13" max="13" width="5.625" style="28" customWidth="1"/>
    <col min="14" max="14" width="4.25390625" style="28" customWidth="1"/>
    <col min="15" max="15" width="4.875" style="28" customWidth="1"/>
    <col min="16" max="16" width="6.125" style="28" customWidth="1"/>
    <col min="17" max="18" width="4.375" style="28" customWidth="1"/>
    <col min="19" max="19" width="5.125" style="28" customWidth="1"/>
    <col min="20" max="20" width="4.375" style="28" customWidth="1"/>
    <col min="21" max="21" width="15.625" style="28" customWidth="1"/>
    <col min="22" max="22" width="14.50390625" style="28" customWidth="1"/>
    <col min="23" max="23" width="5.75390625" style="28" customWidth="1"/>
    <col min="24" max="16384" width="9.00390625" style="28" customWidth="1"/>
  </cols>
  <sheetData>
    <row r="1" spans="1:22" s="139" customFormat="1" ht="30" customHeight="1">
      <c r="A1" s="1157" t="s">
        <v>145</v>
      </c>
      <c r="B1" s="1157"/>
      <c r="C1" s="1157"/>
      <c r="D1" s="1157"/>
      <c r="E1" s="1157"/>
      <c r="F1" s="1157"/>
      <c r="G1" s="1157"/>
      <c r="H1" s="1157"/>
      <c r="I1" s="1157"/>
      <c r="J1" s="1157"/>
      <c r="K1" s="1157"/>
      <c r="L1" s="1157"/>
      <c r="M1" s="1157"/>
      <c r="N1" s="1157"/>
      <c r="O1" s="1157"/>
      <c r="P1" s="1157"/>
      <c r="Q1" s="1157"/>
      <c r="R1" s="1157"/>
      <c r="S1" s="1157"/>
      <c r="T1" s="1157"/>
      <c r="U1" s="1157"/>
      <c r="V1" s="1157"/>
    </row>
    <row r="2" spans="1:23" s="135" customFormat="1" ht="18" customHeight="1">
      <c r="A2" s="1189" t="s">
        <v>768</v>
      </c>
      <c r="B2" s="1190"/>
      <c r="C2" s="1140" t="s">
        <v>591</v>
      </c>
      <c r="D2" s="1141"/>
      <c r="E2" s="1141"/>
      <c r="F2" s="1141"/>
      <c r="G2" s="1141"/>
      <c r="H2" s="1141"/>
      <c r="I2" s="1205"/>
      <c r="J2" s="1203"/>
      <c r="K2" s="1203"/>
      <c r="L2" s="1203"/>
      <c r="M2" s="1203"/>
      <c r="N2" s="1203"/>
      <c r="O2" s="1203"/>
      <c r="P2" s="1204"/>
      <c r="Q2" s="1202" t="s">
        <v>597</v>
      </c>
      <c r="R2" s="1203"/>
      <c r="S2" s="1203"/>
      <c r="T2" s="1204"/>
      <c r="U2" s="1168" t="s">
        <v>625</v>
      </c>
      <c r="V2" s="1158" t="s">
        <v>599</v>
      </c>
      <c r="W2" s="865"/>
    </row>
    <row r="3" spans="1:23" s="37" customFormat="1" ht="18" customHeight="1">
      <c r="A3" s="1191"/>
      <c r="B3" s="1192"/>
      <c r="C3" s="1186" t="s">
        <v>592</v>
      </c>
      <c r="D3" s="1200" t="s">
        <v>593</v>
      </c>
      <c r="E3" s="1213" t="s">
        <v>594</v>
      </c>
      <c r="F3" s="1202" t="s">
        <v>596</v>
      </c>
      <c r="G3" s="1203"/>
      <c r="H3" s="1204"/>
      <c r="I3" s="1202" t="s">
        <v>626</v>
      </c>
      <c r="J3" s="1203"/>
      <c r="K3" s="1203"/>
      <c r="L3" s="1203"/>
      <c r="M3" s="1203"/>
      <c r="N3" s="1203"/>
      <c r="O3" s="1203"/>
      <c r="P3" s="1204"/>
      <c r="Q3" s="1176" t="s">
        <v>605</v>
      </c>
      <c r="R3" s="1174" t="s">
        <v>606</v>
      </c>
      <c r="S3" s="1174" t="s">
        <v>673</v>
      </c>
      <c r="T3" s="1166" t="s">
        <v>623</v>
      </c>
      <c r="U3" s="1169"/>
      <c r="V3" s="1159"/>
      <c r="W3" s="1156"/>
    </row>
    <row r="4" spans="1:23" s="37" customFormat="1" ht="12" customHeight="1">
      <c r="A4" s="1193"/>
      <c r="B4" s="1194"/>
      <c r="C4" s="1185"/>
      <c r="D4" s="1201"/>
      <c r="E4" s="1214"/>
      <c r="F4" s="1184" t="s">
        <v>600</v>
      </c>
      <c r="G4" s="1161" t="s">
        <v>671</v>
      </c>
      <c r="H4" s="1206" t="s">
        <v>702</v>
      </c>
      <c r="I4" s="1208" t="s">
        <v>601</v>
      </c>
      <c r="J4" s="50"/>
      <c r="K4" s="1210" t="s">
        <v>602</v>
      </c>
      <c r="L4" s="51"/>
      <c r="M4" s="1210" t="s">
        <v>603</v>
      </c>
      <c r="N4" s="51"/>
      <c r="O4" s="1163" t="s">
        <v>672</v>
      </c>
      <c r="P4" s="1171" t="s">
        <v>604</v>
      </c>
      <c r="Q4" s="1177"/>
      <c r="R4" s="1175"/>
      <c r="S4" s="1212"/>
      <c r="T4" s="1167"/>
      <c r="U4" s="1169"/>
      <c r="V4" s="1159"/>
      <c r="W4" s="1156"/>
    </row>
    <row r="5" spans="1:23" s="37" customFormat="1" ht="77.25" customHeight="1">
      <c r="A5" s="1195"/>
      <c r="B5" s="1196"/>
      <c r="C5" s="1185"/>
      <c r="D5" s="1201"/>
      <c r="E5" s="1214"/>
      <c r="F5" s="1185"/>
      <c r="G5" s="1162"/>
      <c r="H5" s="1207"/>
      <c r="I5" s="1209"/>
      <c r="J5" s="52" t="s">
        <v>703</v>
      </c>
      <c r="K5" s="1211"/>
      <c r="L5" s="52" t="s">
        <v>703</v>
      </c>
      <c r="M5" s="1211"/>
      <c r="N5" s="52" t="s">
        <v>703</v>
      </c>
      <c r="O5" s="1164"/>
      <c r="P5" s="1172"/>
      <c r="Q5" s="1177"/>
      <c r="R5" s="1175"/>
      <c r="S5" s="1212"/>
      <c r="T5" s="1167"/>
      <c r="U5" s="1169"/>
      <c r="V5" s="1159"/>
      <c r="W5" s="1156"/>
    </row>
    <row r="6" spans="1:23" s="37" customFormat="1" ht="18" customHeight="1">
      <c r="A6" s="1197"/>
      <c r="B6" s="1198"/>
      <c r="C6" s="1185"/>
      <c r="D6" s="42" t="s">
        <v>704</v>
      </c>
      <c r="E6" s="43" t="s">
        <v>595</v>
      </c>
      <c r="F6" s="1185"/>
      <c r="G6" s="1162"/>
      <c r="H6" s="1207"/>
      <c r="I6" s="44" t="s">
        <v>607</v>
      </c>
      <c r="J6" s="45" t="s">
        <v>607</v>
      </c>
      <c r="K6" s="46" t="s">
        <v>607</v>
      </c>
      <c r="L6" s="45" t="s">
        <v>607</v>
      </c>
      <c r="M6" s="46" t="s">
        <v>607</v>
      </c>
      <c r="N6" s="45" t="s">
        <v>607</v>
      </c>
      <c r="O6" s="1165"/>
      <c r="P6" s="1173"/>
      <c r="Q6" s="47" t="s">
        <v>608</v>
      </c>
      <c r="R6" s="48" t="s">
        <v>608</v>
      </c>
      <c r="S6" s="48" t="s">
        <v>608</v>
      </c>
      <c r="T6" s="49" t="s">
        <v>608</v>
      </c>
      <c r="U6" s="1170"/>
      <c r="V6" s="1160"/>
      <c r="W6" s="1156"/>
    </row>
    <row r="7" spans="1:24" s="37" customFormat="1" ht="25.5" customHeight="1">
      <c r="A7" s="1178" t="s">
        <v>531</v>
      </c>
      <c r="B7" s="239" t="s">
        <v>562</v>
      </c>
      <c r="C7" s="85">
        <v>1</v>
      </c>
      <c r="D7" s="86"/>
      <c r="E7" s="600"/>
      <c r="F7" s="85" t="s">
        <v>179</v>
      </c>
      <c r="G7" s="86"/>
      <c r="H7" s="8"/>
      <c r="I7" s="601">
        <v>100</v>
      </c>
      <c r="J7" s="460"/>
      <c r="K7" s="602">
        <v>50</v>
      </c>
      <c r="L7" s="603"/>
      <c r="M7" s="602">
        <v>50</v>
      </c>
      <c r="N7" s="460"/>
      <c r="O7" s="536"/>
      <c r="P7" s="87" t="s">
        <v>299</v>
      </c>
      <c r="Q7" s="85"/>
      <c r="R7" s="86"/>
      <c r="S7" s="86">
        <v>1</v>
      </c>
      <c r="T7" s="8">
        <v>4</v>
      </c>
      <c r="U7" s="85" t="s">
        <v>675</v>
      </c>
      <c r="V7" s="8" t="s">
        <v>300</v>
      </c>
      <c r="X7" s="68"/>
    </row>
    <row r="8" spans="1:24" s="37" customFormat="1" ht="25.5" customHeight="1">
      <c r="A8" s="1179"/>
      <c r="B8" s="231" t="s">
        <v>563</v>
      </c>
      <c r="C8" s="2">
        <v>1</v>
      </c>
      <c r="D8" s="9">
        <v>5</v>
      </c>
      <c r="E8" s="604"/>
      <c r="F8" s="2" t="s">
        <v>180</v>
      </c>
      <c r="G8" s="9"/>
      <c r="H8" s="3"/>
      <c r="I8" s="605">
        <v>50</v>
      </c>
      <c r="J8" s="185"/>
      <c r="K8" s="606">
        <v>40</v>
      </c>
      <c r="L8" s="607"/>
      <c r="M8" s="606">
        <v>60</v>
      </c>
      <c r="N8" s="185"/>
      <c r="O8" s="445" t="s">
        <v>180</v>
      </c>
      <c r="P8" s="20" t="s">
        <v>301</v>
      </c>
      <c r="Q8" s="2"/>
      <c r="R8" s="9"/>
      <c r="S8" s="9"/>
      <c r="T8" s="3">
        <v>2</v>
      </c>
      <c r="U8" s="2" t="s">
        <v>670</v>
      </c>
      <c r="V8" s="3" t="s">
        <v>302</v>
      </c>
      <c r="X8" s="136"/>
    </row>
    <row r="9" spans="1:24" s="37" customFormat="1" ht="25.5" customHeight="1">
      <c r="A9" s="1179"/>
      <c r="B9" s="231" t="s">
        <v>564</v>
      </c>
      <c r="C9" s="2"/>
      <c r="D9" s="9"/>
      <c r="E9" s="604"/>
      <c r="F9" s="2" t="s">
        <v>199</v>
      </c>
      <c r="G9" s="9"/>
      <c r="H9" s="3" t="s">
        <v>199</v>
      </c>
      <c r="I9" s="605">
        <v>50</v>
      </c>
      <c r="J9" s="185"/>
      <c r="K9" s="606">
        <v>5</v>
      </c>
      <c r="L9" s="607"/>
      <c r="M9" s="606"/>
      <c r="N9" s="185"/>
      <c r="O9" s="445"/>
      <c r="P9" s="20" t="s">
        <v>236</v>
      </c>
      <c r="Q9" s="2"/>
      <c r="R9" s="9"/>
      <c r="S9" s="9"/>
      <c r="T9" s="3">
        <v>3</v>
      </c>
      <c r="U9" s="2" t="s">
        <v>669</v>
      </c>
      <c r="V9" s="3" t="s">
        <v>303</v>
      </c>
      <c r="X9" s="136"/>
    </row>
    <row r="10" spans="1:24" s="37" customFormat="1" ht="25.5" customHeight="1">
      <c r="A10" s="1179"/>
      <c r="B10" s="231" t="s">
        <v>565</v>
      </c>
      <c r="C10" s="2"/>
      <c r="D10" s="9"/>
      <c r="E10" s="604"/>
      <c r="F10" s="2"/>
      <c r="G10" s="9" t="s">
        <v>181</v>
      </c>
      <c r="H10" s="3"/>
      <c r="I10" s="605">
        <v>65</v>
      </c>
      <c r="J10" s="185"/>
      <c r="K10" s="606">
        <v>40</v>
      </c>
      <c r="L10" s="607"/>
      <c r="M10" s="606"/>
      <c r="N10" s="185">
        <v>70</v>
      </c>
      <c r="O10" s="445"/>
      <c r="P10" s="20" t="s">
        <v>255</v>
      </c>
      <c r="Q10" s="2"/>
      <c r="R10" s="9"/>
      <c r="S10" s="9"/>
      <c r="T10" s="3">
        <v>3</v>
      </c>
      <c r="U10" s="2" t="s">
        <v>624</v>
      </c>
      <c r="V10" s="3" t="s">
        <v>304</v>
      </c>
      <c r="X10" s="136"/>
    </row>
    <row r="11" spans="1:24" s="37" customFormat="1" ht="25.5" customHeight="1">
      <c r="A11" s="1179"/>
      <c r="B11" s="231" t="s">
        <v>566</v>
      </c>
      <c r="C11" s="2"/>
      <c r="D11" s="9"/>
      <c r="E11" s="604"/>
      <c r="F11" s="2"/>
      <c r="G11" s="9" t="s">
        <v>183</v>
      </c>
      <c r="H11" s="3"/>
      <c r="I11" s="605">
        <v>60</v>
      </c>
      <c r="J11" s="185"/>
      <c r="K11" s="606">
        <v>10</v>
      </c>
      <c r="L11" s="607"/>
      <c r="M11" s="606">
        <v>70</v>
      </c>
      <c r="N11" s="185"/>
      <c r="O11" s="445"/>
      <c r="P11" s="20" t="s">
        <v>256</v>
      </c>
      <c r="Q11" s="2"/>
      <c r="R11" s="9"/>
      <c r="S11" s="9"/>
      <c r="T11" s="3">
        <v>3</v>
      </c>
      <c r="U11" s="2" t="s">
        <v>624</v>
      </c>
      <c r="V11" s="3" t="s">
        <v>305</v>
      </c>
      <c r="X11" s="136"/>
    </row>
    <row r="12" spans="1:24" s="37" customFormat="1" ht="25.5" customHeight="1">
      <c r="A12" s="1180"/>
      <c r="B12" s="231" t="s">
        <v>567</v>
      </c>
      <c r="C12" s="2">
        <v>1</v>
      </c>
      <c r="D12" s="9">
        <v>2</v>
      </c>
      <c r="E12" s="604"/>
      <c r="F12" s="2"/>
      <c r="G12" s="9" t="s">
        <v>185</v>
      </c>
      <c r="H12" s="3" t="s">
        <v>185</v>
      </c>
      <c r="I12" s="605">
        <v>66</v>
      </c>
      <c r="J12" s="185"/>
      <c r="K12" s="606">
        <v>53</v>
      </c>
      <c r="L12" s="607"/>
      <c r="M12" s="606"/>
      <c r="N12" s="185"/>
      <c r="O12" s="24"/>
      <c r="P12" s="20" t="s">
        <v>306</v>
      </c>
      <c r="Q12" s="2"/>
      <c r="R12" s="9"/>
      <c r="S12" s="9"/>
      <c r="T12" s="3">
        <v>2</v>
      </c>
      <c r="U12" s="2" t="s">
        <v>675</v>
      </c>
      <c r="V12" s="3" t="s">
        <v>307</v>
      </c>
      <c r="X12" s="136"/>
    </row>
    <row r="13" spans="1:24" s="37" customFormat="1" ht="25.5" customHeight="1">
      <c r="A13" s="1199" t="s">
        <v>609</v>
      </c>
      <c r="B13" s="239" t="s">
        <v>568</v>
      </c>
      <c r="C13" s="85">
        <v>1</v>
      </c>
      <c r="D13" s="86">
        <v>3</v>
      </c>
      <c r="E13" s="8"/>
      <c r="F13" s="85" t="s">
        <v>187</v>
      </c>
      <c r="G13" s="86"/>
      <c r="H13" s="8"/>
      <c r="I13" s="608">
        <v>110</v>
      </c>
      <c r="J13" s="460"/>
      <c r="K13" s="602">
        <v>56</v>
      </c>
      <c r="L13" s="603"/>
      <c r="M13" s="602"/>
      <c r="N13" s="460"/>
      <c r="O13" s="38"/>
      <c r="P13" s="87" t="s">
        <v>282</v>
      </c>
      <c r="Q13" s="85"/>
      <c r="R13" s="86"/>
      <c r="S13" s="86"/>
      <c r="T13" s="8" t="s">
        <v>447</v>
      </c>
      <c r="U13" s="609" t="s">
        <v>446</v>
      </c>
      <c r="V13" s="8" t="s">
        <v>308</v>
      </c>
      <c r="X13" s="136"/>
    </row>
    <row r="14" spans="1:24" s="37" customFormat="1" ht="25.5" customHeight="1">
      <c r="A14" s="1199"/>
      <c r="B14" s="240" t="s">
        <v>570</v>
      </c>
      <c r="C14" s="7"/>
      <c r="D14" s="6"/>
      <c r="E14" s="4"/>
      <c r="F14" s="7" t="s">
        <v>189</v>
      </c>
      <c r="G14" s="6"/>
      <c r="H14" s="4" t="s">
        <v>189</v>
      </c>
      <c r="I14" s="610">
        <v>200</v>
      </c>
      <c r="J14" s="611"/>
      <c r="K14" s="612">
        <v>20</v>
      </c>
      <c r="L14" s="613"/>
      <c r="M14" s="612"/>
      <c r="N14" s="611"/>
      <c r="O14" s="452"/>
      <c r="P14" s="24" t="s">
        <v>309</v>
      </c>
      <c r="Q14" s="7"/>
      <c r="R14" s="6"/>
      <c r="S14" s="6">
        <v>1</v>
      </c>
      <c r="T14" s="4">
        <v>4</v>
      </c>
      <c r="U14" s="7" t="s">
        <v>473</v>
      </c>
      <c r="V14" s="4" t="s">
        <v>310</v>
      </c>
      <c r="X14" s="55"/>
    </row>
    <row r="15" spans="1:24" s="37" customFormat="1" ht="25.5" customHeight="1">
      <c r="A15" s="1178" t="s">
        <v>610</v>
      </c>
      <c r="B15" s="239" t="s">
        <v>571</v>
      </c>
      <c r="C15" s="85">
        <v>1</v>
      </c>
      <c r="D15" s="86">
        <v>5</v>
      </c>
      <c r="E15" s="8"/>
      <c r="F15" s="85" t="s">
        <v>193</v>
      </c>
      <c r="G15" s="86" t="s">
        <v>193</v>
      </c>
      <c r="H15" s="8"/>
      <c r="I15" s="608">
        <v>620</v>
      </c>
      <c r="J15" s="460"/>
      <c r="K15" s="602">
        <v>293</v>
      </c>
      <c r="L15" s="603"/>
      <c r="M15" s="602">
        <v>250</v>
      </c>
      <c r="N15" s="460"/>
      <c r="O15" s="536" t="s">
        <v>193</v>
      </c>
      <c r="P15" s="87" t="s">
        <v>311</v>
      </c>
      <c r="Q15" s="85"/>
      <c r="R15" s="86"/>
      <c r="S15" s="86"/>
      <c r="T15" s="8">
        <v>14</v>
      </c>
      <c r="U15" s="85" t="s">
        <v>740</v>
      </c>
      <c r="V15" s="8" t="s">
        <v>312</v>
      </c>
      <c r="X15" s="55"/>
    </row>
    <row r="16" spans="1:24" s="37" customFormat="1" ht="25.5" customHeight="1">
      <c r="A16" s="1179"/>
      <c r="B16" s="231" t="s">
        <v>572</v>
      </c>
      <c r="C16" s="2">
        <v>1</v>
      </c>
      <c r="D16" s="9">
        <v>8</v>
      </c>
      <c r="E16" s="604"/>
      <c r="F16" s="2" t="s">
        <v>181</v>
      </c>
      <c r="G16" s="9"/>
      <c r="H16" s="3" t="s">
        <v>181</v>
      </c>
      <c r="I16" s="605">
        <v>800</v>
      </c>
      <c r="J16" s="185"/>
      <c r="K16" s="606">
        <v>200</v>
      </c>
      <c r="L16" s="607"/>
      <c r="M16" s="606">
        <v>80</v>
      </c>
      <c r="N16" s="185"/>
      <c r="O16" s="445" t="s">
        <v>181</v>
      </c>
      <c r="P16" s="20" t="s">
        <v>224</v>
      </c>
      <c r="Q16" s="2"/>
      <c r="R16" s="9"/>
      <c r="S16" s="9">
        <v>1</v>
      </c>
      <c r="T16" s="3">
        <v>5</v>
      </c>
      <c r="U16" s="2" t="s">
        <v>670</v>
      </c>
      <c r="V16" s="3" t="s">
        <v>313</v>
      </c>
      <c r="X16" s="55"/>
    </row>
    <row r="17" spans="1:24" s="37" customFormat="1" ht="25.5" customHeight="1">
      <c r="A17" s="1179"/>
      <c r="B17" s="231" t="s">
        <v>573</v>
      </c>
      <c r="C17" s="2">
        <v>1</v>
      </c>
      <c r="D17" s="9">
        <v>8</v>
      </c>
      <c r="E17" s="3" t="s">
        <v>314</v>
      </c>
      <c r="F17" s="2"/>
      <c r="G17" s="9" t="s">
        <v>197</v>
      </c>
      <c r="H17" s="3" t="s">
        <v>197</v>
      </c>
      <c r="I17" s="605">
        <v>500</v>
      </c>
      <c r="J17" s="185"/>
      <c r="K17" s="606">
        <v>100</v>
      </c>
      <c r="L17" s="607"/>
      <c r="M17" s="606">
        <v>65</v>
      </c>
      <c r="N17" s="185"/>
      <c r="O17" s="445"/>
      <c r="P17" s="20" t="s">
        <v>315</v>
      </c>
      <c r="Q17" s="2"/>
      <c r="R17" s="9"/>
      <c r="S17" s="9">
        <v>1</v>
      </c>
      <c r="T17" s="3">
        <v>4</v>
      </c>
      <c r="U17" s="2" t="s">
        <v>680</v>
      </c>
      <c r="V17" s="3" t="s">
        <v>316</v>
      </c>
      <c r="X17" s="55"/>
    </row>
    <row r="18" spans="1:24" s="37" customFormat="1" ht="25.5" customHeight="1">
      <c r="A18" s="1179"/>
      <c r="B18" s="231" t="s">
        <v>731</v>
      </c>
      <c r="C18" s="2">
        <v>4</v>
      </c>
      <c r="D18" s="9">
        <v>5</v>
      </c>
      <c r="E18" s="3">
        <v>2</v>
      </c>
      <c r="F18" s="2" t="s">
        <v>189</v>
      </c>
      <c r="G18" s="9"/>
      <c r="H18" s="3"/>
      <c r="I18" s="614">
        <v>2000</v>
      </c>
      <c r="J18" s="185"/>
      <c r="K18" s="605">
        <v>100</v>
      </c>
      <c r="L18" s="185"/>
      <c r="M18" s="605">
        <v>100</v>
      </c>
      <c r="N18" s="185"/>
      <c r="O18" s="20"/>
      <c r="P18" s="615" t="s">
        <v>317</v>
      </c>
      <c r="Q18" s="2"/>
      <c r="R18" s="9"/>
      <c r="S18" s="9"/>
      <c r="T18" s="3">
        <v>6</v>
      </c>
      <c r="U18" s="2" t="s">
        <v>675</v>
      </c>
      <c r="V18" s="3" t="s">
        <v>318</v>
      </c>
      <c r="X18" s="55"/>
    </row>
    <row r="19" spans="1:24" s="37" customFormat="1" ht="25.5" customHeight="1">
      <c r="A19" s="1179"/>
      <c r="B19" s="231" t="s">
        <v>739</v>
      </c>
      <c r="C19" s="2">
        <v>1</v>
      </c>
      <c r="D19" s="9">
        <v>12</v>
      </c>
      <c r="E19" s="3">
        <v>1</v>
      </c>
      <c r="F19" s="2" t="s">
        <v>189</v>
      </c>
      <c r="G19" s="9" t="s">
        <v>189</v>
      </c>
      <c r="H19" s="3" t="s">
        <v>189</v>
      </c>
      <c r="I19" s="614">
        <v>1000</v>
      </c>
      <c r="J19" s="185"/>
      <c r="K19" s="605">
        <v>200</v>
      </c>
      <c r="L19" s="185"/>
      <c r="M19" s="605">
        <v>200</v>
      </c>
      <c r="N19" s="185"/>
      <c r="O19" s="445"/>
      <c r="P19" s="615" t="s">
        <v>319</v>
      </c>
      <c r="Q19" s="2"/>
      <c r="R19" s="9"/>
      <c r="S19" s="9"/>
      <c r="T19" s="3">
        <v>6</v>
      </c>
      <c r="U19" s="2" t="s">
        <v>670</v>
      </c>
      <c r="V19" s="3" t="s">
        <v>320</v>
      </c>
      <c r="X19" s="55"/>
    </row>
    <row r="20" spans="1:24" s="37" customFormat="1" ht="25.5" customHeight="1">
      <c r="A20" s="1179"/>
      <c r="B20" s="231" t="s">
        <v>574</v>
      </c>
      <c r="C20" s="2">
        <v>1</v>
      </c>
      <c r="D20" s="9">
        <v>2</v>
      </c>
      <c r="E20" s="3">
        <v>2</v>
      </c>
      <c r="F20" s="2" t="s">
        <v>199</v>
      </c>
      <c r="G20" s="9" t="s">
        <v>199</v>
      </c>
      <c r="H20" s="3" t="s">
        <v>199</v>
      </c>
      <c r="I20" s="487">
        <v>400</v>
      </c>
      <c r="J20" s="185"/>
      <c r="K20" s="195">
        <v>400</v>
      </c>
      <c r="L20" s="607"/>
      <c r="M20" s="606">
        <v>100</v>
      </c>
      <c r="N20" s="185"/>
      <c r="O20" s="445"/>
      <c r="P20" s="20" t="s">
        <v>321</v>
      </c>
      <c r="Q20" s="2"/>
      <c r="R20" s="9"/>
      <c r="S20" s="9"/>
      <c r="T20" s="3">
        <v>4</v>
      </c>
      <c r="U20" s="2" t="s">
        <v>670</v>
      </c>
      <c r="V20" s="3" t="s">
        <v>322</v>
      </c>
      <c r="X20" s="55"/>
    </row>
    <row r="21" spans="1:24" s="37" customFormat="1" ht="25.5" customHeight="1">
      <c r="A21" s="1179"/>
      <c r="B21" s="231" t="s">
        <v>575</v>
      </c>
      <c r="C21" s="2"/>
      <c r="D21" s="9">
        <v>1</v>
      </c>
      <c r="E21" s="3"/>
      <c r="F21" s="2"/>
      <c r="G21" s="9" t="s">
        <v>179</v>
      </c>
      <c r="H21" s="3"/>
      <c r="I21" s="605">
        <v>100</v>
      </c>
      <c r="J21" s="185"/>
      <c r="K21" s="606">
        <v>50</v>
      </c>
      <c r="L21" s="607"/>
      <c r="M21" s="606">
        <v>20</v>
      </c>
      <c r="N21" s="185"/>
      <c r="O21" s="445"/>
      <c r="P21" s="20" t="s">
        <v>232</v>
      </c>
      <c r="Q21" s="2"/>
      <c r="R21" s="9"/>
      <c r="S21" s="9"/>
      <c r="T21" s="3">
        <v>5</v>
      </c>
      <c r="U21" s="2" t="s">
        <v>670</v>
      </c>
      <c r="V21" s="3" t="s">
        <v>323</v>
      </c>
      <c r="X21" s="55"/>
    </row>
    <row r="22" spans="1:24" s="37" customFormat="1" ht="25.5" customHeight="1">
      <c r="A22" s="1180"/>
      <c r="B22" s="231" t="s">
        <v>576</v>
      </c>
      <c r="C22" s="2">
        <v>1</v>
      </c>
      <c r="D22" s="9">
        <v>3</v>
      </c>
      <c r="E22" s="4">
        <v>1</v>
      </c>
      <c r="F22" s="2" t="s">
        <v>202</v>
      </c>
      <c r="G22" s="9" t="s">
        <v>202</v>
      </c>
      <c r="H22" s="3" t="s">
        <v>202</v>
      </c>
      <c r="I22" s="605">
        <v>300</v>
      </c>
      <c r="J22" s="185"/>
      <c r="K22" s="606">
        <v>300</v>
      </c>
      <c r="L22" s="607"/>
      <c r="M22" s="606"/>
      <c r="N22" s="185"/>
      <c r="O22" s="445"/>
      <c r="P22" s="20" t="s">
        <v>324</v>
      </c>
      <c r="Q22" s="2"/>
      <c r="R22" s="9"/>
      <c r="S22" s="9"/>
      <c r="T22" s="3">
        <v>5</v>
      </c>
      <c r="U22" s="2" t="s">
        <v>675</v>
      </c>
      <c r="V22" s="3" t="s">
        <v>325</v>
      </c>
      <c r="X22" s="55"/>
    </row>
    <row r="23" spans="1:24" s="37" customFormat="1" ht="25.5" customHeight="1">
      <c r="A23" s="1187" t="s">
        <v>761</v>
      </c>
      <c r="B23" s="239" t="s">
        <v>577</v>
      </c>
      <c r="C23" s="85">
        <v>1</v>
      </c>
      <c r="D23" s="86">
        <v>12</v>
      </c>
      <c r="E23" s="5">
        <v>1</v>
      </c>
      <c r="F23" s="85" t="s">
        <v>203</v>
      </c>
      <c r="G23" s="86"/>
      <c r="H23" s="8"/>
      <c r="I23" s="608">
        <v>280</v>
      </c>
      <c r="J23" s="460"/>
      <c r="K23" s="602">
        <v>120</v>
      </c>
      <c r="L23" s="603"/>
      <c r="M23" s="602">
        <v>10</v>
      </c>
      <c r="N23" s="460"/>
      <c r="O23" s="536" t="s">
        <v>203</v>
      </c>
      <c r="P23" s="616" t="s">
        <v>326</v>
      </c>
      <c r="Q23" s="85"/>
      <c r="R23" s="86"/>
      <c r="S23" s="86"/>
      <c r="T23" s="8">
        <v>14</v>
      </c>
      <c r="U23" s="85" t="s">
        <v>680</v>
      </c>
      <c r="V23" s="8" t="s">
        <v>327</v>
      </c>
      <c r="X23" s="55"/>
    </row>
    <row r="24" spans="1:24" s="37" customFormat="1" ht="25.5" customHeight="1">
      <c r="A24" s="1188"/>
      <c r="B24" s="240" t="s">
        <v>578</v>
      </c>
      <c r="C24" s="812">
        <v>2</v>
      </c>
      <c r="D24" s="807">
        <v>3</v>
      </c>
      <c r="E24" s="4">
        <v>1</v>
      </c>
      <c r="F24" s="7" t="s">
        <v>179</v>
      </c>
      <c r="G24" s="6"/>
      <c r="H24" s="4"/>
      <c r="I24" s="610">
        <v>128</v>
      </c>
      <c r="J24" s="611"/>
      <c r="K24" s="612">
        <v>45</v>
      </c>
      <c r="L24" s="613"/>
      <c r="M24" s="612"/>
      <c r="N24" s="617">
        <v>22</v>
      </c>
      <c r="O24" s="452"/>
      <c r="P24" s="618" t="s">
        <v>232</v>
      </c>
      <c r="Q24" s="7"/>
      <c r="R24" s="6"/>
      <c r="S24" s="6"/>
      <c r="T24" s="4">
        <v>9</v>
      </c>
      <c r="U24" s="7" t="s">
        <v>476</v>
      </c>
      <c r="V24" s="4" t="s">
        <v>328</v>
      </c>
      <c r="X24" s="55"/>
    </row>
    <row r="25" spans="1:24" s="37" customFormat="1" ht="25.5" customHeight="1">
      <c r="A25" s="1178" t="s">
        <v>612</v>
      </c>
      <c r="B25" s="239" t="s">
        <v>579</v>
      </c>
      <c r="C25" s="810">
        <v>1</v>
      </c>
      <c r="D25" s="805">
        <v>2</v>
      </c>
      <c r="E25" s="8">
        <v>2</v>
      </c>
      <c r="F25" s="85" t="s">
        <v>205</v>
      </c>
      <c r="G25" s="86" t="s">
        <v>205</v>
      </c>
      <c r="H25" s="8" t="s">
        <v>205</v>
      </c>
      <c r="I25" s="608">
        <v>530</v>
      </c>
      <c r="J25" s="460"/>
      <c r="K25" s="602">
        <v>180</v>
      </c>
      <c r="L25" s="603"/>
      <c r="M25" s="602">
        <v>160</v>
      </c>
      <c r="N25" s="460"/>
      <c r="O25" s="536" t="s">
        <v>205</v>
      </c>
      <c r="P25" s="87" t="s">
        <v>329</v>
      </c>
      <c r="Q25" s="85"/>
      <c r="R25" s="86"/>
      <c r="S25" s="86"/>
      <c r="T25" s="8">
        <v>8</v>
      </c>
      <c r="U25" s="619" t="s">
        <v>762</v>
      </c>
      <c r="V25" s="8" t="s">
        <v>330</v>
      </c>
      <c r="X25" s="55"/>
    </row>
    <row r="26" spans="1:24" s="37" customFormat="1" ht="25.5" customHeight="1">
      <c r="A26" s="1180"/>
      <c r="B26" s="240" t="s">
        <v>580</v>
      </c>
      <c r="C26" s="812">
        <v>2</v>
      </c>
      <c r="D26" s="807">
        <v>15</v>
      </c>
      <c r="E26" s="4">
        <v>2</v>
      </c>
      <c r="F26" s="7"/>
      <c r="G26" s="6" t="s">
        <v>205</v>
      </c>
      <c r="H26" s="4" t="s">
        <v>205</v>
      </c>
      <c r="I26" s="610">
        <v>400</v>
      </c>
      <c r="J26" s="611"/>
      <c r="K26" s="612">
        <v>300</v>
      </c>
      <c r="L26" s="613"/>
      <c r="M26" s="612">
        <v>300</v>
      </c>
      <c r="N26" s="611"/>
      <c r="O26" s="452" t="s">
        <v>205</v>
      </c>
      <c r="P26" s="618" t="s">
        <v>231</v>
      </c>
      <c r="Q26" s="7"/>
      <c r="R26" s="6">
        <v>1</v>
      </c>
      <c r="S26" s="6"/>
      <c r="T26" s="4">
        <v>3</v>
      </c>
      <c r="U26" s="7" t="s">
        <v>675</v>
      </c>
      <c r="V26" s="4" t="s">
        <v>331</v>
      </c>
      <c r="X26" s="55"/>
    </row>
    <row r="27" spans="1:25" s="37" customFormat="1" ht="25.5" customHeight="1">
      <c r="A27" s="1180" t="s">
        <v>737</v>
      </c>
      <c r="B27" s="101" t="s">
        <v>583</v>
      </c>
      <c r="C27" s="846">
        <v>1</v>
      </c>
      <c r="D27" s="847">
        <v>3</v>
      </c>
      <c r="E27" s="620" t="s">
        <v>332</v>
      </c>
      <c r="F27" s="21" t="s">
        <v>179</v>
      </c>
      <c r="G27" s="22"/>
      <c r="H27" s="5"/>
      <c r="I27" s="621">
        <v>380</v>
      </c>
      <c r="J27" s="186"/>
      <c r="K27" s="621">
        <v>230</v>
      </c>
      <c r="L27" s="186"/>
      <c r="M27" s="621">
        <v>50</v>
      </c>
      <c r="N27" s="186"/>
      <c r="O27" s="38"/>
      <c r="P27" s="89" t="s">
        <v>288</v>
      </c>
      <c r="Q27" s="21">
        <v>1</v>
      </c>
      <c r="R27" s="22"/>
      <c r="S27" s="622" t="s">
        <v>333</v>
      </c>
      <c r="T27" s="5">
        <v>9</v>
      </c>
      <c r="U27" s="21" t="s">
        <v>670</v>
      </c>
      <c r="V27" s="5" t="s">
        <v>334</v>
      </c>
      <c r="X27" s="136"/>
      <c r="Y27" s="13"/>
    </row>
    <row r="28" spans="1:24" s="37" customFormat="1" ht="25.5" customHeight="1">
      <c r="A28" s="1181"/>
      <c r="B28" s="231" t="s">
        <v>581</v>
      </c>
      <c r="C28" s="815"/>
      <c r="D28" s="809">
        <v>4</v>
      </c>
      <c r="E28" s="604"/>
      <c r="F28" s="2" t="s">
        <v>208</v>
      </c>
      <c r="G28" s="9"/>
      <c r="H28" s="3"/>
      <c r="I28" s="605">
        <v>460</v>
      </c>
      <c r="J28" s="185"/>
      <c r="K28" s="605">
        <v>150</v>
      </c>
      <c r="L28" s="185"/>
      <c r="M28" s="605"/>
      <c r="N28" s="185"/>
      <c r="O28" s="445"/>
      <c r="P28" s="20" t="s">
        <v>335</v>
      </c>
      <c r="Q28" s="2"/>
      <c r="R28" s="9"/>
      <c r="S28" s="9"/>
      <c r="T28" s="3"/>
      <c r="U28" s="2" t="s">
        <v>675</v>
      </c>
      <c r="V28" s="3" t="s">
        <v>336</v>
      </c>
      <c r="X28" s="136"/>
    </row>
    <row r="29" spans="1:24" s="37" customFormat="1" ht="25.5" customHeight="1">
      <c r="A29" s="1181"/>
      <c r="B29" s="231" t="s">
        <v>582</v>
      </c>
      <c r="C29" s="815">
        <v>2</v>
      </c>
      <c r="D29" s="809">
        <v>11</v>
      </c>
      <c r="E29" s="604"/>
      <c r="F29" s="2" t="s">
        <v>205</v>
      </c>
      <c r="G29" s="9" t="s">
        <v>205</v>
      </c>
      <c r="H29" s="3" t="s">
        <v>205</v>
      </c>
      <c r="I29" s="605">
        <v>250</v>
      </c>
      <c r="J29" s="185"/>
      <c r="K29" s="605">
        <v>100</v>
      </c>
      <c r="L29" s="185"/>
      <c r="M29" s="605">
        <v>100</v>
      </c>
      <c r="N29" s="185"/>
      <c r="O29" s="445" t="s">
        <v>205</v>
      </c>
      <c r="P29" s="20" t="s">
        <v>337</v>
      </c>
      <c r="Q29" s="2"/>
      <c r="R29" s="9"/>
      <c r="S29" s="623" t="s">
        <v>338</v>
      </c>
      <c r="T29" s="3"/>
      <c r="U29" s="2" t="s">
        <v>738</v>
      </c>
      <c r="V29" s="3" t="s">
        <v>339</v>
      </c>
      <c r="X29" s="136"/>
    </row>
    <row r="30" spans="1:25" s="37" customFormat="1" ht="25.5" customHeight="1">
      <c r="A30" s="1181"/>
      <c r="B30" s="231" t="s">
        <v>748</v>
      </c>
      <c r="C30" s="815">
        <v>2</v>
      </c>
      <c r="D30" s="809"/>
      <c r="E30" s="604"/>
      <c r="F30" s="2" t="s">
        <v>183</v>
      </c>
      <c r="G30" s="9"/>
      <c r="H30" s="3" t="s">
        <v>104</v>
      </c>
      <c r="I30" s="605">
        <v>330</v>
      </c>
      <c r="J30" s="185"/>
      <c r="K30" s="605">
        <v>500</v>
      </c>
      <c r="L30" s="185"/>
      <c r="M30" s="605">
        <v>500</v>
      </c>
      <c r="N30" s="185"/>
      <c r="O30" s="445"/>
      <c r="P30" s="20" t="s">
        <v>235</v>
      </c>
      <c r="Q30" s="2"/>
      <c r="R30" s="9"/>
      <c r="S30" s="9">
        <v>1</v>
      </c>
      <c r="T30" s="3">
        <v>8</v>
      </c>
      <c r="U30" s="2" t="s">
        <v>680</v>
      </c>
      <c r="V30" s="3" t="s">
        <v>340</v>
      </c>
      <c r="X30" s="136"/>
      <c r="Y30" s="13"/>
    </row>
    <row r="31" spans="1:25" s="37" customFormat="1" ht="25.5" customHeight="1">
      <c r="A31" s="1181"/>
      <c r="B31" s="231" t="s">
        <v>584</v>
      </c>
      <c r="C31" s="815"/>
      <c r="D31" s="809"/>
      <c r="E31" s="604"/>
      <c r="F31" s="2" t="s">
        <v>211</v>
      </c>
      <c r="G31" s="9" t="s">
        <v>211</v>
      </c>
      <c r="H31" s="3" t="s">
        <v>211</v>
      </c>
      <c r="I31" s="487">
        <v>268</v>
      </c>
      <c r="J31" s="185"/>
      <c r="K31" s="605">
        <v>117</v>
      </c>
      <c r="L31" s="185"/>
      <c r="M31" s="605">
        <v>72</v>
      </c>
      <c r="N31" s="185"/>
      <c r="O31" s="445"/>
      <c r="P31" s="20" t="s">
        <v>341</v>
      </c>
      <c r="Q31" s="2"/>
      <c r="R31" s="9"/>
      <c r="S31" s="9"/>
      <c r="T31" s="3">
        <v>5</v>
      </c>
      <c r="U31" s="2" t="s">
        <v>670</v>
      </c>
      <c r="V31" s="3" t="s">
        <v>342</v>
      </c>
      <c r="X31" s="136"/>
      <c r="Y31" s="13"/>
    </row>
    <row r="32" spans="1:24" s="37" customFormat="1" ht="25.5" customHeight="1">
      <c r="A32" s="1181"/>
      <c r="B32" s="231" t="s">
        <v>749</v>
      </c>
      <c r="C32" s="2">
        <v>2</v>
      </c>
      <c r="D32" s="9">
        <v>5</v>
      </c>
      <c r="E32" s="604"/>
      <c r="F32" s="2" t="s">
        <v>199</v>
      </c>
      <c r="G32" s="9" t="s">
        <v>199</v>
      </c>
      <c r="H32" s="3" t="s">
        <v>199</v>
      </c>
      <c r="I32" s="605">
        <v>200</v>
      </c>
      <c r="J32" s="185"/>
      <c r="K32" s="605">
        <v>40</v>
      </c>
      <c r="L32" s="185"/>
      <c r="M32" s="605"/>
      <c r="N32" s="185"/>
      <c r="O32" s="445"/>
      <c r="P32" s="20" t="s">
        <v>343</v>
      </c>
      <c r="Q32" s="2"/>
      <c r="R32" s="9"/>
      <c r="S32" s="9"/>
      <c r="T32" s="3">
        <v>1</v>
      </c>
      <c r="U32" s="624" t="s">
        <v>146</v>
      </c>
      <c r="V32" s="3" t="s">
        <v>344</v>
      </c>
      <c r="X32" s="136"/>
    </row>
    <row r="33" spans="1:24" s="37" customFormat="1" ht="25.5" customHeight="1">
      <c r="A33" s="1178" t="s">
        <v>613</v>
      </c>
      <c r="B33" s="239" t="s">
        <v>586</v>
      </c>
      <c r="C33" s="85"/>
      <c r="D33" s="86"/>
      <c r="E33" s="600" t="s">
        <v>345</v>
      </c>
      <c r="F33" s="85" t="s">
        <v>189</v>
      </c>
      <c r="G33" s="86"/>
      <c r="H33" s="8"/>
      <c r="I33" s="625">
        <v>1000</v>
      </c>
      <c r="J33" s="460"/>
      <c r="K33" s="625">
        <v>1000</v>
      </c>
      <c r="L33" s="438"/>
      <c r="M33" s="625">
        <v>300</v>
      </c>
      <c r="N33" s="438"/>
      <c r="O33" s="536" t="s">
        <v>189</v>
      </c>
      <c r="P33" s="87" t="s">
        <v>309</v>
      </c>
      <c r="Q33" s="85"/>
      <c r="R33" s="86"/>
      <c r="S33" s="86"/>
      <c r="T33" s="8">
        <v>14</v>
      </c>
      <c r="U33" s="85" t="s">
        <v>675</v>
      </c>
      <c r="V33" s="8" t="s">
        <v>705</v>
      </c>
      <c r="X33" s="136"/>
    </row>
    <row r="34" spans="1:24" s="37" customFormat="1" ht="25.5" customHeight="1">
      <c r="A34" s="1179"/>
      <c r="B34" s="231" t="s">
        <v>585</v>
      </c>
      <c r="C34" s="2">
        <v>1</v>
      </c>
      <c r="D34" s="9">
        <v>16</v>
      </c>
      <c r="E34" s="604" t="s">
        <v>706</v>
      </c>
      <c r="F34" s="2" t="s">
        <v>199</v>
      </c>
      <c r="G34" s="9"/>
      <c r="H34" s="3" t="s">
        <v>199</v>
      </c>
      <c r="I34" s="487">
        <v>840</v>
      </c>
      <c r="J34" s="185"/>
      <c r="K34" s="487">
        <v>300</v>
      </c>
      <c r="L34" s="454"/>
      <c r="M34" s="487">
        <v>176</v>
      </c>
      <c r="N34" s="454"/>
      <c r="O34" s="445"/>
      <c r="P34" s="20" t="s">
        <v>346</v>
      </c>
      <c r="Q34" s="2"/>
      <c r="R34" s="9"/>
      <c r="S34" s="9"/>
      <c r="T34" s="3">
        <v>11</v>
      </c>
      <c r="U34" s="2" t="s">
        <v>735</v>
      </c>
      <c r="V34" s="3" t="s">
        <v>347</v>
      </c>
      <c r="X34" s="136"/>
    </row>
    <row r="35" spans="1:24" s="37" customFormat="1" ht="25.5" customHeight="1">
      <c r="A35" s="1179"/>
      <c r="B35" s="231" t="s">
        <v>587</v>
      </c>
      <c r="C35" s="2">
        <v>2</v>
      </c>
      <c r="D35" s="9">
        <v>7</v>
      </c>
      <c r="E35" s="604">
        <v>1</v>
      </c>
      <c r="F35" s="2" t="s">
        <v>205</v>
      </c>
      <c r="G35" s="9"/>
      <c r="H35" s="3"/>
      <c r="I35" s="487">
        <v>500</v>
      </c>
      <c r="J35" s="185"/>
      <c r="K35" s="487">
        <v>400</v>
      </c>
      <c r="L35" s="454"/>
      <c r="M35" s="487">
        <v>60</v>
      </c>
      <c r="N35" s="454"/>
      <c r="O35" s="445" t="s">
        <v>205</v>
      </c>
      <c r="P35" s="20"/>
      <c r="Q35" s="2"/>
      <c r="R35" s="9"/>
      <c r="S35" s="9"/>
      <c r="T35" s="3">
        <v>7</v>
      </c>
      <c r="U35" s="624" t="s">
        <v>822</v>
      </c>
      <c r="V35" s="3" t="s">
        <v>348</v>
      </c>
      <c r="X35" s="136"/>
    </row>
    <row r="36" spans="1:24" s="37" customFormat="1" ht="25.5" customHeight="1">
      <c r="A36" s="1179"/>
      <c r="B36" s="231" t="s">
        <v>588</v>
      </c>
      <c r="C36" s="2">
        <v>2</v>
      </c>
      <c r="D36" s="9">
        <v>8</v>
      </c>
      <c r="E36" s="626">
        <v>1</v>
      </c>
      <c r="F36" s="2" t="s">
        <v>213</v>
      </c>
      <c r="G36" s="9" t="s">
        <v>213</v>
      </c>
      <c r="H36" s="3" t="s">
        <v>213</v>
      </c>
      <c r="I36" s="487">
        <v>1200</v>
      </c>
      <c r="J36" s="185"/>
      <c r="K36" s="487">
        <v>100</v>
      </c>
      <c r="L36" s="454"/>
      <c r="M36" s="487">
        <v>100</v>
      </c>
      <c r="N36" s="454"/>
      <c r="O36" s="445"/>
      <c r="P36" s="20" t="s">
        <v>349</v>
      </c>
      <c r="Q36" s="2"/>
      <c r="R36" s="9"/>
      <c r="S36" s="9">
        <v>1</v>
      </c>
      <c r="T36" s="3">
        <v>6</v>
      </c>
      <c r="U36" s="2" t="s">
        <v>675</v>
      </c>
      <c r="V36" s="3" t="s">
        <v>350</v>
      </c>
      <c r="W36" s="173" t="s">
        <v>92</v>
      </c>
      <c r="X36" s="136"/>
    </row>
    <row r="37" spans="1:24" s="37" customFormat="1" ht="25.5" customHeight="1">
      <c r="A37" s="1179"/>
      <c r="B37" s="231" t="s">
        <v>730</v>
      </c>
      <c r="C37" s="2">
        <v>1</v>
      </c>
      <c r="D37" s="9">
        <v>5</v>
      </c>
      <c r="E37" s="604" t="s">
        <v>707</v>
      </c>
      <c r="F37" s="2" t="s">
        <v>214</v>
      </c>
      <c r="G37" s="9" t="s">
        <v>214</v>
      </c>
      <c r="H37" s="3" t="s">
        <v>214</v>
      </c>
      <c r="I37" s="487">
        <v>250</v>
      </c>
      <c r="J37" s="185"/>
      <c r="K37" s="487">
        <v>160</v>
      </c>
      <c r="L37" s="454"/>
      <c r="M37" s="487">
        <v>50</v>
      </c>
      <c r="N37" s="454"/>
      <c r="O37" s="445"/>
      <c r="P37" s="93" t="s">
        <v>351</v>
      </c>
      <c r="Q37" s="2"/>
      <c r="R37" s="9"/>
      <c r="S37" s="9"/>
      <c r="T37" s="3">
        <v>3</v>
      </c>
      <c r="U37" s="2" t="s">
        <v>825</v>
      </c>
      <c r="V37" s="3" t="s">
        <v>352</v>
      </c>
      <c r="W37" s="173" t="s">
        <v>751</v>
      </c>
      <c r="X37" s="174"/>
    </row>
    <row r="38" spans="1:24" s="37" customFormat="1" ht="25.5" customHeight="1">
      <c r="A38" s="1179"/>
      <c r="B38" s="231" t="s">
        <v>736</v>
      </c>
      <c r="C38" s="2">
        <v>3</v>
      </c>
      <c r="D38" s="9">
        <v>8</v>
      </c>
      <c r="E38" s="626">
        <v>3</v>
      </c>
      <c r="F38" s="2" t="s">
        <v>215</v>
      </c>
      <c r="G38" s="9"/>
      <c r="H38" s="3" t="s">
        <v>215</v>
      </c>
      <c r="I38" s="487">
        <v>297</v>
      </c>
      <c r="J38" s="185"/>
      <c r="K38" s="487">
        <v>201</v>
      </c>
      <c r="L38" s="454"/>
      <c r="M38" s="487">
        <v>50</v>
      </c>
      <c r="N38" s="454"/>
      <c r="O38" s="445"/>
      <c r="P38" s="20" t="s">
        <v>353</v>
      </c>
      <c r="Q38" s="2"/>
      <c r="R38" s="9"/>
      <c r="S38" s="9"/>
      <c r="T38" s="3">
        <v>5</v>
      </c>
      <c r="U38" s="2" t="s">
        <v>670</v>
      </c>
      <c r="V38" s="3" t="s">
        <v>354</v>
      </c>
      <c r="X38" s="136"/>
    </row>
    <row r="39" spans="1:24" s="37" customFormat="1" ht="25.5" customHeight="1">
      <c r="A39" s="1179"/>
      <c r="B39" s="231" t="s">
        <v>676</v>
      </c>
      <c r="C39" s="2">
        <v>1</v>
      </c>
      <c r="D39" s="9">
        <v>3</v>
      </c>
      <c r="E39" s="604"/>
      <c r="F39" s="2" t="s">
        <v>218</v>
      </c>
      <c r="G39" s="9"/>
      <c r="H39" s="3" t="s">
        <v>218</v>
      </c>
      <c r="I39" s="487">
        <v>100</v>
      </c>
      <c r="J39" s="185">
        <v>50</v>
      </c>
      <c r="K39" s="487">
        <v>50</v>
      </c>
      <c r="L39" s="454"/>
      <c r="M39" s="487">
        <v>50</v>
      </c>
      <c r="N39" s="454">
        <v>40</v>
      </c>
      <c r="O39" s="445"/>
      <c r="P39" s="20" t="s">
        <v>355</v>
      </c>
      <c r="Q39" s="2"/>
      <c r="R39" s="9"/>
      <c r="S39" s="9"/>
      <c r="T39" s="3">
        <v>2</v>
      </c>
      <c r="U39" s="2" t="s">
        <v>669</v>
      </c>
      <c r="V39" s="3" t="s">
        <v>356</v>
      </c>
      <c r="X39" s="136"/>
    </row>
    <row r="40" spans="1:24" s="13" customFormat="1" ht="3.75" customHeight="1">
      <c r="A40" s="627"/>
      <c r="B40" s="31"/>
      <c r="C40" s="12"/>
      <c r="D40" s="12"/>
      <c r="E40" s="628"/>
      <c r="F40" s="12"/>
      <c r="G40" s="12"/>
      <c r="H40" s="12"/>
      <c r="I40" s="235"/>
      <c r="J40" s="629"/>
      <c r="K40" s="235"/>
      <c r="L40" s="235"/>
      <c r="M40" s="235"/>
      <c r="N40" s="235"/>
      <c r="O40" s="12"/>
      <c r="P40" s="12"/>
      <c r="Q40" s="12"/>
      <c r="R40" s="12"/>
      <c r="S40" s="12"/>
      <c r="T40" s="12"/>
      <c r="U40" s="12"/>
      <c r="V40" s="12"/>
      <c r="X40" s="136"/>
    </row>
    <row r="41" spans="1:24" s="37" customFormat="1" ht="24.75" customHeight="1">
      <c r="A41" s="1182" t="s">
        <v>589</v>
      </c>
      <c r="B41" s="1183"/>
      <c r="C41" s="204">
        <v>5</v>
      </c>
      <c r="D41" s="205">
        <v>26</v>
      </c>
      <c r="E41" s="630">
        <v>2</v>
      </c>
      <c r="F41" s="204" t="s">
        <v>179</v>
      </c>
      <c r="G41" s="205" t="s">
        <v>179</v>
      </c>
      <c r="H41" s="206" t="s">
        <v>179</v>
      </c>
      <c r="I41" s="631">
        <v>1800</v>
      </c>
      <c r="J41" s="632">
        <v>200</v>
      </c>
      <c r="K41" s="633">
        <v>500</v>
      </c>
      <c r="L41" s="632"/>
      <c r="M41" s="633">
        <v>625</v>
      </c>
      <c r="N41" s="632">
        <v>100</v>
      </c>
      <c r="O41" s="489"/>
      <c r="P41" s="489" t="s">
        <v>365</v>
      </c>
      <c r="Q41" s="204">
        <v>1</v>
      </c>
      <c r="R41" s="205">
        <v>6</v>
      </c>
      <c r="S41" s="205">
        <v>5</v>
      </c>
      <c r="T41" s="206">
        <v>26</v>
      </c>
      <c r="U41" s="634" t="s">
        <v>674</v>
      </c>
      <c r="V41" s="206" t="s">
        <v>366</v>
      </c>
      <c r="X41" s="136"/>
    </row>
    <row r="42" spans="1:24" s="37" customFormat="1" ht="24.75" customHeight="1">
      <c r="A42" s="1182" t="s">
        <v>769</v>
      </c>
      <c r="B42" s="1183"/>
      <c r="C42" s="75">
        <v>11</v>
      </c>
      <c r="D42" s="77">
        <v>56</v>
      </c>
      <c r="E42" s="635">
        <v>10</v>
      </c>
      <c r="F42" s="75" t="s">
        <v>220</v>
      </c>
      <c r="G42" s="77" t="s">
        <v>220</v>
      </c>
      <c r="H42" s="73" t="s">
        <v>220</v>
      </c>
      <c r="I42" s="636">
        <v>3100</v>
      </c>
      <c r="J42" s="210"/>
      <c r="K42" s="636">
        <v>1500</v>
      </c>
      <c r="L42" s="210"/>
      <c r="M42" s="208">
        <v>550</v>
      </c>
      <c r="N42" s="210"/>
      <c r="O42" s="90" t="s">
        <v>220</v>
      </c>
      <c r="P42" s="535" t="s">
        <v>367</v>
      </c>
      <c r="Q42" s="75">
        <v>2</v>
      </c>
      <c r="R42" s="77">
        <v>8</v>
      </c>
      <c r="S42" s="77">
        <v>11</v>
      </c>
      <c r="T42" s="73">
        <v>32</v>
      </c>
      <c r="U42" s="637" t="s">
        <v>675</v>
      </c>
      <c r="V42" s="73" t="s">
        <v>368</v>
      </c>
      <c r="W42" s="173" t="s">
        <v>498</v>
      </c>
      <c r="X42" s="136"/>
    </row>
    <row r="43" spans="1:24" s="37" customFormat="1" ht="4.5" customHeight="1">
      <c r="A43" s="627"/>
      <c r="B43" s="31"/>
      <c r="C43" s="12"/>
      <c r="D43" s="12"/>
      <c r="E43" s="638"/>
      <c r="F43" s="12"/>
      <c r="G43" s="12"/>
      <c r="H43" s="12"/>
      <c r="I43" s="629"/>
      <c r="J43" s="629"/>
      <c r="K43" s="629"/>
      <c r="L43" s="629"/>
      <c r="M43" s="629"/>
      <c r="N43" s="629"/>
      <c r="O43" s="12"/>
      <c r="P43" s="12"/>
      <c r="Q43" s="12"/>
      <c r="R43" s="12"/>
      <c r="S43" s="12"/>
      <c r="T43" s="12"/>
      <c r="U43" s="12"/>
      <c r="V43" s="12"/>
      <c r="X43" s="174"/>
    </row>
    <row r="44" spans="1:24" s="37" customFormat="1" ht="24.75" customHeight="1">
      <c r="A44" s="1182" t="s">
        <v>533</v>
      </c>
      <c r="B44" s="1183"/>
      <c r="C44" s="204">
        <f>COUNTA(C7:C42)</f>
        <v>27</v>
      </c>
      <c r="D44" s="205">
        <f>COUNTA(D7:D42)</f>
        <v>27</v>
      </c>
      <c r="E44" s="206">
        <f aca="true" t="shared" si="0" ref="E44:N44">COUNTA(E7:E42)</f>
        <v>18</v>
      </c>
      <c r="F44" s="204">
        <f t="shared" si="0"/>
        <v>29</v>
      </c>
      <c r="G44" s="205">
        <f t="shared" si="0"/>
        <v>18</v>
      </c>
      <c r="H44" s="206">
        <f t="shared" si="0"/>
        <v>21</v>
      </c>
      <c r="I44" s="204">
        <f t="shared" si="0"/>
        <v>35</v>
      </c>
      <c r="J44" s="206">
        <f t="shared" si="0"/>
        <v>2</v>
      </c>
      <c r="K44" s="204">
        <f t="shared" si="0"/>
        <v>35</v>
      </c>
      <c r="L44" s="206">
        <f t="shared" si="0"/>
        <v>0</v>
      </c>
      <c r="M44" s="204">
        <f t="shared" si="0"/>
        <v>26</v>
      </c>
      <c r="N44" s="206">
        <f t="shared" si="0"/>
        <v>4</v>
      </c>
      <c r="O44" s="204">
        <f aca="true" t="shared" si="1" ref="O44:T44">COUNTA(O7:O42)</f>
        <v>10</v>
      </c>
      <c r="P44" s="204">
        <f>COUNTA(P7:P42)</f>
        <v>34</v>
      </c>
      <c r="Q44" s="204">
        <f t="shared" si="1"/>
        <v>3</v>
      </c>
      <c r="R44" s="205">
        <f t="shared" si="1"/>
        <v>3</v>
      </c>
      <c r="S44" s="205">
        <f t="shared" si="1"/>
        <v>10</v>
      </c>
      <c r="T44" s="206">
        <f t="shared" si="1"/>
        <v>33</v>
      </c>
      <c r="U44" s="204" t="s">
        <v>675</v>
      </c>
      <c r="V44" s="206" t="s">
        <v>369</v>
      </c>
      <c r="X44" s="136"/>
    </row>
    <row r="45" spans="1:24" s="33" customFormat="1" ht="21" customHeight="1">
      <c r="A45" s="33" t="s">
        <v>93</v>
      </c>
      <c r="X45" s="128"/>
    </row>
    <row r="46" spans="1:24" s="33" customFormat="1" ht="13.5">
      <c r="A46" s="33" t="s">
        <v>627</v>
      </c>
      <c r="B46" s="33" t="s">
        <v>717</v>
      </c>
      <c r="C46" s="252"/>
      <c r="H46" s="33" t="s">
        <v>537</v>
      </c>
      <c r="X46" s="10"/>
    </row>
    <row r="47" spans="2:24" s="33" customFormat="1" ht="13.5">
      <c r="B47" s="33" t="s">
        <v>147</v>
      </c>
      <c r="C47" s="252"/>
      <c r="X47" s="10"/>
    </row>
  </sheetData>
  <sheetProtection/>
  <mergeCells count="34">
    <mergeCell ref="Q2:T2"/>
    <mergeCell ref="C2:P2"/>
    <mergeCell ref="H4:H6"/>
    <mergeCell ref="F3:H3"/>
    <mergeCell ref="I3:P3"/>
    <mergeCell ref="I4:I5"/>
    <mergeCell ref="K4:K5"/>
    <mergeCell ref="M4:M5"/>
    <mergeCell ref="S3:S5"/>
    <mergeCell ref="E3:E5"/>
    <mergeCell ref="F4:F6"/>
    <mergeCell ref="C3:C6"/>
    <mergeCell ref="A23:A24"/>
    <mergeCell ref="A25:A26"/>
    <mergeCell ref="A2:B6"/>
    <mergeCell ref="A13:A14"/>
    <mergeCell ref="A7:A12"/>
    <mergeCell ref="D3:D5"/>
    <mergeCell ref="A33:A39"/>
    <mergeCell ref="A15:A22"/>
    <mergeCell ref="A27:A32"/>
    <mergeCell ref="A44:B44"/>
    <mergeCell ref="A41:B41"/>
    <mergeCell ref="A42:B42"/>
    <mergeCell ref="W2:W6"/>
    <mergeCell ref="A1:V1"/>
    <mergeCell ref="V2:V6"/>
    <mergeCell ref="G4:G6"/>
    <mergeCell ref="O4:O6"/>
    <mergeCell ref="T3:T5"/>
    <mergeCell ref="U2:U6"/>
    <mergeCell ref="P4:P6"/>
    <mergeCell ref="R3:R5"/>
    <mergeCell ref="Q3:Q5"/>
  </mergeCells>
  <printOptions horizontalCentered="1" verticalCentered="1"/>
  <pageMargins left="0.3937007874015748" right="0.3937007874015748" top="0.5905511811023623" bottom="0.5905511811023623" header="0.5118110236220472" footer="0.3937007874015748"/>
  <pageSetup fitToHeight="1" fitToWidth="1" horizontalDpi="600" verticalDpi="600" orientation="portrait" paperSize="9" scale="71" r:id="rId1"/>
  <headerFooter alignWithMargins="0">
    <oddFooter>&amp;C&amp;12－２－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BD77"/>
  <sheetViews>
    <sheetView view="pageBreakPreview" zoomScale="75" zoomScaleNormal="75" zoomScaleSheetLayoutView="75" zoomScalePageLayoutView="0" workbookViewId="0" topLeftCell="A1">
      <pane xSplit="2" ySplit="6" topLeftCell="C7" activePane="bottomRight" state="frozen"/>
      <selection pane="topLeft" activeCell="B2" sqref="B2"/>
      <selection pane="topRight" activeCell="B2" sqref="B2"/>
      <selection pane="bottomLeft" activeCell="B2" sqref="B2"/>
      <selection pane="bottomRight" activeCell="C7" sqref="C7"/>
    </sheetView>
  </sheetViews>
  <sheetFormatPr defaultColWidth="9.00390625" defaultRowHeight="13.5"/>
  <cols>
    <col min="1" max="1" width="4.25390625" style="33" customWidth="1"/>
    <col min="2" max="2" width="17.00390625" style="33" customWidth="1"/>
    <col min="3" max="4" width="30.625" style="33" customWidth="1"/>
    <col min="5" max="5" width="4.625" style="33" customWidth="1"/>
    <col min="6" max="6" width="4.75390625" style="33" customWidth="1"/>
    <col min="7" max="7" width="6.25390625" style="33" customWidth="1"/>
    <col min="8" max="8" width="4.75390625" style="33" customWidth="1"/>
    <col min="9" max="18" width="4.375" style="33" customWidth="1"/>
    <col min="19" max="19" width="5.375" style="33" customWidth="1"/>
    <col min="20" max="20" width="16.625" style="33" customWidth="1"/>
    <col min="21" max="22" width="4.50390625" style="33" customWidth="1"/>
    <col min="23" max="16384" width="9.00390625" style="33" customWidth="1"/>
  </cols>
  <sheetData>
    <row r="1" spans="1:20" s="141" customFormat="1" ht="36.75" customHeight="1">
      <c r="A1" s="1215" t="s">
        <v>370</v>
      </c>
      <c r="B1" s="1215"/>
      <c r="C1" s="1215"/>
      <c r="D1" s="1215"/>
      <c r="E1" s="1215"/>
      <c r="F1" s="1215"/>
      <c r="G1" s="1215"/>
      <c r="H1" s="1215"/>
      <c r="I1" s="1215"/>
      <c r="J1" s="1215"/>
      <c r="K1" s="1215"/>
      <c r="L1" s="1215"/>
      <c r="M1" s="1215"/>
      <c r="N1" s="1215"/>
      <c r="O1" s="1215"/>
      <c r="P1" s="1215"/>
      <c r="Q1" s="1215"/>
      <c r="R1" s="1215"/>
      <c r="S1" s="1215"/>
      <c r="T1" s="1215"/>
    </row>
    <row r="2" spans="1:20" ht="23.25" customHeight="1">
      <c r="A2" s="1216" t="s">
        <v>767</v>
      </c>
      <c r="B2" s="1217"/>
      <c r="C2" s="1224" t="s">
        <v>483</v>
      </c>
      <c r="D2" s="1225"/>
      <c r="E2" s="1256" t="s">
        <v>690</v>
      </c>
      <c r="F2" s="462" t="s">
        <v>59</v>
      </c>
      <c r="G2" s="1256" t="s">
        <v>691</v>
      </c>
      <c r="H2" s="462" t="s">
        <v>60</v>
      </c>
      <c r="I2" s="1277" t="s">
        <v>440</v>
      </c>
      <c r="J2" s="1278"/>
      <c r="K2" s="1278"/>
      <c r="L2" s="1278"/>
      <c r="M2" s="1279"/>
      <c r="N2" s="1275" t="s">
        <v>649</v>
      </c>
      <c r="O2" s="1276"/>
      <c r="P2" s="1276"/>
      <c r="Q2" s="1276"/>
      <c r="R2" s="1225"/>
      <c r="S2" s="1262" t="s">
        <v>614</v>
      </c>
      <c r="T2" s="249"/>
    </row>
    <row r="3" spans="1:20" ht="22.5" customHeight="1">
      <c r="A3" s="1218"/>
      <c r="B3" s="1219"/>
      <c r="C3" s="1226"/>
      <c r="D3" s="1227"/>
      <c r="E3" s="1257"/>
      <c r="F3" s="1258" t="s">
        <v>646</v>
      </c>
      <c r="G3" s="1257"/>
      <c r="H3" s="1258" t="s">
        <v>646</v>
      </c>
      <c r="I3" s="58"/>
      <c r="J3" s="1182" t="s">
        <v>648</v>
      </c>
      <c r="K3" s="1273"/>
      <c r="L3" s="1273"/>
      <c r="M3" s="1274"/>
      <c r="N3" s="58"/>
      <c r="O3" s="1182" t="s">
        <v>648</v>
      </c>
      <c r="P3" s="1273"/>
      <c r="Q3" s="1273"/>
      <c r="R3" s="1274"/>
      <c r="S3" s="1263"/>
      <c r="T3" s="1266" t="s">
        <v>615</v>
      </c>
    </row>
    <row r="4" spans="1:24" ht="22.5" customHeight="1">
      <c r="A4" s="1218"/>
      <c r="B4" s="1219"/>
      <c r="C4" s="1228"/>
      <c r="D4" s="1229"/>
      <c r="E4" s="1257"/>
      <c r="F4" s="1259"/>
      <c r="G4" s="1257"/>
      <c r="H4" s="1259"/>
      <c r="I4" s="1179"/>
      <c r="J4" s="1239" t="s">
        <v>485</v>
      </c>
      <c r="K4" s="1231" t="s">
        <v>647</v>
      </c>
      <c r="L4" s="1234" t="s">
        <v>844</v>
      </c>
      <c r="M4" s="1253" t="s">
        <v>636</v>
      </c>
      <c r="N4" s="1179"/>
      <c r="O4" s="1239" t="s">
        <v>485</v>
      </c>
      <c r="P4" s="1234" t="s">
        <v>662</v>
      </c>
      <c r="Q4" s="1231" t="s">
        <v>663</v>
      </c>
      <c r="R4" s="1253" t="s">
        <v>636</v>
      </c>
      <c r="S4" s="1263"/>
      <c r="T4" s="1267"/>
      <c r="W4" s="490"/>
      <c r="X4" s="490"/>
    </row>
    <row r="5" spans="1:56" ht="23.25" customHeight="1">
      <c r="A5" s="1220"/>
      <c r="B5" s="1221"/>
      <c r="C5" s="1235" t="s">
        <v>131</v>
      </c>
      <c r="D5" s="1235" t="s">
        <v>132</v>
      </c>
      <c r="E5" s="1240"/>
      <c r="F5" s="1254"/>
      <c r="G5" s="1240"/>
      <c r="H5" s="1254"/>
      <c r="I5" s="1237"/>
      <c r="J5" s="1240"/>
      <c r="K5" s="1232"/>
      <c r="L5" s="1232"/>
      <c r="M5" s="1254"/>
      <c r="N5" s="1237"/>
      <c r="O5" s="1240"/>
      <c r="P5" s="1232"/>
      <c r="Q5" s="1232"/>
      <c r="R5" s="1254"/>
      <c r="S5" s="1264"/>
      <c r="T5" s="1268"/>
      <c r="U5" s="37"/>
      <c r="V5" s="37"/>
      <c r="W5" s="490"/>
      <c r="X5" s="490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</row>
    <row r="6" spans="1:56" ht="42.75" customHeight="1">
      <c r="A6" s="1222"/>
      <c r="B6" s="1223"/>
      <c r="C6" s="1236"/>
      <c r="D6" s="1236"/>
      <c r="E6" s="1241"/>
      <c r="F6" s="1255"/>
      <c r="G6" s="1241"/>
      <c r="H6" s="1255"/>
      <c r="I6" s="1238"/>
      <c r="J6" s="1241"/>
      <c r="K6" s="1233"/>
      <c r="L6" s="1233"/>
      <c r="M6" s="1255"/>
      <c r="N6" s="1238"/>
      <c r="O6" s="1241"/>
      <c r="P6" s="1233"/>
      <c r="Q6" s="1233"/>
      <c r="R6" s="1255"/>
      <c r="S6" s="1265"/>
      <c r="T6" s="1269"/>
      <c r="U6" s="37"/>
      <c r="V6" s="37"/>
      <c r="W6" s="490"/>
      <c r="X6" s="490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</row>
    <row r="7" spans="1:56" ht="27" customHeight="1">
      <c r="A7" s="1178" t="s">
        <v>531</v>
      </c>
      <c r="B7" s="101" t="s">
        <v>562</v>
      </c>
      <c r="C7" s="98"/>
      <c r="D7" s="98"/>
      <c r="E7" s="85" t="s">
        <v>280</v>
      </c>
      <c r="F7" s="387">
        <v>1</v>
      </c>
      <c r="G7" s="85" t="s">
        <v>280</v>
      </c>
      <c r="H7" s="8">
        <v>1</v>
      </c>
      <c r="I7" s="388" t="s">
        <v>179</v>
      </c>
      <c r="J7" s="85"/>
      <c r="K7" s="86" t="s">
        <v>179</v>
      </c>
      <c r="L7" s="27" t="s">
        <v>179</v>
      </c>
      <c r="M7" s="8" t="s">
        <v>179</v>
      </c>
      <c r="N7" s="87" t="s">
        <v>179</v>
      </c>
      <c r="O7" s="106" t="s">
        <v>179</v>
      </c>
      <c r="P7" s="27" t="s">
        <v>179</v>
      </c>
      <c r="Q7" s="86"/>
      <c r="R7" s="8"/>
      <c r="S7" s="85" t="s">
        <v>179</v>
      </c>
      <c r="T7" s="643" t="s">
        <v>666</v>
      </c>
      <c r="U7" s="37"/>
      <c r="V7" s="37"/>
      <c r="W7" s="215"/>
      <c r="X7" s="215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</row>
    <row r="8" spans="1:56" ht="27" customHeight="1">
      <c r="A8" s="1179"/>
      <c r="B8" s="231" t="s">
        <v>563</v>
      </c>
      <c r="C8" s="141" t="s">
        <v>616</v>
      </c>
      <c r="D8" s="81"/>
      <c r="E8" s="2"/>
      <c r="F8" s="394"/>
      <c r="G8" s="2"/>
      <c r="H8" s="3"/>
      <c r="I8" s="389" t="s">
        <v>179</v>
      </c>
      <c r="J8" s="390" t="s">
        <v>179</v>
      </c>
      <c r="K8" s="391" t="s">
        <v>179</v>
      </c>
      <c r="L8" s="9" t="s">
        <v>179</v>
      </c>
      <c r="M8" s="57"/>
      <c r="N8" s="20" t="s">
        <v>179</v>
      </c>
      <c r="O8" s="2" t="s">
        <v>179</v>
      </c>
      <c r="P8" s="392" t="s">
        <v>179</v>
      </c>
      <c r="Q8" s="9"/>
      <c r="R8" s="3"/>
      <c r="S8" s="2" t="s">
        <v>179</v>
      </c>
      <c r="T8" s="465" t="s">
        <v>621</v>
      </c>
      <c r="U8" s="37"/>
      <c r="V8" s="37"/>
      <c r="W8" s="215"/>
      <c r="X8" s="215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</row>
    <row r="9" spans="1:56" ht="27" customHeight="1">
      <c r="A9" s="1179"/>
      <c r="B9" s="231" t="s">
        <v>564</v>
      </c>
      <c r="C9" s="83" t="s">
        <v>148</v>
      </c>
      <c r="D9" s="393" t="s">
        <v>148</v>
      </c>
      <c r="E9" s="2"/>
      <c r="F9" s="394"/>
      <c r="G9" s="2"/>
      <c r="H9" s="3"/>
      <c r="I9" s="389" t="s">
        <v>179</v>
      </c>
      <c r="J9" s="2" t="s">
        <v>179</v>
      </c>
      <c r="K9" s="9" t="s">
        <v>179</v>
      </c>
      <c r="L9" s="392" t="s">
        <v>179</v>
      </c>
      <c r="M9" s="3"/>
      <c r="N9" s="20" t="s">
        <v>179</v>
      </c>
      <c r="O9" s="392" t="s">
        <v>281</v>
      </c>
      <c r="P9" s="9" t="s">
        <v>179</v>
      </c>
      <c r="Q9" s="9"/>
      <c r="R9" s="3"/>
      <c r="S9" s="2" t="s">
        <v>179</v>
      </c>
      <c r="T9" s="465" t="s">
        <v>622</v>
      </c>
      <c r="U9" s="170"/>
      <c r="V9" s="170"/>
      <c r="W9" s="558"/>
      <c r="X9" s="558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</row>
    <row r="10" spans="1:56" ht="27" customHeight="1">
      <c r="A10" s="1179"/>
      <c r="B10" s="231" t="s">
        <v>565</v>
      </c>
      <c r="C10" s="705"/>
      <c r="D10" s="705" t="s">
        <v>133</v>
      </c>
      <c r="E10" s="2"/>
      <c r="F10" s="394"/>
      <c r="G10" s="2" t="s">
        <v>204</v>
      </c>
      <c r="H10" s="3">
        <v>1</v>
      </c>
      <c r="I10" s="389" t="s">
        <v>179</v>
      </c>
      <c r="J10" s="2" t="s">
        <v>179</v>
      </c>
      <c r="K10" s="9" t="s">
        <v>179</v>
      </c>
      <c r="L10" s="9" t="s">
        <v>179</v>
      </c>
      <c r="M10" s="3"/>
      <c r="N10" s="20" t="s">
        <v>179</v>
      </c>
      <c r="O10" s="9" t="s">
        <v>179</v>
      </c>
      <c r="P10" s="96" t="s">
        <v>179</v>
      </c>
      <c r="Q10" s="9"/>
      <c r="R10" s="3"/>
      <c r="S10" s="2" t="s">
        <v>179</v>
      </c>
      <c r="T10" s="465" t="s">
        <v>569</v>
      </c>
      <c r="U10" s="170"/>
      <c r="V10" s="170"/>
      <c r="W10" s="558"/>
      <c r="X10" s="558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</row>
    <row r="11" spans="1:56" ht="27" customHeight="1">
      <c r="A11" s="1179"/>
      <c r="B11" s="231" t="s">
        <v>566</v>
      </c>
      <c r="C11" s="705"/>
      <c r="D11" s="705"/>
      <c r="E11" s="2"/>
      <c r="F11" s="394">
        <v>1</v>
      </c>
      <c r="G11" s="2"/>
      <c r="H11" s="3"/>
      <c r="I11" s="389" t="s">
        <v>183</v>
      </c>
      <c r="J11" s="2"/>
      <c r="K11" s="9" t="s">
        <v>183</v>
      </c>
      <c r="L11" s="9" t="s">
        <v>183</v>
      </c>
      <c r="M11" s="26"/>
      <c r="N11" s="20" t="s">
        <v>183</v>
      </c>
      <c r="O11" s="392" t="s">
        <v>183</v>
      </c>
      <c r="P11" s="9" t="s">
        <v>183</v>
      </c>
      <c r="Q11" s="9"/>
      <c r="R11" s="3"/>
      <c r="S11" s="2" t="s">
        <v>183</v>
      </c>
      <c r="T11" s="465" t="s">
        <v>514</v>
      </c>
      <c r="U11" s="170"/>
      <c r="V11" s="170"/>
      <c r="W11" s="558"/>
      <c r="X11" s="558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</row>
    <row r="12" spans="1:56" ht="27" customHeight="1">
      <c r="A12" s="1179"/>
      <c r="B12" s="232" t="s">
        <v>567</v>
      </c>
      <c r="C12" s="706"/>
      <c r="D12" s="706"/>
      <c r="E12" s="15"/>
      <c r="F12" s="395"/>
      <c r="G12" s="15"/>
      <c r="H12" s="26"/>
      <c r="I12" s="34" t="s">
        <v>185</v>
      </c>
      <c r="J12" s="15" t="s">
        <v>185</v>
      </c>
      <c r="K12" s="25" t="s">
        <v>185</v>
      </c>
      <c r="L12" s="25" t="s">
        <v>185</v>
      </c>
      <c r="M12" s="26"/>
      <c r="N12" s="61" t="s">
        <v>185</v>
      </c>
      <c r="O12" s="117" t="s">
        <v>185</v>
      </c>
      <c r="P12" s="25" t="s">
        <v>185</v>
      </c>
      <c r="Q12" s="25"/>
      <c r="R12" s="26"/>
      <c r="S12" s="74" t="s">
        <v>185</v>
      </c>
      <c r="T12" s="408" t="s">
        <v>107</v>
      </c>
      <c r="U12" s="170"/>
      <c r="V12" s="170"/>
      <c r="W12" s="558"/>
      <c r="X12" s="558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</row>
    <row r="13" spans="1:56" ht="13.5">
      <c r="A13" s="1180"/>
      <c r="B13" s="76" t="s">
        <v>541</v>
      </c>
      <c r="C13" s="140"/>
      <c r="D13" s="707"/>
      <c r="E13" s="260" t="s">
        <v>785</v>
      </c>
      <c r="F13" s="248"/>
      <c r="G13" s="260"/>
      <c r="H13" s="73"/>
      <c r="I13" s="78"/>
      <c r="J13" s="75"/>
      <c r="K13" s="77"/>
      <c r="L13" s="77"/>
      <c r="M13" s="73"/>
      <c r="N13" s="90"/>
      <c r="O13" s="91"/>
      <c r="P13" s="77"/>
      <c r="Q13" s="77"/>
      <c r="R13" s="73"/>
      <c r="S13" s="74"/>
      <c r="T13" s="408"/>
      <c r="U13" s="37"/>
      <c r="V13" s="37"/>
      <c r="W13" s="215"/>
      <c r="X13" s="215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</row>
    <row r="14" spans="1:56" ht="27" customHeight="1">
      <c r="A14" s="1246" t="s">
        <v>609</v>
      </c>
      <c r="B14" s="239" t="s">
        <v>568</v>
      </c>
      <c r="C14" s="708"/>
      <c r="D14" s="708"/>
      <c r="E14" s="21" t="s">
        <v>282</v>
      </c>
      <c r="F14" s="387"/>
      <c r="G14" s="21"/>
      <c r="H14" s="8"/>
      <c r="I14" s="92" t="s">
        <v>187</v>
      </c>
      <c r="J14" s="21" t="s">
        <v>187</v>
      </c>
      <c r="K14" s="22" t="s">
        <v>187</v>
      </c>
      <c r="L14" s="22" t="s">
        <v>187</v>
      </c>
      <c r="M14" s="5"/>
      <c r="N14" s="92" t="s">
        <v>187</v>
      </c>
      <c r="O14" s="21" t="s">
        <v>187</v>
      </c>
      <c r="P14" s="22" t="s">
        <v>187</v>
      </c>
      <c r="Q14" s="22"/>
      <c r="R14" s="5"/>
      <c r="S14" s="85" t="s">
        <v>187</v>
      </c>
      <c r="T14" s="643" t="s">
        <v>522</v>
      </c>
      <c r="U14" s="37"/>
      <c r="V14" s="37"/>
      <c r="W14" s="215"/>
      <c r="X14" s="215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</row>
    <row r="15" spans="1:56" ht="27" customHeight="1">
      <c r="A15" s="1247"/>
      <c r="B15" s="240" t="s">
        <v>570</v>
      </c>
      <c r="C15" s="709" t="s">
        <v>617</v>
      </c>
      <c r="D15" s="709" t="s">
        <v>618</v>
      </c>
      <c r="E15" s="7"/>
      <c r="F15" s="396"/>
      <c r="G15" s="7"/>
      <c r="H15" s="4"/>
      <c r="I15" s="59" t="s">
        <v>220</v>
      </c>
      <c r="J15" s="7" t="s">
        <v>220</v>
      </c>
      <c r="K15" s="6" t="s">
        <v>220</v>
      </c>
      <c r="L15" s="6" t="s">
        <v>220</v>
      </c>
      <c r="M15" s="4"/>
      <c r="N15" s="59" t="s">
        <v>220</v>
      </c>
      <c r="O15" s="7" t="s">
        <v>220</v>
      </c>
      <c r="P15" s="6" t="s">
        <v>220</v>
      </c>
      <c r="Q15" s="6"/>
      <c r="R15" s="4"/>
      <c r="S15" s="7" t="s">
        <v>220</v>
      </c>
      <c r="T15" s="401" t="s">
        <v>108</v>
      </c>
      <c r="U15" s="37"/>
      <c r="V15" s="37"/>
      <c r="W15" s="215"/>
      <c r="X15" s="215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</row>
    <row r="16" spans="1:56" ht="27" customHeight="1">
      <c r="A16" s="1178" t="s">
        <v>610</v>
      </c>
      <c r="B16" s="238" t="s">
        <v>571</v>
      </c>
      <c r="C16" s="710" t="s">
        <v>619</v>
      </c>
      <c r="D16" s="710" t="s">
        <v>620</v>
      </c>
      <c r="E16" s="106" t="s">
        <v>283</v>
      </c>
      <c r="F16" s="182">
        <v>2</v>
      </c>
      <c r="G16" s="106"/>
      <c r="H16" s="32"/>
      <c r="I16" s="120" t="s">
        <v>197</v>
      </c>
      <c r="J16" s="106" t="s">
        <v>197</v>
      </c>
      <c r="K16" s="27" t="s">
        <v>197</v>
      </c>
      <c r="L16" s="27" t="s">
        <v>197</v>
      </c>
      <c r="M16" s="32"/>
      <c r="N16" s="105" t="s">
        <v>197</v>
      </c>
      <c r="O16" s="106" t="s">
        <v>197</v>
      </c>
      <c r="P16" s="27" t="s">
        <v>197</v>
      </c>
      <c r="Q16" s="27" t="s">
        <v>197</v>
      </c>
      <c r="R16" s="32"/>
      <c r="S16" s="106" t="s">
        <v>197</v>
      </c>
      <c r="T16" s="259" t="s">
        <v>109</v>
      </c>
      <c r="U16" s="37"/>
      <c r="V16" s="37"/>
      <c r="W16" s="215"/>
      <c r="X16" s="215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</row>
    <row r="17" spans="1:56" ht="13.5">
      <c r="A17" s="1179"/>
      <c r="B17" s="89" t="s">
        <v>541</v>
      </c>
      <c r="C17" s="277"/>
      <c r="D17" s="277"/>
      <c r="E17" s="216" t="s">
        <v>786</v>
      </c>
      <c r="F17" s="230"/>
      <c r="G17" s="216"/>
      <c r="H17" s="5"/>
      <c r="I17" s="88"/>
      <c r="J17" s="21"/>
      <c r="K17" s="22"/>
      <c r="L17" s="22"/>
      <c r="M17" s="5"/>
      <c r="N17" s="89"/>
      <c r="O17" s="23"/>
      <c r="P17" s="22"/>
      <c r="Q17" s="22"/>
      <c r="R17" s="5"/>
      <c r="S17" s="21"/>
      <c r="T17" s="642"/>
      <c r="U17" s="37"/>
      <c r="V17" s="37"/>
      <c r="W17" s="215"/>
      <c r="X17" s="215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</row>
    <row r="18" spans="1:56" ht="27" customHeight="1">
      <c r="A18" s="1179"/>
      <c r="B18" s="101" t="s">
        <v>572</v>
      </c>
      <c r="C18" s="277" t="s">
        <v>134</v>
      </c>
      <c r="D18" s="277" t="s">
        <v>135</v>
      </c>
      <c r="E18" s="21" t="s">
        <v>284</v>
      </c>
      <c r="F18" s="463">
        <v>1</v>
      </c>
      <c r="G18" s="21" t="s">
        <v>285</v>
      </c>
      <c r="H18" s="464">
        <v>1</v>
      </c>
      <c r="I18" s="88"/>
      <c r="J18" s="21"/>
      <c r="K18" s="22"/>
      <c r="L18" s="22"/>
      <c r="M18" s="5"/>
      <c r="N18" s="89" t="s">
        <v>179</v>
      </c>
      <c r="O18" s="23"/>
      <c r="P18" s="22"/>
      <c r="Q18" s="22"/>
      <c r="R18" s="5"/>
      <c r="S18" s="2" t="s">
        <v>179</v>
      </c>
      <c r="T18" s="465" t="s">
        <v>474</v>
      </c>
      <c r="U18" s="37"/>
      <c r="V18" s="37"/>
      <c r="W18" s="215"/>
      <c r="X18" s="215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</row>
    <row r="19" spans="1:56" ht="39" customHeight="1">
      <c r="A19" s="1179"/>
      <c r="B19" s="231" t="s">
        <v>573</v>
      </c>
      <c r="C19" s="711" t="s">
        <v>515</v>
      </c>
      <c r="D19" s="711" t="s">
        <v>136</v>
      </c>
      <c r="E19" s="2" t="s">
        <v>286</v>
      </c>
      <c r="F19" s="463">
        <v>4</v>
      </c>
      <c r="G19" s="2" t="s">
        <v>287</v>
      </c>
      <c r="H19" s="464">
        <v>3</v>
      </c>
      <c r="I19" s="389" t="s">
        <v>220</v>
      </c>
      <c r="J19" s="2" t="s">
        <v>220</v>
      </c>
      <c r="K19" s="9" t="s">
        <v>220</v>
      </c>
      <c r="L19" s="9" t="s">
        <v>220</v>
      </c>
      <c r="M19" s="3"/>
      <c r="N19" s="20" t="s">
        <v>220</v>
      </c>
      <c r="O19" s="392" t="s">
        <v>220</v>
      </c>
      <c r="P19" s="9"/>
      <c r="Q19" s="9"/>
      <c r="R19" s="3"/>
      <c r="S19" s="2" t="s">
        <v>220</v>
      </c>
      <c r="T19" s="465" t="s">
        <v>475</v>
      </c>
      <c r="U19" s="37"/>
      <c r="V19" s="37"/>
      <c r="W19" s="215"/>
      <c r="X19" s="215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</row>
    <row r="20" spans="1:56" ht="27" customHeight="1">
      <c r="A20" s="1179"/>
      <c r="B20" s="232" t="s">
        <v>731</v>
      </c>
      <c r="C20" s="712" t="s">
        <v>516</v>
      </c>
      <c r="D20" s="713" t="s">
        <v>516</v>
      </c>
      <c r="E20" s="227" t="s">
        <v>237</v>
      </c>
      <c r="F20" s="397">
        <v>2</v>
      </c>
      <c r="G20" s="227" t="s">
        <v>288</v>
      </c>
      <c r="H20" s="466">
        <v>2</v>
      </c>
      <c r="I20" s="34" t="s">
        <v>179</v>
      </c>
      <c r="J20" s="15" t="s">
        <v>179</v>
      </c>
      <c r="K20" s="25" t="s">
        <v>179</v>
      </c>
      <c r="L20" s="25" t="s">
        <v>179</v>
      </c>
      <c r="M20" s="26"/>
      <c r="N20" s="61" t="s">
        <v>179</v>
      </c>
      <c r="O20" s="117" t="s">
        <v>179</v>
      </c>
      <c r="P20" s="25" t="s">
        <v>179</v>
      </c>
      <c r="Q20" s="25" t="s">
        <v>179</v>
      </c>
      <c r="R20" s="26"/>
      <c r="S20" s="15" t="s">
        <v>179</v>
      </c>
      <c r="T20" s="467" t="s">
        <v>523</v>
      </c>
      <c r="U20" s="37"/>
      <c r="V20" s="37"/>
      <c r="W20" s="215"/>
      <c r="X20" s="215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</row>
    <row r="21" spans="1:56" s="134" customFormat="1" ht="13.5">
      <c r="A21" s="1179"/>
      <c r="B21" s="92" t="s">
        <v>539</v>
      </c>
      <c r="C21" s="277"/>
      <c r="D21" s="277"/>
      <c r="E21" s="216" t="s">
        <v>444</v>
      </c>
      <c r="F21" s="263"/>
      <c r="G21" s="216"/>
      <c r="H21" s="223"/>
      <c r="I21" s="224"/>
      <c r="J21" s="221"/>
      <c r="K21" s="222"/>
      <c r="L21" s="222"/>
      <c r="M21" s="223"/>
      <c r="N21" s="225"/>
      <c r="O21" s="226"/>
      <c r="P21" s="222"/>
      <c r="Q21" s="222"/>
      <c r="R21" s="223"/>
      <c r="S21" s="221"/>
      <c r="T21" s="642"/>
      <c r="U21" s="561"/>
      <c r="V21" s="561"/>
      <c r="W21" s="215"/>
      <c r="X21" s="215"/>
      <c r="Y21" s="37"/>
      <c r="Z21" s="37"/>
      <c r="AA21" s="561"/>
      <c r="AB21" s="561"/>
      <c r="AC21" s="561"/>
      <c r="AD21" s="561"/>
      <c r="AE21" s="561"/>
      <c r="AF21" s="561"/>
      <c r="AG21" s="561"/>
      <c r="AH21" s="561"/>
      <c r="AI21" s="561"/>
      <c r="AJ21" s="561"/>
      <c r="AK21" s="561"/>
      <c r="AL21" s="561"/>
      <c r="AM21" s="561"/>
      <c r="AN21" s="561"/>
      <c r="AO21" s="561"/>
      <c r="AP21" s="561"/>
      <c r="AQ21" s="561"/>
      <c r="AR21" s="561"/>
      <c r="AS21" s="561"/>
      <c r="AT21" s="561"/>
      <c r="AU21" s="561"/>
      <c r="AV21" s="561"/>
      <c r="AW21" s="561"/>
      <c r="AX21" s="561"/>
      <c r="AY21" s="561"/>
      <c r="AZ21" s="561"/>
      <c r="BA21" s="561"/>
      <c r="BB21" s="561"/>
      <c r="BC21" s="561"/>
      <c r="BD21" s="561"/>
    </row>
    <row r="22" spans="1:56" ht="27" customHeight="1">
      <c r="A22" s="1179"/>
      <c r="B22" s="232" t="s">
        <v>760</v>
      </c>
      <c r="C22" s="725" t="s">
        <v>517</v>
      </c>
      <c r="D22" s="726" t="s">
        <v>517</v>
      </c>
      <c r="E22" s="15"/>
      <c r="F22" s="395"/>
      <c r="G22" s="15" t="s">
        <v>260</v>
      </c>
      <c r="H22" s="26">
        <v>9</v>
      </c>
      <c r="I22" s="104" t="s">
        <v>179</v>
      </c>
      <c r="J22" s="15" t="s">
        <v>179</v>
      </c>
      <c r="K22" s="25" t="s">
        <v>179</v>
      </c>
      <c r="L22" s="25" t="s">
        <v>179</v>
      </c>
      <c r="M22" s="26"/>
      <c r="N22" s="61" t="s">
        <v>179</v>
      </c>
      <c r="O22" s="15" t="s">
        <v>179</v>
      </c>
      <c r="P22" s="25"/>
      <c r="Q22" s="25"/>
      <c r="R22" s="26" t="s">
        <v>857</v>
      </c>
      <c r="S22" s="15" t="s">
        <v>179</v>
      </c>
      <c r="T22" s="467" t="s">
        <v>110</v>
      </c>
      <c r="U22" s="37"/>
      <c r="V22" s="37"/>
      <c r="W22" s="215"/>
      <c r="X22" s="215"/>
      <c r="Y22" s="37"/>
      <c r="Z22" s="561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</row>
    <row r="23" spans="1:56" ht="13.5">
      <c r="A23" s="1179"/>
      <c r="B23" s="89" t="s">
        <v>541</v>
      </c>
      <c r="C23" s="704"/>
      <c r="D23" s="704"/>
      <c r="E23" s="261" t="s">
        <v>787</v>
      </c>
      <c r="F23" s="230"/>
      <c r="G23" s="261"/>
      <c r="H23" s="5"/>
      <c r="I23" s="88"/>
      <c r="J23" s="21"/>
      <c r="K23" s="22"/>
      <c r="L23" s="22"/>
      <c r="M23" s="5"/>
      <c r="N23" s="89"/>
      <c r="O23" s="23"/>
      <c r="P23" s="22"/>
      <c r="Q23" s="22"/>
      <c r="R23" s="5"/>
      <c r="S23" s="21"/>
      <c r="T23" s="642"/>
      <c r="U23" s="37"/>
      <c r="V23" s="37"/>
      <c r="W23" s="215"/>
      <c r="X23" s="215"/>
      <c r="Y23" s="561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</row>
    <row r="24" spans="1:56" ht="27" customHeight="1">
      <c r="A24" s="1179"/>
      <c r="B24" s="101" t="s">
        <v>574</v>
      </c>
      <c r="C24" s="835"/>
      <c r="D24" s="836"/>
      <c r="E24" s="188" t="s">
        <v>246</v>
      </c>
      <c r="F24" s="394">
        <v>1</v>
      </c>
      <c r="G24" s="188" t="s">
        <v>289</v>
      </c>
      <c r="H24" s="3">
        <v>2</v>
      </c>
      <c r="I24" s="88" t="s">
        <v>199</v>
      </c>
      <c r="J24" s="21" t="s">
        <v>199</v>
      </c>
      <c r="K24" s="22"/>
      <c r="L24" s="22" t="s">
        <v>199</v>
      </c>
      <c r="M24" s="5"/>
      <c r="N24" s="89" t="s">
        <v>199</v>
      </c>
      <c r="O24" s="23" t="s">
        <v>199</v>
      </c>
      <c r="P24" s="22" t="s">
        <v>199</v>
      </c>
      <c r="Q24" s="22"/>
      <c r="R24" s="5"/>
      <c r="S24" s="2" t="s">
        <v>199</v>
      </c>
      <c r="T24" s="465"/>
      <c r="U24" s="37"/>
      <c r="V24" s="37"/>
      <c r="W24" s="215"/>
      <c r="X24" s="215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</row>
    <row r="25" spans="1:56" ht="27" customHeight="1">
      <c r="A25" s="1179"/>
      <c r="B25" s="231" t="s">
        <v>575</v>
      </c>
      <c r="C25" s="837" t="s">
        <v>137</v>
      </c>
      <c r="D25" s="838" t="s">
        <v>518</v>
      </c>
      <c r="E25" s="2"/>
      <c r="F25" s="394"/>
      <c r="G25" s="2" t="s">
        <v>200</v>
      </c>
      <c r="H25" s="3">
        <v>2</v>
      </c>
      <c r="I25" s="389" t="s">
        <v>179</v>
      </c>
      <c r="J25" s="2" t="s">
        <v>179</v>
      </c>
      <c r="K25" s="9" t="s">
        <v>179</v>
      </c>
      <c r="L25" s="9"/>
      <c r="M25" s="3" t="s">
        <v>179</v>
      </c>
      <c r="N25" s="20" t="s">
        <v>179</v>
      </c>
      <c r="O25" s="392" t="s">
        <v>179</v>
      </c>
      <c r="P25" s="9" t="s">
        <v>179</v>
      </c>
      <c r="Q25" s="9"/>
      <c r="R25" s="3"/>
      <c r="S25" s="2" t="s">
        <v>179</v>
      </c>
      <c r="T25" s="465"/>
      <c r="U25" s="37"/>
      <c r="V25" s="37"/>
      <c r="W25" s="215"/>
      <c r="X25" s="215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</row>
    <row r="26" spans="1:56" ht="27" customHeight="1">
      <c r="A26" s="1180"/>
      <c r="B26" s="231" t="s">
        <v>576</v>
      </c>
      <c r="C26" s="839" t="s">
        <v>138</v>
      </c>
      <c r="D26" s="840" t="s">
        <v>139</v>
      </c>
      <c r="E26" s="2" t="s">
        <v>277</v>
      </c>
      <c r="F26" s="394">
        <v>2</v>
      </c>
      <c r="G26" s="2" t="s">
        <v>277</v>
      </c>
      <c r="H26" s="3">
        <v>2</v>
      </c>
      <c r="I26" s="389" t="s">
        <v>179</v>
      </c>
      <c r="J26" s="2" t="s">
        <v>179</v>
      </c>
      <c r="K26" s="9"/>
      <c r="L26" s="9" t="s">
        <v>179</v>
      </c>
      <c r="M26" s="3"/>
      <c r="N26" s="20" t="s">
        <v>179</v>
      </c>
      <c r="O26" s="392" t="s">
        <v>179</v>
      </c>
      <c r="P26" s="9" t="s">
        <v>179</v>
      </c>
      <c r="Q26" s="9"/>
      <c r="R26" s="3"/>
      <c r="S26" s="7" t="s">
        <v>179</v>
      </c>
      <c r="T26" s="401" t="s">
        <v>470</v>
      </c>
      <c r="U26" s="37"/>
      <c r="V26" s="37"/>
      <c r="W26" s="215"/>
      <c r="X26" s="215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</row>
    <row r="27" spans="1:56" ht="27" customHeight="1">
      <c r="A27" s="1249" t="s">
        <v>611</v>
      </c>
      <c r="B27" s="239" t="s">
        <v>577</v>
      </c>
      <c r="C27" s="841"/>
      <c r="D27" s="842"/>
      <c r="E27" s="85" t="s">
        <v>290</v>
      </c>
      <c r="F27" s="387">
        <v>3</v>
      </c>
      <c r="G27" s="85"/>
      <c r="H27" s="8"/>
      <c r="I27" s="388" t="s">
        <v>203</v>
      </c>
      <c r="J27" s="85" t="s">
        <v>203</v>
      </c>
      <c r="K27" s="86"/>
      <c r="L27" s="86"/>
      <c r="M27" s="8"/>
      <c r="N27" s="87" t="s">
        <v>203</v>
      </c>
      <c r="O27" s="398"/>
      <c r="P27" s="86"/>
      <c r="Q27" s="86"/>
      <c r="R27" s="8" t="s">
        <v>203</v>
      </c>
      <c r="S27" s="85" t="s">
        <v>203</v>
      </c>
      <c r="T27" s="643" t="s">
        <v>471</v>
      </c>
      <c r="U27" s="37"/>
      <c r="V27" s="37"/>
      <c r="W27" s="215"/>
      <c r="X27" s="215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</row>
    <row r="28" spans="1:56" ht="27" customHeight="1">
      <c r="A28" s="1250"/>
      <c r="B28" s="240" t="s">
        <v>578</v>
      </c>
      <c r="C28" s="840"/>
      <c r="D28" s="843"/>
      <c r="E28" s="7"/>
      <c r="F28" s="396"/>
      <c r="G28" s="7" t="s">
        <v>200</v>
      </c>
      <c r="H28" s="4">
        <v>2</v>
      </c>
      <c r="I28" s="399" t="s">
        <v>179</v>
      </c>
      <c r="J28" s="7" t="s">
        <v>179</v>
      </c>
      <c r="K28" s="6"/>
      <c r="L28" s="6"/>
      <c r="M28" s="4"/>
      <c r="N28" s="24" t="s">
        <v>179</v>
      </c>
      <c r="O28" s="400" t="s">
        <v>179</v>
      </c>
      <c r="P28" s="6"/>
      <c r="Q28" s="6"/>
      <c r="R28" s="4"/>
      <c r="S28" s="7" t="s">
        <v>179</v>
      </c>
      <c r="T28" s="401" t="s">
        <v>472</v>
      </c>
      <c r="U28" s="37"/>
      <c r="V28" s="37"/>
      <c r="W28" s="215"/>
      <c r="X28" s="215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</row>
    <row r="29" spans="1:56" ht="27" customHeight="1">
      <c r="A29" s="1178" t="s">
        <v>612</v>
      </c>
      <c r="B29" s="238" t="s">
        <v>579</v>
      </c>
      <c r="C29" s="844"/>
      <c r="D29" s="844"/>
      <c r="E29" s="106" t="s">
        <v>291</v>
      </c>
      <c r="F29" s="182">
        <v>2</v>
      </c>
      <c r="G29" s="106" t="s">
        <v>292</v>
      </c>
      <c r="H29" s="32">
        <v>2</v>
      </c>
      <c r="I29" s="364" t="s">
        <v>205</v>
      </c>
      <c r="J29" s="106" t="s">
        <v>205</v>
      </c>
      <c r="K29" s="27" t="s">
        <v>205</v>
      </c>
      <c r="L29" s="27" t="s">
        <v>205</v>
      </c>
      <c r="M29" s="32"/>
      <c r="N29" s="105" t="s">
        <v>205</v>
      </c>
      <c r="O29" s="181" t="s">
        <v>205</v>
      </c>
      <c r="P29" s="27" t="s">
        <v>205</v>
      </c>
      <c r="Q29" s="27"/>
      <c r="R29" s="32"/>
      <c r="S29" s="106" t="s">
        <v>205</v>
      </c>
      <c r="T29" s="259" t="s">
        <v>477</v>
      </c>
      <c r="U29" s="37"/>
      <c r="V29" s="37"/>
      <c r="W29" s="215"/>
      <c r="X29" s="215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</row>
    <row r="30" spans="1:56" ht="13.5">
      <c r="A30" s="1179"/>
      <c r="B30" s="89" t="s">
        <v>66</v>
      </c>
      <c r="C30" s="835"/>
      <c r="D30" s="835"/>
      <c r="E30" s="21"/>
      <c r="F30" s="230"/>
      <c r="G30" s="21"/>
      <c r="H30" s="5"/>
      <c r="I30" s="88"/>
      <c r="J30" s="21"/>
      <c r="K30" s="22"/>
      <c r="L30" s="22"/>
      <c r="M30" s="5"/>
      <c r="N30" s="89"/>
      <c r="O30" s="23"/>
      <c r="P30" s="22"/>
      <c r="Q30" s="22"/>
      <c r="R30" s="5"/>
      <c r="S30" s="21"/>
      <c r="T30" s="642"/>
      <c r="U30" s="37"/>
      <c r="V30" s="37"/>
      <c r="W30" s="215"/>
      <c r="X30" s="215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</row>
    <row r="31" spans="1:56" ht="27" customHeight="1">
      <c r="A31" s="1179"/>
      <c r="B31" s="232" t="s">
        <v>580</v>
      </c>
      <c r="C31" s="845" t="s">
        <v>519</v>
      </c>
      <c r="D31" s="845" t="s">
        <v>519</v>
      </c>
      <c r="E31" s="15"/>
      <c r="F31" s="395"/>
      <c r="G31" s="15"/>
      <c r="H31" s="26"/>
      <c r="I31" s="34" t="s">
        <v>199</v>
      </c>
      <c r="J31" s="15" t="s">
        <v>199</v>
      </c>
      <c r="K31" s="25" t="s">
        <v>199</v>
      </c>
      <c r="L31" s="25" t="s">
        <v>199</v>
      </c>
      <c r="M31" s="26"/>
      <c r="N31" s="61" t="s">
        <v>199</v>
      </c>
      <c r="O31" s="117" t="s">
        <v>199</v>
      </c>
      <c r="P31" s="25" t="s">
        <v>199</v>
      </c>
      <c r="Q31" s="25" t="s">
        <v>199</v>
      </c>
      <c r="R31" s="26"/>
      <c r="S31" s="15" t="s">
        <v>199</v>
      </c>
      <c r="T31" s="1260" t="s">
        <v>478</v>
      </c>
      <c r="U31" s="37"/>
      <c r="V31" s="37"/>
      <c r="W31" s="215"/>
      <c r="X31" s="215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</row>
    <row r="32" spans="1:56" ht="13.5">
      <c r="A32" s="1180"/>
      <c r="B32" s="76" t="s">
        <v>454</v>
      </c>
      <c r="C32" s="700"/>
      <c r="D32" s="700"/>
      <c r="E32" s="260" t="s">
        <v>650</v>
      </c>
      <c r="F32" s="248"/>
      <c r="G32" s="260"/>
      <c r="H32" s="73"/>
      <c r="I32" s="78"/>
      <c r="J32" s="75"/>
      <c r="K32" s="77"/>
      <c r="L32" s="77"/>
      <c r="M32" s="73"/>
      <c r="N32" s="76"/>
      <c r="O32" s="91"/>
      <c r="P32" s="77"/>
      <c r="Q32" s="77"/>
      <c r="R32" s="73"/>
      <c r="S32" s="75"/>
      <c r="T32" s="1261"/>
      <c r="U32" s="37"/>
      <c r="V32" s="37"/>
      <c r="W32" s="215"/>
      <c r="X32" s="215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</row>
    <row r="33" spans="1:56" ht="27" customHeight="1">
      <c r="A33" s="1180" t="s">
        <v>737</v>
      </c>
      <c r="B33" s="58" t="s">
        <v>765</v>
      </c>
      <c r="C33" s="717" t="s">
        <v>543</v>
      </c>
      <c r="D33" s="717" t="s">
        <v>140</v>
      </c>
      <c r="E33" s="74"/>
      <c r="F33" s="402"/>
      <c r="G33" s="74" t="s">
        <v>285</v>
      </c>
      <c r="H33" s="72">
        <v>1</v>
      </c>
      <c r="I33" s="163" t="s">
        <v>179</v>
      </c>
      <c r="J33" s="180" t="s">
        <v>179</v>
      </c>
      <c r="K33" s="79" t="s">
        <v>179</v>
      </c>
      <c r="L33" s="79" t="s">
        <v>179</v>
      </c>
      <c r="M33" s="72"/>
      <c r="N33" s="82" t="s">
        <v>179</v>
      </c>
      <c r="O33" s="180" t="s">
        <v>179</v>
      </c>
      <c r="P33" s="79"/>
      <c r="Q33" s="79"/>
      <c r="R33" s="72"/>
      <c r="S33" s="106" t="s">
        <v>179</v>
      </c>
      <c r="T33" s="259" t="s">
        <v>111</v>
      </c>
      <c r="U33" s="37"/>
      <c r="V33" s="37"/>
      <c r="W33" s="215"/>
      <c r="X33" s="215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</row>
    <row r="34" spans="1:56" ht="13.5">
      <c r="A34" s="1230"/>
      <c r="B34" s="80" t="s">
        <v>96</v>
      </c>
      <c r="C34" s="277"/>
      <c r="D34" s="277"/>
      <c r="E34" s="216" t="s">
        <v>53</v>
      </c>
      <c r="F34" s="247"/>
      <c r="G34" s="216"/>
      <c r="H34" s="154"/>
      <c r="I34" s="246"/>
      <c r="J34" s="158"/>
      <c r="K34" s="153"/>
      <c r="L34" s="153"/>
      <c r="M34" s="154"/>
      <c r="N34" s="89"/>
      <c r="O34" s="23"/>
      <c r="P34" s="22"/>
      <c r="Q34" s="22"/>
      <c r="R34" s="72"/>
      <c r="S34" s="21"/>
      <c r="T34" s="642"/>
      <c r="U34" s="37"/>
      <c r="V34" s="37"/>
      <c r="W34" s="215"/>
      <c r="X34" s="215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</row>
    <row r="35" spans="1:56" ht="27" customHeight="1">
      <c r="A35" s="1230"/>
      <c r="B35" s="232" t="s">
        <v>581</v>
      </c>
      <c r="C35" s="712"/>
      <c r="D35" s="718"/>
      <c r="E35" s="15" t="s">
        <v>293</v>
      </c>
      <c r="F35" s="395">
        <v>1</v>
      </c>
      <c r="G35" s="15"/>
      <c r="H35" s="26"/>
      <c r="I35" s="104" t="s">
        <v>208</v>
      </c>
      <c r="J35" s="117" t="s">
        <v>208</v>
      </c>
      <c r="K35" s="25" t="s">
        <v>208</v>
      </c>
      <c r="L35" s="25" t="s">
        <v>208</v>
      </c>
      <c r="M35" s="26"/>
      <c r="N35" s="61" t="s">
        <v>208</v>
      </c>
      <c r="O35" s="117" t="s">
        <v>208</v>
      </c>
      <c r="P35" s="117" t="s">
        <v>208</v>
      </c>
      <c r="Q35" s="25"/>
      <c r="R35" s="26" t="s">
        <v>208</v>
      </c>
      <c r="S35" s="15" t="s">
        <v>208</v>
      </c>
      <c r="T35" s="403" t="s">
        <v>450</v>
      </c>
      <c r="U35" s="37"/>
      <c r="V35" s="37"/>
      <c r="W35" s="215"/>
      <c r="X35" s="215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</row>
    <row r="36" spans="1:56" ht="13.5">
      <c r="A36" s="1230"/>
      <c r="B36" s="89" t="s">
        <v>66</v>
      </c>
      <c r="C36" s="714"/>
      <c r="D36" s="719"/>
      <c r="E36" s="216" t="s">
        <v>97</v>
      </c>
      <c r="F36" s="230"/>
      <c r="G36" s="216"/>
      <c r="H36" s="5"/>
      <c r="I36" s="92"/>
      <c r="J36" s="23"/>
      <c r="K36" s="22"/>
      <c r="L36" s="22"/>
      <c r="M36" s="5"/>
      <c r="N36" s="89"/>
      <c r="O36" s="23"/>
      <c r="P36" s="23"/>
      <c r="Q36" s="22"/>
      <c r="R36" s="5"/>
      <c r="S36" s="21"/>
      <c r="T36" s="258"/>
      <c r="U36" s="37"/>
      <c r="V36" s="37"/>
      <c r="W36" s="215"/>
      <c r="X36" s="215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</row>
    <row r="37" spans="1:56" ht="27" customHeight="1">
      <c r="A37" s="1230"/>
      <c r="B37" s="232" t="s">
        <v>582</v>
      </c>
      <c r="C37" s="712" t="s">
        <v>520</v>
      </c>
      <c r="D37" s="712" t="s">
        <v>141</v>
      </c>
      <c r="E37" s="15" t="s">
        <v>294</v>
      </c>
      <c r="F37" s="395">
        <v>2</v>
      </c>
      <c r="G37" s="15" t="s">
        <v>295</v>
      </c>
      <c r="H37" s="26">
        <v>1</v>
      </c>
      <c r="I37" s="104" t="s">
        <v>296</v>
      </c>
      <c r="J37" s="117" t="s">
        <v>296</v>
      </c>
      <c r="K37" s="25"/>
      <c r="L37" s="25" t="s">
        <v>296</v>
      </c>
      <c r="M37" s="26"/>
      <c r="N37" s="61" t="s">
        <v>296</v>
      </c>
      <c r="O37" s="117" t="s">
        <v>296</v>
      </c>
      <c r="P37" s="25" t="s">
        <v>296</v>
      </c>
      <c r="Q37" s="25"/>
      <c r="R37" s="26"/>
      <c r="S37" s="15" t="s">
        <v>296</v>
      </c>
      <c r="T37" s="467" t="s">
        <v>479</v>
      </c>
      <c r="U37" s="37"/>
      <c r="V37" s="37"/>
      <c r="W37" s="215"/>
      <c r="X37" s="215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</row>
    <row r="38" spans="1:56" ht="13.5">
      <c r="A38" s="1230"/>
      <c r="B38" s="89" t="s">
        <v>65</v>
      </c>
      <c r="C38" s="714"/>
      <c r="D38" s="714"/>
      <c r="E38" s="216" t="s">
        <v>98</v>
      </c>
      <c r="F38" s="230"/>
      <c r="G38" s="216"/>
      <c r="H38" s="5"/>
      <c r="I38" s="92"/>
      <c r="J38" s="23"/>
      <c r="K38" s="22"/>
      <c r="L38" s="22"/>
      <c r="M38" s="5"/>
      <c r="N38" s="89"/>
      <c r="O38" s="23"/>
      <c r="P38" s="22"/>
      <c r="Q38" s="22"/>
      <c r="R38" s="5"/>
      <c r="S38" s="21"/>
      <c r="T38" s="642"/>
      <c r="U38" s="37"/>
      <c r="V38" s="37"/>
      <c r="W38" s="215"/>
      <c r="X38" s="215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</row>
    <row r="39" spans="1:56" ht="38.25" customHeight="1">
      <c r="A39" s="1230"/>
      <c r="B39" s="232" t="s">
        <v>766</v>
      </c>
      <c r="C39" s="713" t="s">
        <v>480</v>
      </c>
      <c r="D39" s="713" t="s">
        <v>142</v>
      </c>
      <c r="E39" s="227" t="s">
        <v>297</v>
      </c>
      <c r="F39" s="395">
        <v>3</v>
      </c>
      <c r="G39" s="227" t="s">
        <v>298</v>
      </c>
      <c r="H39" s="26">
        <v>3</v>
      </c>
      <c r="I39" s="104" t="s">
        <v>197</v>
      </c>
      <c r="J39" s="117" t="s">
        <v>197</v>
      </c>
      <c r="K39" s="25" t="s">
        <v>197</v>
      </c>
      <c r="L39" s="25" t="s">
        <v>197</v>
      </c>
      <c r="M39" s="26"/>
      <c r="N39" s="61" t="s">
        <v>197</v>
      </c>
      <c r="O39" s="117" t="s">
        <v>197</v>
      </c>
      <c r="P39" s="25" t="s">
        <v>197</v>
      </c>
      <c r="Q39" s="25"/>
      <c r="R39" s="26"/>
      <c r="S39" s="15" t="s">
        <v>197</v>
      </c>
      <c r="T39" s="467" t="s">
        <v>112</v>
      </c>
      <c r="U39" s="37"/>
      <c r="V39" s="37"/>
      <c r="W39" s="215"/>
      <c r="X39" s="215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</row>
    <row r="40" spans="1:56" ht="13.5">
      <c r="A40" s="1230"/>
      <c r="B40" s="89" t="s">
        <v>827</v>
      </c>
      <c r="C40" s="715"/>
      <c r="D40" s="277"/>
      <c r="E40" s="216" t="s">
        <v>828</v>
      </c>
      <c r="F40" s="247"/>
      <c r="G40" s="216"/>
      <c r="H40" s="154"/>
      <c r="I40" s="92"/>
      <c r="J40" s="23"/>
      <c r="K40" s="22"/>
      <c r="L40" s="22"/>
      <c r="M40" s="5"/>
      <c r="N40" s="89"/>
      <c r="O40" s="23"/>
      <c r="P40" s="22"/>
      <c r="Q40" s="22"/>
      <c r="R40" s="5"/>
      <c r="S40" s="74"/>
      <c r="T40" s="408"/>
      <c r="U40" s="37"/>
      <c r="V40" s="37"/>
      <c r="W40" s="215"/>
      <c r="X40" s="215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</row>
    <row r="41" spans="1:24" ht="27" customHeight="1">
      <c r="A41" s="1230"/>
      <c r="B41" s="231" t="s">
        <v>584</v>
      </c>
      <c r="C41" s="711" t="s">
        <v>150</v>
      </c>
      <c r="D41" s="711" t="s">
        <v>150</v>
      </c>
      <c r="E41" s="2" t="s">
        <v>447</v>
      </c>
      <c r="F41" s="394">
        <v>1</v>
      </c>
      <c r="G41" s="2" t="s">
        <v>209</v>
      </c>
      <c r="H41" s="3">
        <v>2</v>
      </c>
      <c r="I41" s="389" t="s">
        <v>205</v>
      </c>
      <c r="J41" s="2" t="s">
        <v>205</v>
      </c>
      <c r="K41" s="9" t="s">
        <v>205</v>
      </c>
      <c r="L41" s="9" t="s">
        <v>205</v>
      </c>
      <c r="M41" s="3"/>
      <c r="N41" s="20" t="s">
        <v>205</v>
      </c>
      <c r="O41" s="2" t="s">
        <v>205</v>
      </c>
      <c r="P41" s="9" t="s">
        <v>205</v>
      </c>
      <c r="Q41" s="9"/>
      <c r="R41" s="3"/>
      <c r="S41" s="2"/>
      <c r="T41" s="465"/>
      <c r="W41" s="215"/>
      <c r="X41" s="215"/>
    </row>
    <row r="42" spans="1:24" ht="27" customHeight="1">
      <c r="A42" s="1230"/>
      <c r="B42" s="232" t="s">
        <v>750</v>
      </c>
      <c r="C42" s="720"/>
      <c r="D42" s="720" t="s">
        <v>143</v>
      </c>
      <c r="E42" s="15"/>
      <c r="F42" s="264"/>
      <c r="G42" s="15" t="s">
        <v>372</v>
      </c>
      <c r="H42" s="503">
        <v>2</v>
      </c>
      <c r="I42" s="34" t="s">
        <v>361</v>
      </c>
      <c r="J42" s="15" t="s">
        <v>361</v>
      </c>
      <c r="K42" s="25" t="s">
        <v>361</v>
      </c>
      <c r="L42" s="25" t="s">
        <v>361</v>
      </c>
      <c r="M42" s="26"/>
      <c r="N42" s="61" t="s">
        <v>361</v>
      </c>
      <c r="O42" s="15" t="s">
        <v>361</v>
      </c>
      <c r="P42" s="25" t="s">
        <v>361</v>
      </c>
      <c r="Q42" s="25"/>
      <c r="R42" s="26" t="s">
        <v>361</v>
      </c>
      <c r="S42" s="74"/>
      <c r="T42" s="408"/>
      <c r="W42" s="215"/>
      <c r="X42" s="215"/>
    </row>
    <row r="43" spans="1:24" ht="13.5">
      <c r="A43" s="1230"/>
      <c r="B43" s="76" t="s">
        <v>560</v>
      </c>
      <c r="C43" s="721"/>
      <c r="D43" s="721"/>
      <c r="E43" s="260" t="s">
        <v>788</v>
      </c>
      <c r="F43" s="248"/>
      <c r="G43" s="260"/>
      <c r="H43" s="73"/>
      <c r="I43" s="78"/>
      <c r="J43" s="75"/>
      <c r="K43" s="77"/>
      <c r="L43" s="77"/>
      <c r="M43" s="73"/>
      <c r="N43" s="76"/>
      <c r="O43" s="75"/>
      <c r="P43" s="77"/>
      <c r="Q43" s="77"/>
      <c r="R43" s="73"/>
      <c r="S43" s="75"/>
      <c r="T43" s="644"/>
      <c r="W43" s="215"/>
      <c r="X43" s="215"/>
    </row>
    <row r="44" spans="1:24" ht="27" customHeight="1">
      <c r="A44" s="1179" t="s">
        <v>613</v>
      </c>
      <c r="B44" s="58" t="s">
        <v>586</v>
      </c>
      <c r="C44" s="717" t="s">
        <v>821</v>
      </c>
      <c r="D44" s="717" t="s">
        <v>821</v>
      </c>
      <c r="E44" s="404" t="s">
        <v>373</v>
      </c>
      <c r="F44" s="405">
        <v>1</v>
      </c>
      <c r="G44" s="404" t="s">
        <v>374</v>
      </c>
      <c r="H44" s="406">
        <v>1</v>
      </c>
      <c r="I44" s="128" t="s">
        <v>199</v>
      </c>
      <c r="J44" s="74"/>
      <c r="K44" s="79" t="s">
        <v>199</v>
      </c>
      <c r="L44" s="79" t="s">
        <v>199</v>
      </c>
      <c r="M44" s="72"/>
      <c r="N44" s="82" t="s">
        <v>199</v>
      </c>
      <c r="O44" s="180" t="s">
        <v>199</v>
      </c>
      <c r="P44" s="79" t="s">
        <v>199</v>
      </c>
      <c r="Q44" s="79"/>
      <c r="R44" s="72"/>
      <c r="S44" s="106" t="s">
        <v>199</v>
      </c>
      <c r="T44" s="259" t="s">
        <v>451</v>
      </c>
      <c r="U44" s="95" t="s">
        <v>752</v>
      </c>
      <c r="V44" s="95"/>
      <c r="W44" s="215"/>
      <c r="X44" s="215"/>
    </row>
    <row r="45" spans="1:24" ht="13.5">
      <c r="A45" s="1179"/>
      <c r="B45" s="89" t="s">
        <v>541</v>
      </c>
      <c r="C45" s="277"/>
      <c r="D45" s="277"/>
      <c r="E45" s="216" t="s">
        <v>789</v>
      </c>
      <c r="F45" s="407"/>
      <c r="G45" s="216"/>
      <c r="H45" s="281"/>
      <c r="I45" s="88"/>
      <c r="J45" s="21"/>
      <c r="K45" s="22"/>
      <c r="L45" s="22"/>
      <c r="M45" s="5"/>
      <c r="N45" s="89"/>
      <c r="O45" s="23"/>
      <c r="P45" s="22"/>
      <c r="Q45" s="22"/>
      <c r="R45" s="5"/>
      <c r="S45" s="74"/>
      <c r="T45" s="408"/>
      <c r="U45" s="95"/>
      <c r="V45" s="95"/>
      <c r="W45" s="215"/>
      <c r="X45" s="215"/>
    </row>
    <row r="46" spans="1:24" ht="27" customHeight="1">
      <c r="A46" s="1179"/>
      <c r="B46" s="232" t="s">
        <v>585</v>
      </c>
      <c r="C46" s="713" t="s">
        <v>521</v>
      </c>
      <c r="D46" s="713" t="s">
        <v>521</v>
      </c>
      <c r="E46" s="15" t="s">
        <v>375</v>
      </c>
      <c r="F46" s="395">
        <v>1</v>
      </c>
      <c r="G46" s="15"/>
      <c r="H46" s="26"/>
      <c r="I46" s="34" t="s">
        <v>215</v>
      </c>
      <c r="J46" s="15" t="s">
        <v>215</v>
      </c>
      <c r="K46" s="25" t="s">
        <v>215</v>
      </c>
      <c r="L46" s="25" t="s">
        <v>215</v>
      </c>
      <c r="M46" s="26"/>
      <c r="N46" s="61" t="s">
        <v>215</v>
      </c>
      <c r="O46" s="117"/>
      <c r="P46" s="25" t="s">
        <v>215</v>
      </c>
      <c r="Q46" s="25"/>
      <c r="R46" s="26"/>
      <c r="S46" s="15" t="s">
        <v>215</v>
      </c>
      <c r="T46" s="467" t="s">
        <v>128</v>
      </c>
      <c r="U46" s="95" t="s">
        <v>753</v>
      </c>
      <c r="V46" s="95"/>
      <c r="W46" s="215" t="s">
        <v>521</v>
      </c>
      <c r="X46" s="215" t="s">
        <v>521</v>
      </c>
    </row>
    <row r="47" spans="1:24" ht="13.5">
      <c r="A47" s="1179"/>
      <c r="B47" s="89" t="s">
        <v>541</v>
      </c>
      <c r="C47" s="277"/>
      <c r="D47" s="277"/>
      <c r="E47" s="216" t="s">
        <v>795</v>
      </c>
      <c r="F47" s="230"/>
      <c r="G47" s="216"/>
      <c r="H47" s="5"/>
      <c r="I47" s="88"/>
      <c r="J47" s="21"/>
      <c r="K47" s="22"/>
      <c r="L47" s="22"/>
      <c r="M47" s="5"/>
      <c r="N47" s="89"/>
      <c r="O47" s="23"/>
      <c r="P47" s="22"/>
      <c r="Q47" s="22"/>
      <c r="R47" s="5"/>
      <c r="S47" s="21"/>
      <c r="T47" s="642"/>
      <c r="U47" s="95"/>
      <c r="V47" s="95"/>
      <c r="W47" s="215"/>
      <c r="X47" s="215"/>
    </row>
    <row r="48" spans="1:24" ht="27" customHeight="1">
      <c r="A48" s="1179"/>
      <c r="B48" s="232" t="s">
        <v>587</v>
      </c>
      <c r="C48" s="713"/>
      <c r="D48" s="713"/>
      <c r="E48" s="15"/>
      <c r="F48" s="395"/>
      <c r="G48" s="15"/>
      <c r="H48" s="26"/>
      <c r="I48" s="34" t="s">
        <v>104</v>
      </c>
      <c r="J48" s="15" t="s">
        <v>104</v>
      </c>
      <c r="K48" s="25" t="s">
        <v>104</v>
      </c>
      <c r="L48" s="25" t="s">
        <v>104</v>
      </c>
      <c r="M48" s="26"/>
      <c r="N48" s="61" t="s">
        <v>104</v>
      </c>
      <c r="O48" s="117" t="s">
        <v>104</v>
      </c>
      <c r="P48" s="25"/>
      <c r="Q48" s="25"/>
      <c r="R48" s="26"/>
      <c r="S48" s="74" t="s">
        <v>104</v>
      </c>
      <c r="T48" s="408" t="s">
        <v>855</v>
      </c>
      <c r="W48" s="215"/>
      <c r="X48" s="215"/>
    </row>
    <row r="49" spans="1:24" ht="13.5">
      <c r="A49" s="1179"/>
      <c r="B49" s="89" t="s">
        <v>541</v>
      </c>
      <c r="C49" s="277"/>
      <c r="D49" s="277"/>
      <c r="E49" s="216" t="s">
        <v>796</v>
      </c>
      <c r="F49" s="230"/>
      <c r="G49" s="216"/>
      <c r="H49" s="5"/>
      <c r="I49" s="88"/>
      <c r="J49" s="21"/>
      <c r="K49" s="22"/>
      <c r="L49" s="22"/>
      <c r="M49" s="5"/>
      <c r="N49" s="89"/>
      <c r="O49" s="23"/>
      <c r="P49" s="22"/>
      <c r="Q49" s="22"/>
      <c r="R49" s="5"/>
      <c r="S49" s="74"/>
      <c r="T49" s="408"/>
      <c r="W49" s="215"/>
      <c r="X49" s="215"/>
    </row>
    <row r="50" spans="1:24" ht="27" customHeight="1">
      <c r="A50" s="1179"/>
      <c r="B50" s="232" t="s">
        <v>588</v>
      </c>
      <c r="C50" s="712"/>
      <c r="D50" s="722"/>
      <c r="E50" s="15" t="s">
        <v>376</v>
      </c>
      <c r="F50" s="395">
        <v>2</v>
      </c>
      <c r="G50" s="15"/>
      <c r="H50" s="26"/>
      <c r="I50" s="104" t="s">
        <v>213</v>
      </c>
      <c r="J50" s="15" t="s">
        <v>213</v>
      </c>
      <c r="K50" s="25" t="s">
        <v>213</v>
      </c>
      <c r="L50" s="25" t="s">
        <v>213</v>
      </c>
      <c r="M50" s="26" t="s">
        <v>213</v>
      </c>
      <c r="N50" s="61" t="s">
        <v>213</v>
      </c>
      <c r="O50" s="15" t="s">
        <v>213</v>
      </c>
      <c r="P50" s="25" t="s">
        <v>213</v>
      </c>
      <c r="Q50" s="25"/>
      <c r="R50" s="26"/>
      <c r="S50" s="15" t="s">
        <v>213</v>
      </c>
      <c r="T50" s="645" t="s">
        <v>437</v>
      </c>
      <c r="W50" s="215"/>
      <c r="X50" s="215"/>
    </row>
    <row r="51" spans="1:24" ht="13.5">
      <c r="A51" s="1179"/>
      <c r="B51" s="89" t="s">
        <v>454</v>
      </c>
      <c r="C51" s="714"/>
      <c r="D51" s="723"/>
      <c r="E51" s="216" t="s">
        <v>651</v>
      </c>
      <c r="F51" s="230"/>
      <c r="G51" s="216"/>
      <c r="H51" s="5"/>
      <c r="I51" s="92"/>
      <c r="J51" s="21"/>
      <c r="K51" s="22"/>
      <c r="L51" s="22"/>
      <c r="M51" s="5"/>
      <c r="N51" s="89"/>
      <c r="O51" s="21"/>
      <c r="P51" s="22"/>
      <c r="Q51" s="22"/>
      <c r="R51" s="5"/>
      <c r="S51" s="21"/>
      <c r="T51" s="642"/>
      <c r="W51" s="215"/>
      <c r="X51" s="215"/>
    </row>
    <row r="52" spans="1:24" ht="27" customHeight="1">
      <c r="A52" s="1179"/>
      <c r="B52" s="232" t="s">
        <v>730</v>
      </c>
      <c r="C52" s="724"/>
      <c r="D52" s="724"/>
      <c r="E52" s="15" t="s">
        <v>377</v>
      </c>
      <c r="F52" s="395">
        <v>2</v>
      </c>
      <c r="G52" s="15"/>
      <c r="H52" s="26"/>
      <c r="I52" s="34" t="s">
        <v>214</v>
      </c>
      <c r="J52" s="15" t="s">
        <v>214</v>
      </c>
      <c r="K52" s="25" t="s">
        <v>214</v>
      </c>
      <c r="L52" s="25" t="s">
        <v>214</v>
      </c>
      <c r="M52" s="26"/>
      <c r="N52" s="61" t="s">
        <v>214</v>
      </c>
      <c r="O52" s="117" t="s">
        <v>214</v>
      </c>
      <c r="P52" s="25" t="s">
        <v>214</v>
      </c>
      <c r="Q52" s="25"/>
      <c r="R52" s="26"/>
      <c r="S52" s="74" t="s">
        <v>214</v>
      </c>
      <c r="T52" s="408" t="s">
        <v>129</v>
      </c>
      <c r="U52" s="95" t="s">
        <v>754</v>
      </c>
      <c r="V52" s="95"/>
      <c r="W52" s="215"/>
      <c r="X52" s="215"/>
    </row>
    <row r="53" spans="1:24" ht="13.5">
      <c r="A53" s="1179"/>
      <c r="B53" s="92" t="s">
        <v>539</v>
      </c>
      <c r="C53" s="277"/>
      <c r="D53" s="277"/>
      <c r="E53" s="216" t="s">
        <v>797</v>
      </c>
      <c r="F53" s="230"/>
      <c r="G53" s="216"/>
      <c r="H53" s="5"/>
      <c r="I53" s="88"/>
      <c r="J53" s="21"/>
      <c r="K53" s="22"/>
      <c r="L53" s="22"/>
      <c r="M53" s="5"/>
      <c r="N53" s="89"/>
      <c r="O53" s="23"/>
      <c r="P53" s="22"/>
      <c r="Q53" s="22"/>
      <c r="R53" s="5"/>
      <c r="S53" s="74"/>
      <c r="T53" s="408"/>
      <c r="U53" s="95"/>
      <c r="V53" s="95"/>
      <c r="W53" s="215"/>
      <c r="X53" s="215"/>
    </row>
    <row r="54" spans="1:24" ht="27" customHeight="1">
      <c r="A54" s="1179"/>
      <c r="B54" s="232" t="s">
        <v>736</v>
      </c>
      <c r="C54" s="725" t="s">
        <v>463</v>
      </c>
      <c r="D54" s="726" t="s">
        <v>464</v>
      </c>
      <c r="E54" s="15"/>
      <c r="F54" s="395"/>
      <c r="G54" s="15" t="s">
        <v>288</v>
      </c>
      <c r="H54" s="26">
        <v>1</v>
      </c>
      <c r="I54" s="34" t="s">
        <v>179</v>
      </c>
      <c r="J54" s="15" t="s">
        <v>179</v>
      </c>
      <c r="K54" s="25" t="s">
        <v>179</v>
      </c>
      <c r="L54" s="25" t="s">
        <v>179</v>
      </c>
      <c r="M54" s="26"/>
      <c r="N54" s="61" t="s">
        <v>179</v>
      </c>
      <c r="O54" s="117" t="s">
        <v>179</v>
      </c>
      <c r="P54" s="25" t="s">
        <v>179</v>
      </c>
      <c r="Q54" s="25"/>
      <c r="R54" s="26"/>
      <c r="S54" s="15" t="s">
        <v>179</v>
      </c>
      <c r="T54" s="467" t="s">
        <v>545</v>
      </c>
      <c r="U54" s="95" t="s">
        <v>755</v>
      </c>
      <c r="V54" s="95"/>
      <c r="W54" s="215"/>
      <c r="X54" s="215"/>
    </row>
    <row r="55" spans="1:24" ht="13.5">
      <c r="A55" s="1179"/>
      <c r="B55" s="92" t="s">
        <v>540</v>
      </c>
      <c r="C55" s="277"/>
      <c r="D55" s="277"/>
      <c r="E55" s="216" t="s">
        <v>798</v>
      </c>
      <c r="F55" s="230"/>
      <c r="G55" s="216"/>
      <c r="H55" s="5"/>
      <c r="I55" s="88"/>
      <c r="J55" s="21"/>
      <c r="K55" s="22"/>
      <c r="L55" s="22"/>
      <c r="M55" s="5"/>
      <c r="N55" s="89"/>
      <c r="O55" s="23"/>
      <c r="P55" s="22"/>
      <c r="Q55" s="22"/>
      <c r="R55" s="5"/>
      <c r="S55" s="21"/>
      <c r="T55" s="642"/>
      <c r="U55" s="95"/>
      <c r="V55" s="95"/>
      <c r="W55" s="215"/>
      <c r="X55" s="215"/>
    </row>
    <row r="56" spans="1:24" ht="27" customHeight="1">
      <c r="A56" s="1179"/>
      <c r="B56" s="231" t="s">
        <v>676</v>
      </c>
      <c r="C56" s="716" t="s">
        <v>452</v>
      </c>
      <c r="D56" s="711" t="s">
        <v>452</v>
      </c>
      <c r="E56" s="2" t="s">
        <v>378</v>
      </c>
      <c r="F56" s="394">
        <v>1</v>
      </c>
      <c r="G56" s="2"/>
      <c r="H56" s="3"/>
      <c r="I56" s="389" t="s">
        <v>379</v>
      </c>
      <c r="J56" s="2" t="s">
        <v>379</v>
      </c>
      <c r="K56" s="9" t="s">
        <v>379</v>
      </c>
      <c r="L56" s="9" t="s">
        <v>379</v>
      </c>
      <c r="M56" s="3"/>
      <c r="N56" s="20" t="s">
        <v>379</v>
      </c>
      <c r="O56" s="392" t="s">
        <v>379</v>
      </c>
      <c r="P56" s="9" t="s">
        <v>379</v>
      </c>
      <c r="Q56" s="9" t="s">
        <v>379</v>
      </c>
      <c r="R56" s="3"/>
      <c r="S56" s="75" t="s">
        <v>379</v>
      </c>
      <c r="T56" s="863" t="s">
        <v>859</v>
      </c>
      <c r="W56" s="215"/>
      <c r="X56" s="215"/>
    </row>
    <row r="57" spans="1:24" ht="27" customHeight="1">
      <c r="A57" s="1224" t="s">
        <v>589</v>
      </c>
      <c r="B57" s="1248"/>
      <c r="C57" s="727" t="s">
        <v>144</v>
      </c>
      <c r="D57" s="727" t="s">
        <v>169</v>
      </c>
      <c r="E57" s="106" t="s">
        <v>289</v>
      </c>
      <c r="F57" s="365">
        <v>9</v>
      </c>
      <c r="G57" s="106"/>
      <c r="H57" s="262"/>
      <c r="I57" s="120" t="s">
        <v>199</v>
      </c>
      <c r="J57" s="106" t="s">
        <v>199</v>
      </c>
      <c r="K57" s="27" t="s">
        <v>199</v>
      </c>
      <c r="L57" s="27" t="s">
        <v>199</v>
      </c>
      <c r="M57" s="32" t="s">
        <v>199</v>
      </c>
      <c r="N57" s="105" t="s">
        <v>199</v>
      </c>
      <c r="O57" s="181" t="s">
        <v>199</v>
      </c>
      <c r="P57" s="27" t="s">
        <v>199</v>
      </c>
      <c r="Q57" s="27" t="s">
        <v>199</v>
      </c>
      <c r="R57" s="182"/>
      <c r="S57" s="106" t="s">
        <v>199</v>
      </c>
      <c r="T57" s="259" t="s">
        <v>130</v>
      </c>
      <c r="U57" s="95" t="s">
        <v>764</v>
      </c>
      <c r="V57" s="95"/>
      <c r="W57" s="215"/>
      <c r="X57" s="215"/>
    </row>
    <row r="58" spans="1:24" ht="27" customHeight="1">
      <c r="A58" s="1242" t="s">
        <v>64</v>
      </c>
      <c r="B58" s="1243"/>
      <c r="C58" s="721"/>
      <c r="D58" s="721"/>
      <c r="E58" s="260" t="s">
        <v>799</v>
      </c>
      <c r="F58" s="265"/>
      <c r="G58" s="260"/>
      <c r="H58" s="266"/>
      <c r="I58" s="76"/>
      <c r="J58" s="75"/>
      <c r="K58" s="77"/>
      <c r="L58" s="77"/>
      <c r="M58" s="73"/>
      <c r="N58" s="76"/>
      <c r="O58" s="91"/>
      <c r="P58" s="77"/>
      <c r="Q58" s="77"/>
      <c r="R58" s="248"/>
      <c r="S58" s="75"/>
      <c r="T58" s="644"/>
      <c r="W58" s="215"/>
      <c r="X58" s="215"/>
    </row>
    <row r="59" spans="1:24" ht="27" customHeight="1">
      <c r="A59" s="1251" t="s">
        <v>590</v>
      </c>
      <c r="B59" s="1252"/>
      <c r="C59" s="710" t="s">
        <v>170</v>
      </c>
      <c r="D59" s="710" t="s">
        <v>170</v>
      </c>
      <c r="E59" s="106" t="s">
        <v>380</v>
      </c>
      <c r="F59" s="182">
        <v>6</v>
      </c>
      <c r="G59" s="106"/>
      <c r="H59" s="32">
        <v>2</v>
      </c>
      <c r="I59" s="105" t="s">
        <v>381</v>
      </c>
      <c r="J59" s="106" t="s">
        <v>381</v>
      </c>
      <c r="K59" s="27" t="s">
        <v>381</v>
      </c>
      <c r="L59" s="27" t="s">
        <v>381</v>
      </c>
      <c r="M59" s="182" t="s">
        <v>381</v>
      </c>
      <c r="N59" s="105" t="s">
        <v>381</v>
      </c>
      <c r="O59" s="181" t="s">
        <v>381</v>
      </c>
      <c r="P59" s="27" t="s">
        <v>381</v>
      </c>
      <c r="Q59" s="27"/>
      <c r="R59" s="182" t="s">
        <v>381</v>
      </c>
      <c r="S59" s="106" t="s">
        <v>381</v>
      </c>
      <c r="T59" s="259" t="s">
        <v>151</v>
      </c>
      <c r="W59" s="215"/>
      <c r="X59" s="215"/>
    </row>
    <row r="60" spans="1:26" s="64" customFormat="1" ht="37.5" customHeight="1">
      <c r="A60" s="1244" t="s">
        <v>542</v>
      </c>
      <c r="B60" s="1245"/>
      <c r="C60" s="162"/>
      <c r="D60" s="162"/>
      <c r="E60" s="1270" t="s">
        <v>484</v>
      </c>
      <c r="F60" s="1271"/>
      <c r="G60" s="1271"/>
      <c r="H60" s="1271"/>
      <c r="I60" s="1271"/>
      <c r="J60" s="1271"/>
      <c r="K60" s="1271"/>
      <c r="L60" s="1271"/>
      <c r="M60" s="1271"/>
      <c r="N60" s="1271"/>
      <c r="O60" s="1271"/>
      <c r="P60" s="1271"/>
      <c r="Q60" s="1271"/>
      <c r="R60" s="1271"/>
      <c r="S60" s="1271"/>
      <c r="T60" s="1272"/>
      <c r="W60" s="215"/>
      <c r="X60" s="215"/>
      <c r="Y60" s="33"/>
      <c r="Z60" s="33"/>
    </row>
    <row r="61" spans="1:26" ht="4.5" customHeight="1">
      <c r="A61" s="40"/>
      <c r="B61" s="39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W61" s="215"/>
      <c r="X61" s="215"/>
      <c r="Z61" s="64"/>
    </row>
    <row r="62" spans="1:20" ht="24" customHeight="1">
      <c r="A62" s="1182" t="s">
        <v>745</v>
      </c>
      <c r="B62" s="1183"/>
      <c r="C62" s="41">
        <f aca="true" t="shared" si="0" ref="C62:H62">COUNTA(C7:C12,C14:C16,C18:C20,C22,C24:C29,C31,C33,C35,C37,C39,C41:C42,C44,C46,C48,C50,C52,C54,C56:C57,C59)</f>
        <v>21</v>
      </c>
      <c r="D62" s="41">
        <f t="shared" si="0"/>
        <v>22</v>
      </c>
      <c r="E62" s="204">
        <f t="shared" si="0"/>
        <v>21</v>
      </c>
      <c r="F62" s="206">
        <f t="shared" si="0"/>
        <v>21</v>
      </c>
      <c r="G62" s="204">
        <f t="shared" si="0"/>
        <v>18</v>
      </c>
      <c r="H62" s="206">
        <f t="shared" si="0"/>
        <v>19</v>
      </c>
      <c r="I62" s="41">
        <f aca="true" t="shared" si="1" ref="I62:S62">COUNTA(I7:I12,I14:I16,I18:I20,I22,I24:I29,I31,I33,I35,I37,I39,I41:I42,I44,I46,I48,I50,I52,I54,I56:I57,I59)</f>
        <v>34</v>
      </c>
      <c r="J62" s="204">
        <f t="shared" si="1"/>
        <v>31</v>
      </c>
      <c r="K62" s="205">
        <f t="shared" si="1"/>
        <v>29</v>
      </c>
      <c r="L62" s="205">
        <f t="shared" si="1"/>
        <v>31</v>
      </c>
      <c r="M62" s="206">
        <f t="shared" si="1"/>
        <v>5</v>
      </c>
      <c r="N62" s="41">
        <f>COUNTA(N7:N12,N14:N16,N18:N20,N22,N24:N29,N31,N33,N35,N37,N39,N41:N42,N44,N46,N48,N50,N52,N54,N56:N57,N59)</f>
        <v>35</v>
      </c>
      <c r="O62" s="204">
        <f>COUNTA(O7:O12,O14:O16,O18:O20,O22,O24:O29,O31,O33,O35,O37,O39,O41:O42,O44,O46,O48,O50,O52,O54,O56:O57,O59)</f>
        <v>32</v>
      </c>
      <c r="P62" s="205">
        <f t="shared" si="1"/>
        <v>28</v>
      </c>
      <c r="Q62" s="205">
        <f t="shared" si="1"/>
        <v>5</v>
      </c>
      <c r="R62" s="206">
        <f t="shared" si="1"/>
        <v>5</v>
      </c>
      <c r="S62" s="204">
        <f t="shared" si="1"/>
        <v>33</v>
      </c>
      <c r="T62" s="206" t="s">
        <v>382</v>
      </c>
    </row>
    <row r="63" spans="1:4" s="690" customFormat="1" ht="24.75" customHeight="1">
      <c r="A63" s="690" t="s">
        <v>93</v>
      </c>
      <c r="D63" s="690" t="s">
        <v>383</v>
      </c>
    </row>
    <row r="64" spans="1:3" s="690" customFormat="1" ht="18" customHeight="1">
      <c r="A64" s="690" t="s">
        <v>771</v>
      </c>
      <c r="B64" s="690" t="s">
        <v>842</v>
      </c>
      <c r="C64" s="697"/>
    </row>
    <row r="67" ht="13.5">
      <c r="C67" s="128"/>
    </row>
    <row r="70" ht="13.5">
      <c r="Y70" s="64"/>
    </row>
    <row r="77" spans="23:24" ht="13.5">
      <c r="W77" s="64"/>
      <c r="X77" s="64"/>
    </row>
  </sheetData>
  <sheetProtection/>
  <mergeCells count="39">
    <mergeCell ref="E60:T60"/>
    <mergeCell ref="J3:M3"/>
    <mergeCell ref="N2:R2"/>
    <mergeCell ref="O3:R3"/>
    <mergeCell ref="I2:M2"/>
    <mergeCell ref="R4:R6"/>
    <mergeCell ref="N4:N6"/>
    <mergeCell ref="F3:F6"/>
    <mergeCell ref="D5:D6"/>
    <mergeCell ref="E2:E6"/>
    <mergeCell ref="T31:T32"/>
    <mergeCell ref="S2:S6"/>
    <mergeCell ref="T3:T6"/>
    <mergeCell ref="Q4:Q6"/>
    <mergeCell ref="M4:M6"/>
    <mergeCell ref="P4:P6"/>
    <mergeCell ref="G2:G6"/>
    <mergeCell ref="H3:H6"/>
    <mergeCell ref="O4:O6"/>
    <mergeCell ref="A58:B58"/>
    <mergeCell ref="A60:B60"/>
    <mergeCell ref="A62:B62"/>
    <mergeCell ref="A14:A15"/>
    <mergeCell ref="A57:B57"/>
    <mergeCell ref="A44:A56"/>
    <mergeCell ref="A29:A32"/>
    <mergeCell ref="A16:A26"/>
    <mergeCell ref="A27:A28"/>
    <mergeCell ref="A59:B59"/>
    <mergeCell ref="A1:T1"/>
    <mergeCell ref="A2:B6"/>
    <mergeCell ref="C2:D4"/>
    <mergeCell ref="A33:A43"/>
    <mergeCell ref="A7:A13"/>
    <mergeCell ref="K4:K6"/>
    <mergeCell ref="L4:L6"/>
    <mergeCell ref="C5:C6"/>
    <mergeCell ref="I4:I6"/>
    <mergeCell ref="J4:J6"/>
  </mergeCells>
  <dataValidations count="1">
    <dataValidation allowBlank="1" showErrorMessage="1" sqref="C22:D22 W4:X61 C54:D54"/>
  </dataValidations>
  <printOptions horizontalCentered="1" verticalCentered="1"/>
  <pageMargins left="0.3937007874015748" right="0.3937007874015748" top="0.5905511811023623" bottom="0.5905511811023623" header="0.5118110236220472" footer="0.3937007874015748"/>
  <pageSetup horizontalDpi="600" verticalDpi="600" orientation="portrait" paperSize="9" scale="55" r:id="rId1"/>
  <headerFooter alignWithMargins="0">
    <oddFooter>&amp;C&amp;14－３－</oddFooter>
  </headerFooter>
  <rowBreaks count="1" manualBreakCount="1">
    <brk id="64" max="1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BD72"/>
  <sheetViews>
    <sheetView view="pageBreakPreview" zoomScale="75" zoomScaleNormal="75" zoomScaleSheetLayoutView="75" zoomScalePageLayoutView="0" workbookViewId="0" topLeftCell="A1">
      <pane xSplit="2" ySplit="3" topLeftCell="C4" activePane="bottomRight" state="frozen"/>
      <selection pane="topLeft" activeCell="B2" sqref="B2"/>
      <selection pane="topRight" activeCell="B2" sqref="B2"/>
      <selection pane="bottomLeft" activeCell="B2" sqref="B2"/>
      <selection pane="bottomRight" activeCell="C4" sqref="C4"/>
    </sheetView>
  </sheetViews>
  <sheetFormatPr defaultColWidth="9.00390625" defaultRowHeight="13.5"/>
  <cols>
    <col min="1" max="1" width="4.625" style="33" customWidth="1"/>
    <col min="2" max="2" width="10.875" style="33" customWidth="1"/>
    <col min="3" max="3" width="7.75390625" style="33" customWidth="1"/>
    <col min="4" max="4" width="28.875" style="97" customWidth="1"/>
    <col min="5" max="5" width="12.875" style="96" customWidth="1"/>
    <col min="6" max="6" width="16.875" style="130" customWidth="1"/>
    <col min="7" max="7" width="15.625" style="130" customWidth="1"/>
    <col min="8" max="8" width="25.75390625" style="130" customWidth="1"/>
    <col min="9" max="9" width="5.375" style="130" customWidth="1"/>
    <col min="10" max="10" width="8.50390625" style="130" customWidth="1"/>
    <col min="11" max="16384" width="9.00390625" style="33" customWidth="1"/>
  </cols>
  <sheetData>
    <row r="1" spans="1:10" ht="27.75" customHeight="1">
      <c r="A1" s="1280" t="s">
        <v>465</v>
      </c>
      <c r="B1" s="1280"/>
      <c r="C1" s="1280"/>
      <c r="D1" s="1280"/>
      <c r="E1" s="1280"/>
      <c r="F1" s="1280"/>
      <c r="G1" s="1280"/>
      <c r="H1" s="1280"/>
      <c r="I1" s="1280"/>
      <c r="J1" s="1280"/>
    </row>
    <row r="2" spans="1:10" ht="26.25" customHeight="1">
      <c r="A2" s="1290" t="s">
        <v>362</v>
      </c>
      <c r="B2" s="1290"/>
      <c r="C2" s="1290"/>
      <c r="D2" s="1290"/>
      <c r="E2" s="1290"/>
      <c r="F2" s="1290"/>
      <c r="G2" s="1290"/>
      <c r="H2" s="1290"/>
      <c r="I2" s="1291"/>
      <c r="J2" s="1290"/>
    </row>
    <row r="3" spans="1:10" ht="27.75" customHeight="1">
      <c r="A3" s="1294" t="s">
        <v>746</v>
      </c>
      <c r="B3" s="1274"/>
      <c r="C3" s="69" t="s">
        <v>664</v>
      </c>
      <c r="D3" s="41" t="s">
        <v>653</v>
      </c>
      <c r="E3" s="41" t="s">
        <v>656</v>
      </c>
      <c r="F3" s="41" t="s">
        <v>800</v>
      </c>
      <c r="G3" s="41" t="s">
        <v>654</v>
      </c>
      <c r="H3" s="41" t="s">
        <v>655</v>
      </c>
      <c r="I3" s="1292" t="s">
        <v>846</v>
      </c>
      <c r="J3" s="1293"/>
    </row>
    <row r="4" spans="1:11" ht="27">
      <c r="A4" s="1178" t="s">
        <v>531</v>
      </c>
      <c r="B4" s="239" t="s">
        <v>562</v>
      </c>
      <c r="C4" s="87" t="s">
        <v>254</v>
      </c>
      <c r="D4" s="98" t="s">
        <v>692</v>
      </c>
      <c r="E4" s="84" t="s">
        <v>384</v>
      </c>
      <c r="F4" s="84" t="s">
        <v>385</v>
      </c>
      <c r="G4" s="84" t="s">
        <v>386</v>
      </c>
      <c r="H4" s="98" t="s">
        <v>693</v>
      </c>
      <c r="I4" s="85" t="s">
        <v>179</v>
      </c>
      <c r="J4" s="8" t="s">
        <v>254</v>
      </c>
      <c r="K4" s="183"/>
    </row>
    <row r="5" spans="1:56" ht="16.5" customHeight="1">
      <c r="A5" s="1179"/>
      <c r="B5" s="231" t="s">
        <v>563</v>
      </c>
      <c r="C5" s="20" t="s">
        <v>253</v>
      </c>
      <c r="D5" s="81" t="s">
        <v>152</v>
      </c>
      <c r="E5" s="20" t="s">
        <v>725</v>
      </c>
      <c r="F5" s="20" t="s">
        <v>499</v>
      </c>
      <c r="G5" s="20" t="s">
        <v>801</v>
      </c>
      <c r="H5" s="81" t="s">
        <v>693</v>
      </c>
      <c r="I5" s="2" t="s">
        <v>179</v>
      </c>
      <c r="J5" s="3" t="s">
        <v>176</v>
      </c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</row>
    <row r="6" spans="1:56" ht="40.5">
      <c r="A6" s="1179"/>
      <c r="B6" s="231" t="s">
        <v>564</v>
      </c>
      <c r="C6" s="93" t="s">
        <v>252</v>
      </c>
      <c r="D6" s="83" t="s">
        <v>509</v>
      </c>
      <c r="E6" s="93" t="s">
        <v>803</v>
      </c>
      <c r="F6" s="93" t="s">
        <v>153</v>
      </c>
      <c r="G6" s="93" t="s">
        <v>154</v>
      </c>
      <c r="H6" s="83" t="s">
        <v>831</v>
      </c>
      <c r="I6" s="2" t="s">
        <v>179</v>
      </c>
      <c r="J6" s="3" t="s">
        <v>254</v>
      </c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</row>
    <row r="7" spans="1:56" ht="16.5" customHeight="1">
      <c r="A7" s="1179"/>
      <c r="B7" s="231" t="s">
        <v>565</v>
      </c>
      <c r="C7" s="20" t="s">
        <v>255</v>
      </c>
      <c r="D7" s="81" t="s">
        <v>692</v>
      </c>
      <c r="E7" s="20" t="s">
        <v>725</v>
      </c>
      <c r="F7" s="20" t="s">
        <v>499</v>
      </c>
      <c r="G7" s="20" t="s">
        <v>801</v>
      </c>
      <c r="H7" s="81" t="s">
        <v>720</v>
      </c>
      <c r="I7" s="2" t="s">
        <v>179</v>
      </c>
      <c r="J7" s="3" t="s">
        <v>200</v>
      </c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</row>
    <row r="8" spans="1:56" ht="16.5" customHeight="1">
      <c r="A8" s="1179"/>
      <c r="B8" s="231" t="s">
        <v>566</v>
      </c>
      <c r="C8" s="20" t="s">
        <v>256</v>
      </c>
      <c r="D8" s="81" t="s">
        <v>692</v>
      </c>
      <c r="E8" s="20" t="s">
        <v>679</v>
      </c>
      <c r="F8" s="20" t="s">
        <v>499</v>
      </c>
      <c r="G8" s="20" t="s">
        <v>802</v>
      </c>
      <c r="H8" s="100" t="s">
        <v>693</v>
      </c>
      <c r="I8" s="74"/>
      <c r="J8" s="72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</row>
    <row r="9" spans="1:56" ht="27">
      <c r="A9" s="1179"/>
      <c r="B9" s="1283" t="s">
        <v>726</v>
      </c>
      <c r="C9" s="104" t="s">
        <v>257</v>
      </c>
      <c r="D9" s="270" t="s">
        <v>843</v>
      </c>
      <c r="E9" s="61" t="s">
        <v>679</v>
      </c>
      <c r="F9" s="271" t="s">
        <v>258</v>
      </c>
      <c r="G9" s="271" t="s">
        <v>259</v>
      </c>
      <c r="H9" s="62" t="s">
        <v>720</v>
      </c>
      <c r="I9" s="227" t="s">
        <v>179</v>
      </c>
      <c r="J9" s="272" t="s">
        <v>260</v>
      </c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</row>
    <row r="10" spans="1:56" ht="13.5">
      <c r="A10" s="1180"/>
      <c r="B10" s="1284"/>
      <c r="C10" s="148" t="s">
        <v>805</v>
      </c>
      <c r="D10" s="267"/>
      <c r="E10" s="99"/>
      <c r="F10" s="268"/>
      <c r="G10" s="268"/>
      <c r="H10" s="273"/>
      <c r="I10" s="500"/>
      <c r="J10" s="501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</row>
    <row r="11" spans="1:56" ht="16.5" customHeight="1">
      <c r="A11" s="1246" t="s">
        <v>609</v>
      </c>
      <c r="B11" s="239" t="s">
        <v>568</v>
      </c>
      <c r="C11" s="87" t="s">
        <v>242</v>
      </c>
      <c r="D11" s="98" t="s">
        <v>692</v>
      </c>
      <c r="E11" s="87" t="s">
        <v>721</v>
      </c>
      <c r="F11" s="87" t="s">
        <v>499</v>
      </c>
      <c r="G11" s="87" t="s">
        <v>801</v>
      </c>
      <c r="H11" s="98" t="s">
        <v>693</v>
      </c>
      <c r="I11" s="85" t="s">
        <v>179</v>
      </c>
      <c r="J11" s="8" t="s">
        <v>237</v>
      </c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</row>
    <row r="12" spans="1:56" ht="16.5" customHeight="1">
      <c r="A12" s="1247"/>
      <c r="B12" s="240" t="s">
        <v>722</v>
      </c>
      <c r="C12" s="20" t="s">
        <v>261</v>
      </c>
      <c r="D12" s="94" t="s">
        <v>692</v>
      </c>
      <c r="E12" s="24" t="s">
        <v>721</v>
      </c>
      <c r="F12" s="24" t="s">
        <v>165</v>
      </c>
      <c r="G12" s="24" t="s">
        <v>810</v>
      </c>
      <c r="H12" s="94" t="s">
        <v>693</v>
      </c>
      <c r="I12" s="7" t="s">
        <v>179</v>
      </c>
      <c r="J12" s="4" t="s">
        <v>237</v>
      </c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</row>
    <row r="13" spans="1:56" ht="13.5">
      <c r="A13" s="1178" t="s">
        <v>610</v>
      </c>
      <c r="B13" s="1281" t="s">
        <v>571</v>
      </c>
      <c r="C13" s="105" t="s">
        <v>243</v>
      </c>
      <c r="D13" s="119" t="s">
        <v>692</v>
      </c>
      <c r="E13" s="105" t="s">
        <v>461</v>
      </c>
      <c r="F13" s="105"/>
      <c r="G13" s="105" t="s">
        <v>163</v>
      </c>
      <c r="H13" s="119" t="s">
        <v>714</v>
      </c>
      <c r="I13" s="106" t="s">
        <v>179</v>
      </c>
      <c r="J13" s="32" t="s">
        <v>232</v>
      </c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</row>
    <row r="14" spans="1:56" ht="13.5">
      <c r="A14" s="1179"/>
      <c r="B14" s="1282"/>
      <c r="C14" s="274" t="s">
        <v>806</v>
      </c>
      <c r="D14" s="275"/>
      <c r="E14" s="89" t="s">
        <v>462</v>
      </c>
      <c r="F14" s="89" t="s">
        <v>458</v>
      </c>
      <c r="G14" s="89" t="s">
        <v>459</v>
      </c>
      <c r="H14" s="80" t="s">
        <v>460</v>
      </c>
      <c r="I14" s="21"/>
      <c r="J14" s="5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</row>
    <row r="15" spans="1:56" ht="16.5" customHeight="1">
      <c r="A15" s="1179"/>
      <c r="B15" s="231" t="s">
        <v>572</v>
      </c>
      <c r="C15" s="20" t="s">
        <v>262</v>
      </c>
      <c r="D15" s="83"/>
      <c r="E15" s="20"/>
      <c r="F15" s="20"/>
      <c r="G15" s="20"/>
      <c r="H15" s="142"/>
      <c r="I15" s="227" t="s">
        <v>181</v>
      </c>
      <c r="J15" s="272" t="s">
        <v>263</v>
      </c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</row>
    <row r="16" spans="1:56" ht="16.5" customHeight="1">
      <c r="A16" s="1179"/>
      <c r="B16" s="231" t="s">
        <v>573</v>
      </c>
      <c r="C16" s="20" t="s">
        <v>371</v>
      </c>
      <c r="D16" s="81" t="s">
        <v>692</v>
      </c>
      <c r="E16" s="20" t="s">
        <v>166</v>
      </c>
      <c r="F16" s="20"/>
      <c r="G16" s="20" t="s">
        <v>163</v>
      </c>
      <c r="H16" s="81" t="s">
        <v>714</v>
      </c>
      <c r="I16" s="2"/>
      <c r="J16" s="3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</row>
    <row r="17" spans="1:56" s="64" customFormat="1" ht="13.5">
      <c r="A17" s="1179"/>
      <c r="B17" s="1283" t="s">
        <v>807</v>
      </c>
      <c r="C17" s="61" t="s">
        <v>264</v>
      </c>
      <c r="D17" s="70" t="s">
        <v>692</v>
      </c>
      <c r="E17" s="61" t="s">
        <v>679</v>
      </c>
      <c r="F17" s="61" t="s">
        <v>500</v>
      </c>
      <c r="G17" s="61" t="s">
        <v>456</v>
      </c>
      <c r="H17" s="62" t="s">
        <v>693</v>
      </c>
      <c r="I17" s="15" t="s">
        <v>179</v>
      </c>
      <c r="J17" s="26" t="s">
        <v>237</v>
      </c>
      <c r="K17" s="236"/>
      <c r="L17" s="236"/>
      <c r="M17" s="236"/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36"/>
      <c r="Y17" s="236"/>
      <c r="Z17" s="236"/>
      <c r="AA17" s="236"/>
      <c r="AB17" s="236"/>
      <c r="AC17" s="236"/>
      <c r="AD17" s="236"/>
      <c r="AE17" s="236"/>
      <c r="AF17" s="236"/>
      <c r="AG17" s="236"/>
      <c r="AH17" s="236"/>
      <c r="AI17" s="236"/>
      <c r="AJ17" s="236"/>
      <c r="AK17" s="236"/>
      <c r="AL17" s="236"/>
      <c r="AM17" s="236"/>
      <c r="AN17" s="236"/>
      <c r="AO17" s="236"/>
      <c r="AP17" s="236"/>
      <c r="AQ17" s="236"/>
      <c r="AR17" s="236"/>
      <c r="AS17" s="236"/>
      <c r="AT17" s="236"/>
      <c r="AU17" s="236"/>
      <c r="AV17" s="236"/>
      <c r="AW17" s="236"/>
      <c r="AX17" s="236"/>
      <c r="AY17" s="236"/>
      <c r="AZ17" s="236"/>
      <c r="BA17" s="236"/>
      <c r="BB17" s="236"/>
      <c r="BC17" s="236"/>
      <c r="BD17" s="236"/>
    </row>
    <row r="18" spans="1:56" s="64" customFormat="1" ht="13.5">
      <c r="A18" s="1179"/>
      <c r="B18" s="1282"/>
      <c r="C18" s="274" t="s">
        <v>841</v>
      </c>
      <c r="D18" s="275"/>
      <c r="E18" s="89"/>
      <c r="F18" s="89"/>
      <c r="G18" s="89"/>
      <c r="H18" s="80"/>
      <c r="I18" s="21"/>
      <c r="J18" s="5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6"/>
      <c r="AA18" s="236"/>
      <c r="AB18" s="236"/>
      <c r="AC18" s="236"/>
      <c r="AD18" s="236"/>
      <c r="AE18" s="236"/>
      <c r="AF18" s="236"/>
      <c r="AG18" s="236"/>
      <c r="AH18" s="236"/>
      <c r="AI18" s="236"/>
      <c r="AJ18" s="236"/>
      <c r="AK18" s="236"/>
      <c r="AL18" s="236"/>
      <c r="AM18" s="236"/>
      <c r="AN18" s="236"/>
      <c r="AO18" s="236"/>
      <c r="AP18" s="236"/>
      <c r="AQ18" s="236"/>
      <c r="AR18" s="236"/>
      <c r="AS18" s="236"/>
      <c r="AT18" s="236"/>
      <c r="AU18" s="236"/>
      <c r="AV18" s="236"/>
      <c r="AW18" s="236"/>
      <c r="AX18" s="236"/>
      <c r="AY18" s="236"/>
      <c r="AZ18" s="236"/>
      <c r="BA18" s="236"/>
      <c r="BB18" s="236"/>
      <c r="BC18" s="236"/>
      <c r="BD18" s="236"/>
    </row>
    <row r="19" spans="1:56" ht="13.5">
      <c r="A19" s="1179"/>
      <c r="B19" s="1283" t="s">
        <v>760</v>
      </c>
      <c r="C19" s="82" t="s">
        <v>265</v>
      </c>
      <c r="D19" s="110" t="s">
        <v>809</v>
      </c>
      <c r="E19" s="82" t="s">
        <v>679</v>
      </c>
      <c r="F19" s="82" t="s">
        <v>266</v>
      </c>
      <c r="G19" s="82" t="s">
        <v>267</v>
      </c>
      <c r="H19" s="100" t="s">
        <v>724</v>
      </c>
      <c r="I19" s="227" t="s">
        <v>179</v>
      </c>
      <c r="J19" s="272" t="s">
        <v>268</v>
      </c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</row>
    <row r="20" spans="1:56" ht="13.5">
      <c r="A20" s="1179"/>
      <c r="B20" s="1282"/>
      <c r="C20" s="276" t="s">
        <v>511</v>
      </c>
      <c r="D20" s="277"/>
      <c r="E20" s="89"/>
      <c r="F20" s="89"/>
      <c r="G20" s="89"/>
      <c r="H20" s="80"/>
      <c r="I20" s="21"/>
      <c r="J20" s="5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</row>
    <row r="21" spans="1:56" ht="16.5" customHeight="1">
      <c r="A21" s="1179"/>
      <c r="B21" s="231" t="s">
        <v>574</v>
      </c>
      <c r="C21" s="93" t="s">
        <v>269</v>
      </c>
      <c r="D21" s="62" t="s">
        <v>692</v>
      </c>
      <c r="E21" s="20" t="s">
        <v>679</v>
      </c>
      <c r="F21" s="20" t="s">
        <v>501</v>
      </c>
      <c r="G21" s="20" t="s">
        <v>466</v>
      </c>
      <c r="H21" s="81" t="s">
        <v>724</v>
      </c>
      <c r="I21" s="2"/>
      <c r="J21" s="3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</row>
    <row r="22" spans="1:56" ht="16.5" customHeight="1">
      <c r="A22" s="1179"/>
      <c r="B22" s="231" t="s">
        <v>575</v>
      </c>
      <c r="C22" s="20"/>
      <c r="D22" s="70"/>
      <c r="E22" s="20"/>
      <c r="F22" s="20"/>
      <c r="G22" s="20"/>
      <c r="H22" s="142"/>
      <c r="I22" s="2" t="s">
        <v>179</v>
      </c>
      <c r="J22" s="3" t="s">
        <v>204</v>
      </c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</row>
    <row r="23" spans="1:56" ht="16.5" customHeight="1">
      <c r="A23" s="1180"/>
      <c r="B23" s="240" t="s">
        <v>576</v>
      </c>
      <c r="C23" s="24" t="s">
        <v>270</v>
      </c>
      <c r="D23" s="94" t="s">
        <v>692</v>
      </c>
      <c r="E23" s="24" t="s">
        <v>679</v>
      </c>
      <c r="F23" s="24" t="s">
        <v>499</v>
      </c>
      <c r="G23" s="24" t="s">
        <v>801</v>
      </c>
      <c r="H23" s="94" t="s">
        <v>693</v>
      </c>
      <c r="I23" s="7" t="s">
        <v>179</v>
      </c>
      <c r="J23" s="4" t="s">
        <v>237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</row>
    <row r="24" spans="1:56" ht="16.5" customHeight="1">
      <c r="A24" s="1296" t="s">
        <v>611</v>
      </c>
      <c r="B24" s="101" t="s">
        <v>577</v>
      </c>
      <c r="C24" s="821"/>
      <c r="D24" s="825"/>
      <c r="E24" s="89"/>
      <c r="F24" s="89"/>
      <c r="G24" s="89"/>
      <c r="H24" s="269"/>
      <c r="I24" s="21"/>
      <c r="J24" s="5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</row>
    <row r="25" spans="1:56" ht="16.5" customHeight="1">
      <c r="A25" s="1297"/>
      <c r="B25" s="101" t="s">
        <v>683</v>
      </c>
      <c r="C25" s="821"/>
      <c r="D25" s="826"/>
      <c r="E25" s="89"/>
      <c r="F25" s="89"/>
      <c r="G25" s="89"/>
      <c r="H25" s="269"/>
      <c r="I25" s="7" t="s">
        <v>214</v>
      </c>
      <c r="J25" s="4" t="s">
        <v>271</v>
      </c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</row>
    <row r="26" spans="1:56" ht="27">
      <c r="A26" s="1178" t="s">
        <v>612</v>
      </c>
      <c r="B26" s="1281" t="s">
        <v>579</v>
      </c>
      <c r="C26" s="827" t="s">
        <v>556</v>
      </c>
      <c r="D26" s="828" t="s">
        <v>692</v>
      </c>
      <c r="E26" s="237" t="s">
        <v>167</v>
      </c>
      <c r="F26" s="105" t="s">
        <v>455</v>
      </c>
      <c r="G26" s="237" t="s">
        <v>272</v>
      </c>
      <c r="H26" s="119" t="s">
        <v>164</v>
      </c>
      <c r="I26" s="278" t="s">
        <v>179</v>
      </c>
      <c r="J26" s="279" t="s">
        <v>273</v>
      </c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</row>
    <row r="27" spans="1:56" ht="13.5">
      <c r="A27" s="1179"/>
      <c r="B27" s="1282"/>
      <c r="C27" s="829" t="s">
        <v>453</v>
      </c>
      <c r="D27" s="829"/>
      <c r="E27" s="280"/>
      <c r="F27" s="89"/>
      <c r="G27" s="89"/>
      <c r="H27" s="80"/>
      <c r="I27" s="188"/>
      <c r="J27" s="281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</row>
    <row r="28" spans="1:56" ht="13.5">
      <c r="A28" s="1179"/>
      <c r="B28" s="1287" t="s">
        <v>580</v>
      </c>
      <c r="C28" s="830" t="s">
        <v>557</v>
      </c>
      <c r="D28" s="831" t="s">
        <v>692</v>
      </c>
      <c r="E28" s="282" t="s">
        <v>679</v>
      </c>
      <c r="F28" s="61" t="s">
        <v>499</v>
      </c>
      <c r="G28" s="61" t="s">
        <v>810</v>
      </c>
      <c r="H28" s="62" t="s">
        <v>724</v>
      </c>
      <c r="I28" s="227" t="s">
        <v>179</v>
      </c>
      <c r="J28" s="272" t="s">
        <v>268</v>
      </c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</row>
    <row r="29" spans="1:56" ht="13.5">
      <c r="A29" s="1180"/>
      <c r="B29" s="1288"/>
      <c r="C29" s="832" t="s">
        <v>832</v>
      </c>
      <c r="D29" s="833"/>
      <c r="E29" s="76"/>
      <c r="F29" s="76"/>
      <c r="G29" s="76"/>
      <c r="H29" s="152"/>
      <c r="I29" s="75"/>
      <c r="J29" s="73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</row>
    <row r="30" spans="1:56" ht="13.5">
      <c r="A30" s="1181" t="s">
        <v>815</v>
      </c>
      <c r="B30" s="1281" t="s">
        <v>583</v>
      </c>
      <c r="C30" s="830" t="s">
        <v>414</v>
      </c>
      <c r="D30" s="831" t="s">
        <v>692</v>
      </c>
      <c r="E30" s="61" t="s">
        <v>679</v>
      </c>
      <c r="F30" s="61" t="s">
        <v>499</v>
      </c>
      <c r="G30" s="61" t="s">
        <v>802</v>
      </c>
      <c r="H30" s="62" t="s">
        <v>724</v>
      </c>
      <c r="I30" s="15"/>
      <c r="J30" s="26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</row>
    <row r="31" spans="1:56" ht="13.5">
      <c r="A31" s="1181"/>
      <c r="B31" s="1282"/>
      <c r="C31" s="834" t="s">
        <v>99</v>
      </c>
      <c r="D31" s="829"/>
      <c r="E31" s="89"/>
      <c r="F31" s="89"/>
      <c r="G31" s="89"/>
      <c r="H31" s="80"/>
      <c r="I31" s="21"/>
      <c r="J31" s="5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</row>
    <row r="32" spans="1:56" ht="27">
      <c r="A32" s="1181"/>
      <c r="B32" s="1285" t="s">
        <v>581</v>
      </c>
      <c r="C32" s="271" t="s">
        <v>274</v>
      </c>
      <c r="D32" s="70" t="s">
        <v>100</v>
      </c>
      <c r="E32" s="61" t="s">
        <v>679</v>
      </c>
      <c r="F32" s="61" t="s">
        <v>502</v>
      </c>
      <c r="G32" s="61" t="s">
        <v>801</v>
      </c>
      <c r="H32" s="62" t="s">
        <v>693</v>
      </c>
      <c r="I32" s="15"/>
      <c r="J32" s="26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</row>
    <row r="33" spans="1:56" ht="13.5">
      <c r="A33" s="1181"/>
      <c r="B33" s="1286"/>
      <c r="C33" s="1300" t="s">
        <v>101</v>
      </c>
      <c r="D33" s="1301"/>
      <c r="E33" s="280"/>
      <c r="F33" s="89"/>
      <c r="G33" s="89"/>
      <c r="H33" s="80"/>
      <c r="I33" s="21"/>
      <c r="J33" s="5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</row>
    <row r="34" spans="1:56" ht="13.5">
      <c r="A34" s="1181"/>
      <c r="B34" s="1285" t="s">
        <v>582</v>
      </c>
      <c r="C34" s="271" t="s">
        <v>275</v>
      </c>
      <c r="D34" s="62" t="s">
        <v>692</v>
      </c>
      <c r="E34" s="61" t="s">
        <v>679</v>
      </c>
      <c r="F34" s="61" t="s">
        <v>819</v>
      </c>
      <c r="G34" s="61" t="s">
        <v>801</v>
      </c>
      <c r="H34" s="62" t="s">
        <v>693</v>
      </c>
      <c r="I34" s="15"/>
      <c r="J34" s="26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</row>
    <row r="35" spans="1:56" ht="13.5">
      <c r="A35" s="1181"/>
      <c r="B35" s="1286"/>
      <c r="C35" s="283" t="s">
        <v>102</v>
      </c>
      <c r="D35" s="284"/>
      <c r="E35" s="89"/>
      <c r="F35" s="89"/>
      <c r="G35" s="89"/>
      <c r="H35" s="80"/>
      <c r="I35" s="21"/>
      <c r="J35" s="5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</row>
    <row r="36" spans="1:56" ht="13.5">
      <c r="A36" s="1181"/>
      <c r="B36" s="1287" t="s">
        <v>748</v>
      </c>
      <c r="C36" s="61" t="s">
        <v>276</v>
      </c>
      <c r="D36" s="62" t="s">
        <v>692</v>
      </c>
      <c r="E36" s="61" t="s">
        <v>679</v>
      </c>
      <c r="F36" s="61" t="s">
        <v>499</v>
      </c>
      <c r="G36" s="61" t="s">
        <v>812</v>
      </c>
      <c r="H36" s="62" t="s">
        <v>693</v>
      </c>
      <c r="I36" s="15" t="s">
        <v>179</v>
      </c>
      <c r="J36" s="26" t="s">
        <v>277</v>
      </c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</row>
    <row r="37" spans="1:56" ht="13.5">
      <c r="A37" s="1181"/>
      <c r="B37" s="1289"/>
      <c r="C37" s="274" t="s">
        <v>829</v>
      </c>
      <c r="D37" s="80"/>
      <c r="E37" s="89"/>
      <c r="F37" s="89"/>
      <c r="G37" s="89"/>
      <c r="H37" s="80"/>
      <c r="I37" s="21"/>
      <c r="J37" s="5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</row>
    <row r="38" spans="1:56" ht="16.5" customHeight="1">
      <c r="A38" s="1181"/>
      <c r="B38" s="231" t="s">
        <v>584</v>
      </c>
      <c r="C38" s="20" t="s">
        <v>278</v>
      </c>
      <c r="D38" s="81" t="s">
        <v>692</v>
      </c>
      <c r="E38" s="20" t="s">
        <v>679</v>
      </c>
      <c r="F38" s="20"/>
      <c r="G38" s="20"/>
      <c r="H38" s="81" t="s">
        <v>714</v>
      </c>
      <c r="I38" s="2" t="s">
        <v>179</v>
      </c>
      <c r="J38" s="3" t="s">
        <v>447</v>
      </c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</row>
    <row r="39" spans="1:56" ht="13.5">
      <c r="A39" s="1181"/>
      <c r="B39" s="1283" t="s">
        <v>749</v>
      </c>
      <c r="C39" s="61" t="s">
        <v>252</v>
      </c>
      <c r="D39" s="62" t="s">
        <v>692</v>
      </c>
      <c r="E39" s="61" t="s">
        <v>679</v>
      </c>
      <c r="F39" s="61" t="s">
        <v>499</v>
      </c>
      <c r="G39" s="61" t="s">
        <v>801</v>
      </c>
      <c r="H39" s="62" t="s">
        <v>693</v>
      </c>
      <c r="I39" s="15" t="s">
        <v>179</v>
      </c>
      <c r="J39" s="26" t="s">
        <v>279</v>
      </c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</row>
    <row r="40" spans="1:56" ht="13.5">
      <c r="A40" s="1181"/>
      <c r="B40" s="1284"/>
      <c r="C40" s="148" t="s">
        <v>512</v>
      </c>
      <c r="D40" s="152"/>
      <c r="E40" s="76"/>
      <c r="F40" s="76"/>
      <c r="G40" s="76"/>
      <c r="H40" s="152"/>
      <c r="I40" s="75"/>
      <c r="J40" s="73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</row>
    <row r="41" spans="1:10" ht="13.5">
      <c r="A41" s="1298" t="s">
        <v>504</v>
      </c>
      <c r="B41" s="1281" t="s">
        <v>586</v>
      </c>
      <c r="C41" s="105" t="s">
        <v>387</v>
      </c>
      <c r="D41" s="119" t="s">
        <v>692</v>
      </c>
      <c r="E41" s="105" t="s">
        <v>679</v>
      </c>
      <c r="F41" s="105" t="s">
        <v>499</v>
      </c>
      <c r="G41" s="105" t="s">
        <v>83</v>
      </c>
      <c r="H41" s="119" t="s">
        <v>693</v>
      </c>
      <c r="I41" s="106" t="s">
        <v>179</v>
      </c>
      <c r="J41" s="32" t="s">
        <v>260</v>
      </c>
    </row>
    <row r="42" spans="1:11" ht="13.5">
      <c r="A42" s="1299"/>
      <c r="B42" s="1282"/>
      <c r="C42" s="274" t="s">
        <v>513</v>
      </c>
      <c r="D42" s="80"/>
      <c r="E42" s="89"/>
      <c r="F42" s="89"/>
      <c r="G42" s="89"/>
      <c r="H42" s="89"/>
      <c r="I42" s="21"/>
      <c r="J42" s="5"/>
      <c r="K42" s="242"/>
    </row>
    <row r="43" spans="1:11" ht="13.5">
      <c r="A43" s="1299"/>
      <c r="B43" s="1283" t="s">
        <v>585</v>
      </c>
      <c r="C43" s="82" t="s">
        <v>388</v>
      </c>
      <c r="D43" s="100" t="s">
        <v>692</v>
      </c>
      <c r="E43" s="82" t="s">
        <v>679</v>
      </c>
      <c r="F43" s="82" t="s">
        <v>127</v>
      </c>
      <c r="G43" s="82" t="s">
        <v>82</v>
      </c>
      <c r="H43" s="100" t="s">
        <v>693</v>
      </c>
      <c r="I43" s="74"/>
      <c r="J43" s="72"/>
      <c r="K43" s="242"/>
    </row>
    <row r="44" spans="1:10" ht="13.5">
      <c r="A44" s="1299"/>
      <c r="B44" s="1282"/>
      <c r="C44" s="274" t="s">
        <v>524</v>
      </c>
      <c r="D44" s="110"/>
      <c r="E44" s="82"/>
      <c r="F44" s="285"/>
      <c r="G44" s="285"/>
      <c r="H44" s="82"/>
      <c r="I44" s="74"/>
      <c r="J44" s="72"/>
    </row>
    <row r="45" spans="1:10" ht="13.5">
      <c r="A45" s="1299"/>
      <c r="B45" s="1283" t="s">
        <v>587</v>
      </c>
      <c r="C45" s="61" t="s">
        <v>329</v>
      </c>
      <c r="D45" s="62" t="s">
        <v>692</v>
      </c>
      <c r="E45" s="61" t="s">
        <v>679</v>
      </c>
      <c r="F45" s="61" t="s">
        <v>389</v>
      </c>
      <c r="G45" s="61" t="s">
        <v>390</v>
      </c>
      <c r="H45" s="70" t="s">
        <v>391</v>
      </c>
      <c r="I45" s="15" t="s">
        <v>392</v>
      </c>
      <c r="J45" s="26" t="s">
        <v>393</v>
      </c>
    </row>
    <row r="46" spans="1:11" ht="13.5">
      <c r="A46" s="1299"/>
      <c r="B46" s="1282"/>
      <c r="C46" s="286" t="s">
        <v>525</v>
      </c>
      <c r="D46" s="100"/>
      <c r="E46" s="82"/>
      <c r="F46" s="285"/>
      <c r="G46" s="285"/>
      <c r="H46" s="110"/>
      <c r="I46" s="404"/>
      <c r="J46" s="406"/>
      <c r="K46" s="242"/>
    </row>
    <row r="47" spans="1:10" ht="13.5">
      <c r="A47" s="1299"/>
      <c r="B47" s="1287" t="s">
        <v>588</v>
      </c>
      <c r="C47" s="61" t="s">
        <v>394</v>
      </c>
      <c r="D47" s="62" t="s">
        <v>692</v>
      </c>
      <c r="E47" s="61" t="s">
        <v>756</v>
      </c>
      <c r="F47" s="61" t="s">
        <v>503</v>
      </c>
      <c r="G47" s="61" t="s">
        <v>82</v>
      </c>
      <c r="H47" s="62" t="s">
        <v>693</v>
      </c>
      <c r="I47" s="15" t="s">
        <v>179</v>
      </c>
      <c r="J47" s="26" t="s">
        <v>260</v>
      </c>
    </row>
    <row r="48" spans="1:10" ht="13.5">
      <c r="A48" s="1299"/>
      <c r="B48" s="1289"/>
      <c r="C48" s="103" t="s">
        <v>833</v>
      </c>
      <c r="D48" s="80"/>
      <c r="E48" s="89"/>
      <c r="F48" s="89"/>
      <c r="G48" s="89"/>
      <c r="H48" s="80"/>
      <c r="I48" s="21"/>
      <c r="J48" s="5"/>
    </row>
    <row r="49" spans="1:11" ht="13.5">
      <c r="A49" s="1299"/>
      <c r="B49" s="1283" t="s">
        <v>730</v>
      </c>
      <c r="C49" s="61" t="s">
        <v>395</v>
      </c>
      <c r="D49" s="62" t="s">
        <v>757</v>
      </c>
      <c r="E49" s="61" t="s">
        <v>679</v>
      </c>
      <c r="F49" s="61" t="s">
        <v>499</v>
      </c>
      <c r="G49" s="61" t="s">
        <v>83</v>
      </c>
      <c r="H49" s="62" t="s">
        <v>693</v>
      </c>
      <c r="I49" s="15" t="s">
        <v>179</v>
      </c>
      <c r="J49" s="26" t="s">
        <v>277</v>
      </c>
      <c r="K49" s="242"/>
    </row>
    <row r="50" spans="1:10" ht="13.5">
      <c r="A50" s="1299"/>
      <c r="B50" s="1282"/>
      <c r="C50" s="274" t="s">
        <v>526</v>
      </c>
      <c r="D50" s="274"/>
      <c r="E50" s="89"/>
      <c r="F50" s="89"/>
      <c r="G50" s="89"/>
      <c r="H50" s="89"/>
      <c r="I50" s="21"/>
      <c r="J50" s="5"/>
    </row>
    <row r="51" spans="1:10" ht="13.5">
      <c r="A51" s="1299"/>
      <c r="B51" s="1283" t="s">
        <v>736</v>
      </c>
      <c r="C51" s="61" t="s">
        <v>396</v>
      </c>
      <c r="D51" s="62" t="s">
        <v>692</v>
      </c>
      <c r="E51" s="61" t="s">
        <v>679</v>
      </c>
      <c r="F51" s="61" t="s">
        <v>499</v>
      </c>
      <c r="G51" s="61" t="s">
        <v>83</v>
      </c>
      <c r="H51" s="62" t="s">
        <v>693</v>
      </c>
      <c r="I51" s="15" t="s">
        <v>179</v>
      </c>
      <c r="J51" s="26" t="s">
        <v>397</v>
      </c>
    </row>
    <row r="52" spans="1:10" ht="13.5">
      <c r="A52" s="1299"/>
      <c r="B52" s="1282"/>
      <c r="C52" s="274" t="s">
        <v>527</v>
      </c>
      <c r="D52" s="80"/>
      <c r="E52" s="89"/>
      <c r="F52" s="89"/>
      <c r="G52" s="89"/>
      <c r="H52" s="89"/>
      <c r="I52" s="21"/>
      <c r="J52" s="5"/>
    </row>
    <row r="53" spans="1:10" ht="16.5" customHeight="1">
      <c r="A53" s="1299"/>
      <c r="B53" s="58" t="s">
        <v>676</v>
      </c>
      <c r="C53" s="82" t="s">
        <v>398</v>
      </c>
      <c r="D53" s="100" t="s">
        <v>692</v>
      </c>
      <c r="E53" s="82" t="s">
        <v>679</v>
      </c>
      <c r="F53" s="82" t="s">
        <v>499</v>
      </c>
      <c r="G53" s="82" t="s">
        <v>83</v>
      </c>
      <c r="H53" s="100" t="s">
        <v>693</v>
      </c>
      <c r="I53" s="74" t="s">
        <v>179</v>
      </c>
      <c r="J53" s="72" t="s">
        <v>268</v>
      </c>
    </row>
    <row r="54" spans="1:10" ht="27.75" customHeight="1">
      <c r="A54" s="1224" t="s">
        <v>589</v>
      </c>
      <c r="B54" s="1295"/>
      <c r="C54" s="105"/>
      <c r="D54" s="129"/>
      <c r="E54" s="237"/>
      <c r="F54" s="237"/>
      <c r="G54" s="237"/>
      <c r="H54" s="129"/>
      <c r="I54" s="106" t="s">
        <v>179</v>
      </c>
      <c r="J54" s="32" t="s">
        <v>447</v>
      </c>
    </row>
    <row r="55" spans="1:10" ht="40.5">
      <c r="A55" s="1224" t="s">
        <v>769</v>
      </c>
      <c r="B55" s="1295"/>
      <c r="C55" s="84" t="s">
        <v>399</v>
      </c>
      <c r="D55" s="184" t="s">
        <v>507</v>
      </c>
      <c r="E55" s="87" t="s">
        <v>679</v>
      </c>
      <c r="F55" s="87" t="s">
        <v>506</v>
      </c>
      <c r="G55" s="87" t="s">
        <v>505</v>
      </c>
      <c r="H55" s="184" t="s">
        <v>443</v>
      </c>
      <c r="I55" s="106" t="s">
        <v>179</v>
      </c>
      <c r="J55" s="32" t="s">
        <v>260</v>
      </c>
    </row>
    <row r="56" spans="1:10" ht="13.5">
      <c r="A56" s="233"/>
      <c r="B56" s="161" t="s">
        <v>775</v>
      </c>
      <c r="C56" s="20" t="s">
        <v>400</v>
      </c>
      <c r="D56" s="81" t="s">
        <v>692</v>
      </c>
      <c r="E56" s="20" t="s">
        <v>679</v>
      </c>
      <c r="F56" s="20" t="s">
        <v>499</v>
      </c>
      <c r="G56" s="20" t="s">
        <v>801</v>
      </c>
      <c r="H56" s="81" t="s">
        <v>693</v>
      </c>
      <c r="I56" s="74"/>
      <c r="J56" s="3"/>
    </row>
    <row r="57" spans="1:10" ht="13.5">
      <c r="A57" s="233"/>
      <c r="B57" s="161" t="s">
        <v>774</v>
      </c>
      <c r="C57" s="20" t="s">
        <v>401</v>
      </c>
      <c r="D57" s="81" t="s">
        <v>692</v>
      </c>
      <c r="E57" s="93" t="s">
        <v>847</v>
      </c>
      <c r="F57" s="93" t="s">
        <v>848</v>
      </c>
      <c r="G57" s="93" t="s">
        <v>812</v>
      </c>
      <c r="H57" s="81" t="s">
        <v>693</v>
      </c>
      <c r="I57" s="74"/>
      <c r="J57" s="3"/>
    </row>
    <row r="58" spans="1:10" ht="13.5">
      <c r="A58" s="233"/>
      <c r="B58" s="161" t="s">
        <v>776</v>
      </c>
      <c r="C58" s="93" t="s">
        <v>402</v>
      </c>
      <c r="D58" s="83" t="s">
        <v>849</v>
      </c>
      <c r="E58" s="93" t="s">
        <v>501</v>
      </c>
      <c r="F58" s="93" t="s">
        <v>403</v>
      </c>
      <c r="G58" s="93" t="s">
        <v>850</v>
      </c>
      <c r="H58" s="83" t="s">
        <v>693</v>
      </c>
      <c r="I58" s="404"/>
      <c r="J58" s="502"/>
    </row>
    <row r="59" spans="1:10" ht="13.5">
      <c r="A59" s="233"/>
      <c r="B59" s="161" t="s">
        <v>777</v>
      </c>
      <c r="C59" s="20" t="s">
        <v>404</v>
      </c>
      <c r="D59" s="81" t="s">
        <v>692</v>
      </c>
      <c r="E59" s="20" t="s">
        <v>685</v>
      </c>
      <c r="F59" s="93" t="s">
        <v>47</v>
      </c>
      <c r="G59" s="93" t="s">
        <v>48</v>
      </c>
      <c r="H59" s="81" t="s">
        <v>714</v>
      </c>
      <c r="I59" s="74"/>
      <c r="J59" s="3"/>
    </row>
    <row r="60" spans="1:10" ht="13.5">
      <c r="A60" s="233"/>
      <c r="B60" s="161" t="s">
        <v>778</v>
      </c>
      <c r="C60" s="93" t="s">
        <v>405</v>
      </c>
      <c r="D60" s="83" t="s">
        <v>49</v>
      </c>
      <c r="E60" s="93" t="s">
        <v>686</v>
      </c>
      <c r="F60" s="93" t="s">
        <v>50</v>
      </c>
      <c r="G60" s="93" t="s">
        <v>808</v>
      </c>
      <c r="H60" s="83" t="s">
        <v>724</v>
      </c>
      <c r="I60" s="404"/>
      <c r="J60" s="502"/>
    </row>
    <row r="61" spans="1:10" ht="13.5">
      <c r="A61" s="233"/>
      <c r="B61" s="161" t="s">
        <v>779</v>
      </c>
      <c r="C61" s="20" t="s">
        <v>406</v>
      </c>
      <c r="D61" s="81" t="s">
        <v>692</v>
      </c>
      <c r="E61" s="20" t="s">
        <v>679</v>
      </c>
      <c r="F61" s="20" t="s">
        <v>508</v>
      </c>
      <c r="G61" s="20" t="s">
        <v>810</v>
      </c>
      <c r="H61" s="81" t="s">
        <v>693</v>
      </c>
      <c r="I61" s="74"/>
      <c r="J61" s="3"/>
    </row>
    <row r="62" spans="1:10" ht="13.5">
      <c r="A62" s="233"/>
      <c r="B62" s="161" t="s">
        <v>780</v>
      </c>
      <c r="C62" s="93" t="s">
        <v>407</v>
      </c>
      <c r="D62" s="83" t="s">
        <v>51</v>
      </c>
      <c r="E62" s="93" t="s">
        <v>52</v>
      </c>
      <c r="F62" s="20" t="s">
        <v>501</v>
      </c>
      <c r="G62" s="20" t="s">
        <v>836</v>
      </c>
      <c r="H62" s="81" t="s">
        <v>693</v>
      </c>
      <c r="I62" s="74"/>
      <c r="J62" s="3"/>
    </row>
    <row r="63" spans="1:10" ht="13.5">
      <c r="A63" s="233"/>
      <c r="B63" s="161" t="s">
        <v>781</v>
      </c>
      <c r="C63" s="93" t="s">
        <v>408</v>
      </c>
      <c r="D63" s="83" t="s">
        <v>409</v>
      </c>
      <c r="E63" s="20" t="s">
        <v>679</v>
      </c>
      <c r="F63" s="20" t="s">
        <v>499</v>
      </c>
      <c r="G63" s="20" t="s">
        <v>801</v>
      </c>
      <c r="H63" s="81" t="s">
        <v>693</v>
      </c>
      <c r="I63" s="74"/>
      <c r="J63" s="3"/>
    </row>
    <row r="64" spans="1:10" ht="13.5">
      <c r="A64" s="233"/>
      <c r="B64" s="161" t="s">
        <v>782</v>
      </c>
      <c r="C64" s="93" t="s">
        <v>410</v>
      </c>
      <c r="D64" s="83"/>
      <c r="E64" s="20"/>
      <c r="F64" s="20"/>
      <c r="G64" s="20"/>
      <c r="H64" s="142"/>
      <c r="I64" s="74"/>
      <c r="J64" s="3"/>
    </row>
    <row r="65" spans="1:10" ht="13.5">
      <c r="A65" s="233"/>
      <c r="B65" s="161" t="s">
        <v>783</v>
      </c>
      <c r="C65" s="20" t="s">
        <v>411</v>
      </c>
      <c r="D65" s="83" t="s">
        <v>692</v>
      </c>
      <c r="E65" s="20" t="s">
        <v>725</v>
      </c>
      <c r="F65" s="20" t="s">
        <v>499</v>
      </c>
      <c r="G65" s="20" t="s">
        <v>801</v>
      </c>
      <c r="H65" s="81" t="s">
        <v>693</v>
      </c>
      <c r="I65" s="74"/>
      <c r="J65" s="3"/>
    </row>
    <row r="66" spans="1:10" ht="13.5">
      <c r="A66" s="234"/>
      <c r="B66" s="189" t="s">
        <v>784</v>
      </c>
      <c r="C66" s="24" t="s">
        <v>412</v>
      </c>
      <c r="D66" s="94" t="s">
        <v>692</v>
      </c>
      <c r="E66" s="24" t="s">
        <v>679</v>
      </c>
      <c r="F66" s="24"/>
      <c r="G66" s="24" t="s">
        <v>413</v>
      </c>
      <c r="H66" s="94" t="s">
        <v>693</v>
      </c>
      <c r="I66" s="75"/>
      <c r="J66" s="4"/>
    </row>
    <row r="67" spans="1:10" ht="13.5">
      <c r="A67" s="31"/>
      <c r="B67" s="31"/>
      <c r="C67" s="143"/>
      <c r="D67" s="144"/>
      <c r="E67" s="12"/>
      <c r="F67" s="60"/>
      <c r="G67" s="60"/>
      <c r="H67" s="60"/>
      <c r="I67" s="12"/>
      <c r="J67" s="12"/>
    </row>
    <row r="68" spans="1:10" ht="16.5" customHeight="1">
      <c r="A68" s="1182" t="s">
        <v>745</v>
      </c>
      <c r="B68" s="1183"/>
      <c r="C68" s="41">
        <f>COUNTA(C4:C9,C11:C13,C15:C17,C19,C21:C26,C28,C30,C32,C34,C36,C38:C39,C41,C43,C45,C47,C49,C51,C53:C54,C55)-1</f>
        <v>30</v>
      </c>
      <c r="D68" s="11"/>
      <c r="E68" s="41"/>
      <c r="F68" s="118"/>
      <c r="G68" s="118"/>
      <c r="H68" s="118"/>
      <c r="I68" s="204">
        <f>COUNTA(I4:I55)</f>
        <v>27</v>
      </c>
      <c r="J68" s="489"/>
    </row>
    <row r="69" spans="1:10" ht="19.5" customHeight="1">
      <c r="A69" s="10" t="s">
        <v>171</v>
      </c>
      <c r="B69" s="111"/>
      <c r="C69" s="128"/>
      <c r="D69" s="10"/>
      <c r="E69" s="128"/>
      <c r="F69" s="95"/>
      <c r="G69" s="95"/>
      <c r="H69" s="95"/>
      <c r="I69" s="95"/>
      <c r="J69" s="95"/>
    </row>
    <row r="70" spans="1:10" ht="13.5">
      <c r="A70" s="71" t="s">
        <v>627</v>
      </c>
      <c r="B70" s="71" t="s">
        <v>772</v>
      </c>
      <c r="F70" s="97"/>
      <c r="G70" s="97"/>
      <c r="H70" s="97"/>
      <c r="I70" s="97"/>
      <c r="J70" s="97"/>
    </row>
    <row r="71" spans="1:10" ht="13.5">
      <c r="A71" s="10"/>
      <c r="B71" s="33" t="s">
        <v>811</v>
      </c>
      <c r="D71" s="95"/>
      <c r="F71" s="97"/>
      <c r="G71" s="97"/>
      <c r="H71" s="97"/>
      <c r="I71" s="97"/>
      <c r="J71" s="97"/>
    </row>
    <row r="72" spans="1:3" ht="13.5">
      <c r="A72" s="36"/>
      <c r="C72" s="127"/>
    </row>
  </sheetData>
  <sheetProtection/>
  <mergeCells count="32">
    <mergeCell ref="A41:A53"/>
    <mergeCell ref="B51:B52"/>
    <mergeCell ref="C33:D33"/>
    <mergeCell ref="B26:B27"/>
    <mergeCell ref="B30:B31"/>
    <mergeCell ref="B39:B40"/>
    <mergeCell ref="B36:B37"/>
    <mergeCell ref="B34:B35"/>
    <mergeCell ref="A68:B68"/>
    <mergeCell ref="A3:B3"/>
    <mergeCell ref="A55:B55"/>
    <mergeCell ref="A30:A40"/>
    <mergeCell ref="B13:B14"/>
    <mergeCell ref="B17:B18"/>
    <mergeCell ref="B19:B20"/>
    <mergeCell ref="A54:B54"/>
    <mergeCell ref="A26:A29"/>
    <mergeCell ref="A24:A25"/>
    <mergeCell ref="I3:J3"/>
    <mergeCell ref="A4:A10"/>
    <mergeCell ref="A13:A23"/>
    <mergeCell ref="A11:A12"/>
    <mergeCell ref="A1:J1"/>
    <mergeCell ref="B41:B42"/>
    <mergeCell ref="B49:B50"/>
    <mergeCell ref="B9:B10"/>
    <mergeCell ref="B45:B46"/>
    <mergeCell ref="B32:B33"/>
    <mergeCell ref="B28:B29"/>
    <mergeCell ref="B43:B44"/>
    <mergeCell ref="B47:B48"/>
    <mergeCell ref="A2:J2"/>
  </mergeCells>
  <printOptions horizontalCentered="1" verticalCentered="1"/>
  <pageMargins left="0.3937007874015748" right="0.3937007874015748" top="0.5905511811023623" bottom="0.5905511811023623" header="0.5118110236220472" footer="0.3937007874015748"/>
  <pageSetup fitToHeight="1" fitToWidth="1" horizontalDpi="600" verticalDpi="600" orientation="portrait" paperSize="9" scale="70" r:id="rId1"/>
  <headerFooter alignWithMargins="0">
    <oddFooter>&amp;C&amp;14－４－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BD69"/>
  <sheetViews>
    <sheetView view="pageBreakPreview" zoomScale="75" zoomScaleNormal="75" zoomScaleSheetLayoutView="75" zoomScalePageLayoutView="0" workbookViewId="0" topLeftCell="A1">
      <pane xSplit="3" ySplit="5" topLeftCell="D6" activePane="bottomRight" state="frozen"/>
      <selection pane="topLeft" activeCell="B2" sqref="B2"/>
      <selection pane="topRight" activeCell="B2" sqref="B2"/>
      <selection pane="bottomLeft" activeCell="B2" sqref="B2"/>
      <selection pane="bottomRight" activeCell="C6" sqref="C6"/>
    </sheetView>
  </sheetViews>
  <sheetFormatPr defaultColWidth="9.00390625" defaultRowHeight="13.5"/>
  <cols>
    <col min="1" max="1" width="4.625" style="33" customWidth="1"/>
    <col min="2" max="2" width="12.625" style="33" customWidth="1"/>
    <col min="3" max="3" width="8.50390625" style="33" customWidth="1"/>
    <col min="4" max="4" width="5.25390625" style="33" customWidth="1"/>
    <col min="5" max="5" width="4.75390625" style="33" customWidth="1"/>
    <col min="6" max="6" width="5.125" style="33" customWidth="1"/>
    <col min="7" max="8" width="4.625" style="33" customWidth="1"/>
    <col min="9" max="9" width="5.25390625" style="33" customWidth="1"/>
    <col min="10" max="10" width="5.375" style="33" customWidth="1"/>
    <col min="11" max="11" width="7.875" style="33" customWidth="1"/>
    <col min="12" max="12" width="5.25390625" style="33" customWidth="1"/>
    <col min="13" max="13" width="8.00390625" style="33" customWidth="1"/>
    <col min="14" max="14" width="5.25390625" style="33" customWidth="1"/>
    <col min="15" max="15" width="7.875" style="33" customWidth="1"/>
    <col min="16" max="16" width="5.25390625" style="33" customWidth="1"/>
    <col min="17" max="17" width="7.25390625" style="33" customWidth="1"/>
    <col min="18" max="18" width="5.125" style="33" customWidth="1"/>
    <col min="19" max="19" width="7.125" style="33" customWidth="1"/>
    <col min="20" max="20" width="5.25390625" style="33" customWidth="1"/>
    <col min="21" max="21" width="8.00390625" style="10" customWidth="1"/>
    <col min="22" max="16384" width="9.00390625" style="33" customWidth="1"/>
  </cols>
  <sheetData>
    <row r="1" spans="1:21" ht="24.75" customHeight="1">
      <c r="A1" s="1310" t="s">
        <v>58</v>
      </c>
      <c r="B1" s="1310"/>
      <c r="C1" s="1310"/>
      <c r="D1" s="1310"/>
      <c r="E1" s="1310"/>
      <c r="F1" s="1310"/>
      <c r="G1" s="1310"/>
      <c r="H1" s="1310"/>
      <c r="I1" s="1310"/>
      <c r="J1" s="1310"/>
      <c r="K1" s="1310"/>
      <c r="L1" s="1310"/>
      <c r="M1" s="1310"/>
      <c r="N1" s="1310"/>
      <c r="O1" s="1310"/>
      <c r="P1" s="1310"/>
      <c r="Q1" s="1310"/>
      <c r="R1" s="1310"/>
      <c r="S1" s="1310"/>
      <c r="T1" s="1310"/>
      <c r="U1" s="1310"/>
    </row>
    <row r="2" spans="1:21" ht="24" customHeight="1">
      <c r="A2" s="1320" t="s">
        <v>441</v>
      </c>
      <c r="B2" s="1320"/>
      <c r="C2" s="1320"/>
      <c r="D2" s="1320"/>
      <c r="E2" s="1320"/>
      <c r="F2" s="1320"/>
      <c r="G2" s="1320"/>
      <c r="H2" s="1320"/>
      <c r="I2" s="1321"/>
      <c r="J2" s="1320"/>
      <c r="K2" s="1320"/>
      <c r="L2" s="1320"/>
      <c r="M2" s="1320"/>
      <c r="N2" s="1320"/>
      <c r="O2" s="1320"/>
      <c r="P2" s="1320"/>
      <c r="Q2" s="1320"/>
      <c r="R2" s="1320"/>
      <c r="S2" s="1320"/>
      <c r="T2" s="1320"/>
      <c r="U2" s="1320"/>
    </row>
    <row r="3" spans="1:27" ht="15" customHeight="1">
      <c r="A3" s="1314" t="s">
        <v>746</v>
      </c>
      <c r="B3" s="1315"/>
      <c r="C3" s="1327" t="s">
        <v>538</v>
      </c>
      <c r="D3" s="1187" t="s">
        <v>715</v>
      </c>
      <c r="E3" s="1292" t="s">
        <v>435</v>
      </c>
      <c r="F3" s="1338"/>
      <c r="G3" s="1338"/>
      <c r="H3" s="1339"/>
      <c r="I3" s="1311" t="s">
        <v>436</v>
      </c>
      <c r="J3" s="1342" t="s">
        <v>661</v>
      </c>
      <c r="K3" s="1342"/>
      <c r="L3" s="1342"/>
      <c r="M3" s="1342"/>
      <c r="N3" s="1342"/>
      <c r="O3" s="1342"/>
      <c r="P3" s="1342"/>
      <c r="Q3" s="1342"/>
      <c r="R3" s="1342"/>
      <c r="S3" s="1342"/>
      <c r="T3" s="1342"/>
      <c r="U3" s="1332"/>
      <c r="V3" s="10"/>
      <c r="W3" s="10"/>
      <c r="X3" s="10"/>
      <c r="Y3" s="10"/>
      <c r="Z3" s="10"/>
      <c r="AA3" s="10"/>
    </row>
    <row r="4" spans="1:27" ht="15" customHeight="1">
      <c r="A4" s="1316"/>
      <c r="B4" s="1317"/>
      <c r="C4" s="1317"/>
      <c r="D4" s="1334"/>
      <c r="E4" s="1343" t="s">
        <v>55</v>
      </c>
      <c r="F4" s="1318" t="s">
        <v>56</v>
      </c>
      <c r="G4" s="1318" t="s">
        <v>89</v>
      </c>
      <c r="H4" s="1336" t="s">
        <v>636</v>
      </c>
      <c r="I4" s="1312"/>
      <c r="J4" s="1333" t="s">
        <v>734</v>
      </c>
      <c r="K4" s="1329"/>
      <c r="L4" s="1330" t="s">
        <v>732</v>
      </c>
      <c r="M4" s="1329"/>
      <c r="N4" s="1330" t="s">
        <v>659</v>
      </c>
      <c r="O4" s="1329"/>
      <c r="P4" s="1330" t="s">
        <v>660</v>
      </c>
      <c r="Q4" s="1329"/>
      <c r="R4" s="1328" t="s">
        <v>86</v>
      </c>
      <c r="S4" s="1329"/>
      <c r="T4" s="1330" t="s">
        <v>770</v>
      </c>
      <c r="U4" s="1329"/>
      <c r="V4" s="66"/>
      <c r="W4" s="1326"/>
      <c r="X4" s="1326"/>
      <c r="Y4" s="66"/>
      <c r="Z4" s="66"/>
      <c r="AA4" s="10"/>
    </row>
    <row r="5" spans="1:56" ht="15" customHeight="1">
      <c r="A5" s="1244"/>
      <c r="B5" s="1245"/>
      <c r="C5" s="1245"/>
      <c r="D5" s="1335"/>
      <c r="E5" s="1344"/>
      <c r="F5" s="1319"/>
      <c r="G5" s="1319"/>
      <c r="H5" s="1337"/>
      <c r="I5" s="1313"/>
      <c r="J5" s="30" t="s">
        <v>667</v>
      </c>
      <c r="K5" s="29" t="s">
        <v>668</v>
      </c>
      <c r="L5" s="65" t="s">
        <v>667</v>
      </c>
      <c r="M5" s="29" t="s">
        <v>668</v>
      </c>
      <c r="N5" s="30" t="s">
        <v>667</v>
      </c>
      <c r="O5" s="29" t="s">
        <v>668</v>
      </c>
      <c r="P5" s="30" t="s">
        <v>667</v>
      </c>
      <c r="Q5" s="29" t="s">
        <v>668</v>
      </c>
      <c r="R5" s="30" t="s">
        <v>667</v>
      </c>
      <c r="S5" s="29" t="s">
        <v>668</v>
      </c>
      <c r="T5" s="65" t="s">
        <v>667</v>
      </c>
      <c r="U5" s="29" t="s">
        <v>668</v>
      </c>
      <c r="V5" s="548"/>
      <c r="W5" s="548"/>
      <c r="X5" s="548"/>
      <c r="Y5" s="548"/>
      <c r="Z5" s="548"/>
      <c r="AA5" s="13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</row>
    <row r="6" spans="1:56" ht="21.75" customHeight="1">
      <c r="A6" s="1178" t="s">
        <v>531</v>
      </c>
      <c r="B6" s="239" t="s">
        <v>562</v>
      </c>
      <c r="C6" s="287" t="s">
        <v>237</v>
      </c>
      <c r="D6" s="87" t="s">
        <v>179</v>
      </c>
      <c r="E6" s="21" t="s">
        <v>179</v>
      </c>
      <c r="F6" s="22"/>
      <c r="G6" s="22"/>
      <c r="H6" s="5"/>
      <c r="I6" s="89"/>
      <c r="J6" s="468">
        <v>7</v>
      </c>
      <c r="K6" s="469">
        <v>200</v>
      </c>
      <c r="L6" s="288">
        <v>4</v>
      </c>
      <c r="M6" s="289">
        <v>85</v>
      </c>
      <c r="N6" s="290"/>
      <c r="O6" s="291"/>
      <c r="P6" s="290"/>
      <c r="Q6" s="291"/>
      <c r="R6" s="290"/>
      <c r="S6" s="291"/>
      <c r="T6" s="292">
        <f>SUM(J6,L6,N6,P6,R6)</f>
        <v>11</v>
      </c>
      <c r="U6" s="293">
        <f>SUM(K6,M6,O6,Q6,S6)</f>
        <v>285</v>
      </c>
      <c r="V6" s="13"/>
      <c r="W6" s="13"/>
      <c r="X6" s="13"/>
      <c r="Y6" s="13"/>
      <c r="Z6" s="13"/>
      <c r="AA6" s="13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</row>
    <row r="7" spans="1:56" ht="21.75" customHeight="1">
      <c r="A7" s="1179"/>
      <c r="B7" s="101" t="s">
        <v>534</v>
      </c>
      <c r="C7" s="92"/>
      <c r="D7" s="89"/>
      <c r="E7" s="2"/>
      <c r="F7" s="9"/>
      <c r="G7" s="9"/>
      <c r="H7" s="3"/>
      <c r="I7" s="89"/>
      <c r="J7" s="294"/>
      <c r="K7" s="295"/>
      <c r="L7" s="296"/>
      <c r="M7" s="297"/>
      <c r="N7" s="298"/>
      <c r="O7" s="299"/>
      <c r="P7" s="298"/>
      <c r="Q7" s="299"/>
      <c r="R7" s="298"/>
      <c r="S7" s="299"/>
      <c r="T7" s="300"/>
      <c r="U7" s="301"/>
      <c r="V7" s="13"/>
      <c r="W7" s="13"/>
      <c r="X7" s="13"/>
      <c r="Y7" s="13"/>
      <c r="Z7" s="13"/>
      <c r="AA7" s="13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</row>
    <row r="8" spans="1:56" ht="21.75" customHeight="1">
      <c r="A8" s="1179"/>
      <c r="B8" s="231" t="s">
        <v>564</v>
      </c>
      <c r="C8" s="302" t="s">
        <v>238</v>
      </c>
      <c r="D8" s="20" t="s">
        <v>199</v>
      </c>
      <c r="E8" s="2" t="s">
        <v>199</v>
      </c>
      <c r="F8" s="9"/>
      <c r="G8" s="9"/>
      <c r="H8" s="3"/>
      <c r="I8" s="20"/>
      <c r="J8" s="303">
        <v>1</v>
      </c>
      <c r="K8" s="304">
        <v>96</v>
      </c>
      <c r="L8" s="305">
        <v>1</v>
      </c>
      <c r="M8" s="307">
        <v>18</v>
      </c>
      <c r="N8" s="306"/>
      <c r="O8" s="307"/>
      <c r="P8" s="306"/>
      <c r="Q8" s="307"/>
      <c r="R8" s="306"/>
      <c r="S8" s="307"/>
      <c r="T8" s="123">
        <f aca="true" t="shared" si="0" ref="T8:U11">SUM(J8,L8,N8,P8,R8)</f>
        <v>2</v>
      </c>
      <c r="U8" s="125">
        <f t="shared" si="0"/>
        <v>114</v>
      </c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</row>
    <row r="9" spans="1:56" ht="21.75" customHeight="1">
      <c r="A9" s="1179"/>
      <c r="B9" s="232" t="s">
        <v>535</v>
      </c>
      <c r="C9" s="302" t="s">
        <v>239</v>
      </c>
      <c r="D9" s="61" t="s">
        <v>181</v>
      </c>
      <c r="E9" s="2"/>
      <c r="F9" s="9"/>
      <c r="G9" s="9"/>
      <c r="H9" s="3"/>
      <c r="I9" s="61" t="s">
        <v>181</v>
      </c>
      <c r="J9" s="308">
        <v>2</v>
      </c>
      <c r="K9" s="470">
        <v>84</v>
      </c>
      <c r="L9" s="309"/>
      <c r="M9" s="311"/>
      <c r="N9" s="310"/>
      <c r="O9" s="311"/>
      <c r="P9" s="310"/>
      <c r="Q9" s="311"/>
      <c r="R9" s="310"/>
      <c r="S9" s="311"/>
      <c r="T9" s="123">
        <f t="shared" si="0"/>
        <v>2</v>
      </c>
      <c r="U9" s="125">
        <f t="shared" si="0"/>
        <v>84</v>
      </c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</row>
    <row r="10" spans="1:56" ht="21.75" customHeight="1">
      <c r="A10" s="1179"/>
      <c r="B10" s="232" t="s">
        <v>561</v>
      </c>
      <c r="C10" s="302" t="s">
        <v>240</v>
      </c>
      <c r="D10" s="61" t="s">
        <v>183</v>
      </c>
      <c r="E10" s="2" t="s">
        <v>183</v>
      </c>
      <c r="F10" s="9"/>
      <c r="G10" s="9"/>
      <c r="H10" s="3"/>
      <c r="I10" s="61"/>
      <c r="J10" s="312">
        <v>1</v>
      </c>
      <c r="K10" s="471">
        <v>35</v>
      </c>
      <c r="L10" s="313">
        <v>2</v>
      </c>
      <c r="M10" s="315">
        <v>39</v>
      </c>
      <c r="N10" s="314"/>
      <c r="O10" s="315"/>
      <c r="P10" s="314"/>
      <c r="Q10" s="315"/>
      <c r="R10" s="314"/>
      <c r="S10" s="315"/>
      <c r="T10" s="123">
        <f t="shared" si="0"/>
        <v>3</v>
      </c>
      <c r="U10" s="125">
        <f t="shared" si="0"/>
        <v>74</v>
      </c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</row>
    <row r="11" spans="1:56" ht="21.75" customHeight="1">
      <c r="A11" s="1179"/>
      <c r="B11" s="1283" t="s">
        <v>567</v>
      </c>
      <c r="C11" s="104" t="s">
        <v>241</v>
      </c>
      <c r="D11" s="61" t="s">
        <v>185</v>
      </c>
      <c r="E11" s="15" t="s">
        <v>185</v>
      </c>
      <c r="F11" s="25"/>
      <c r="G11" s="25"/>
      <c r="H11" s="26"/>
      <c r="I11" s="61"/>
      <c r="J11" s="312">
        <v>2</v>
      </c>
      <c r="K11" s="471">
        <v>44</v>
      </c>
      <c r="L11" s="313">
        <v>2</v>
      </c>
      <c r="M11" s="315">
        <v>47</v>
      </c>
      <c r="N11" s="314"/>
      <c r="O11" s="315"/>
      <c r="P11" s="314"/>
      <c r="Q11" s="315"/>
      <c r="R11" s="314"/>
      <c r="S11" s="315"/>
      <c r="T11" s="124">
        <f t="shared" si="0"/>
        <v>4</v>
      </c>
      <c r="U11" s="126">
        <f t="shared" si="0"/>
        <v>91</v>
      </c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</row>
    <row r="12" spans="1:56" ht="13.5">
      <c r="A12" s="1180"/>
      <c r="B12" s="1284"/>
      <c r="C12" s="148" t="s">
        <v>510</v>
      </c>
      <c r="D12" s="76"/>
      <c r="E12" s="75"/>
      <c r="F12" s="77"/>
      <c r="G12" s="77"/>
      <c r="H12" s="73"/>
      <c r="I12" s="82"/>
      <c r="J12" s="228"/>
      <c r="K12" s="316"/>
      <c r="L12" s="317"/>
      <c r="M12" s="229"/>
      <c r="N12" s="107"/>
      <c r="O12" s="108"/>
      <c r="P12" s="107"/>
      <c r="Q12" s="108"/>
      <c r="R12" s="107"/>
      <c r="S12" s="109"/>
      <c r="T12" s="318"/>
      <c r="U12" s="319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</row>
    <row r="13" spans="1:56" ht="21.75" customHeight="1">
      <c r="A13" s="1246" t="s">
        <v>609</v>
      </c>
      <c r="B13" s="239" t="s">
        <v>741</v>
      </c>
      <c r="C13" s="287" t="s">
        <v>242</v>
      </c>
      <c r="D13" s="87" t="s">
        <v>187</v>
      </c>
      <c r="E13" s="85" t="s">
        <v>187</v>
      </c>
      <c r="F13" s="86"/>
      <c r="G13" s="86" t="s">
        <v>187</v>
      </c>
      <c r="H13" s="8"/>
      <c r="I13" s="87" t="s">
        <v>187</v>
      </c>
      <c r="J13" s="320">
        <v>5</v>
      </c>
      <c r="K13" s="322">
        <v>155</v>
      </c>
      <c r="L13" s="321">
        <v>6</v>
      </c>
      <c r="M13" s="472">
        <v>150</v>
      </c>
      <c r="N13" s="321"/>
      <c r="O13" s="322"/>
      <c r="P13" s="321"/>
      <c r="Q13" s="322"/>
      <c r="R13" s="321"/>
      <c r="S13" s="322"/>
      <c r="T13" s="292">
        <f>SUM(J13,L13,N13,P13,R13)</f>
        <v>11</v>
      </c>
      <c r="U13" s="293">
        <f>SUM(K13,M13,O13,Q13,S13)</f>
        <v>305</v>
      </c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</row>
    <row r="14" spans="1:56" ht="21.75" customHeight="1">
      <c r="A14" s="1247"/>
      <c r="B14" s="240" t="s">
        <v>722</v>
      </c>
      <c r="C14" s="59"/>
      <c r="D14" s="24"/>
      <c r="E14" s="7"/>
      <c r="F14" s="6"/>
      <c r="G14" s="6"/>
      <c r="H14" s="4"/>
      <c r="I14" s="24"/>
      <c r="J14" s="323"/>
      <c r="K14" s="324"/>
      <c r="L14" s="325"/>
      <c r="M14" s="326"/>
      <c r="N14" s="325"/>
      <c r="O14" s="324"/>
      <c r="P14" s="325"/>
      <c r="Q14" s="324"/>
      <c r="R14" s="325"/>
      <c r="S14" s="324"/>
      <c r="T14" s="190"/>
      <c r="U14" s="191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</row>
    <row r="15" spans="1:56" ht="21.75" customHeight="1">
      <c r="A15" s="1178" t="s">
        <v>610</v>
      </c>
      <c r="B15" s="1281" t="s">
        <v>571</v>
      </c>
      <c r="C15" s="104" t="s">
        <v>243</v>
      </c>
      <c r="D15" s="105" t="s">
        <v>193</v>
      </c>
      <c r="E15" s="74" t="s">
        <v>193</v>
      </c>
      <c r="F15" s="79"/>
      <c r="G15" s="79"/>
      <c r="H15" s="72"/>
      <c r="I15" s="82" t="s">
        <v>193</v>
      </c>
      <c r="J15" s="327">
        <v>24</v>
      </c>
      <c r="K15" s="121">
        <v>671</v>
      </c>
      <c r="L15" s="122">
        <v>14</v>
      </c>
      <c r="M15" s="243">
        <v>859</v>
      </c>
      <c r="N15" s="122"/>
      <c r="O15" s="121"/>
      <c r="P15" s="122"/>
      <c r="Q15" s="121"/>
      <c r="R15" s="122"/>
      <c r="S15" s="121"/>
      <c r="T15" s="318">
        <f>SUM(J15,L15,N15,P15,R15)</f>
        <v>38</v>
      </c>
      <c r="U15" s="319">
        <f>SUM(K15,M15,O15,Q15,S15)</f>
        <v>1530</v>
      </c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</row>
    <row r="16" spans="1:56" ht="13.5">
      <c r="A16" s="1179"/>
      <c r="B16" s="1282"/>
      <c r="C16" s="274" t="s">
        <v>172</v>
      </c>
      <c r="D16" s="89"/>
      <c r="E16" s="21"/>
      <c r="F16" s="22"/>
      <c r="G16" s="22"/>
      <c r="H16" s="5"/>
      <c r="I16" s="89"/>
      <c r="J16" s="328"/>
      <c r="K16" s="329"/>
      <c r="L16" s="330"/>
      <c r="M16" s="331"/>
      <c r="N16" s="332"/>
      <c r="O16" s="333"/>
      <c r="P16" s="332"/>
      <c r="Q16" s="333"/>
      <c r="R16" s="332"/>
      <c r="S16" s="333"/>
      <c r="T16" s="123"/>
      <c r="U16" s="125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</row>
    <row r="17" spans="1:56" ht="21.75" customHeight="1">
      <c r="A17" s="1179"/>
      <c r="B17" s="101" t="s">
        <v>572</v>
      </c>
      <c r="C17" s="92"/>
      <c r="D17" s="89"/>
      <c r="E17" s="2"/>
      <c r="F17" s="9"/>
      <c r="G17" s="9"/>
      <c r="H17" s="3"/>
      <c r="I17" s="89"/>
      <c r="J17" s="328"/>
      <c r="K17" s="329"/>
      <c r="L17" s="330"/>
      <c r="M17" s="331"/>
      <c r="N17" s="332"/>
      <c r="O17" s="333"/>
      <c r="P17" s="332"/>
      <c r="Q17" s="333"/>
      <c r="R17" s="332"/>
      <c r="S17" s="333"/>
      <c r="T17" s="123"/>
      <c r="U17" s="125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</row>
    <row r="18" spans="1:56" ht="21.75" customHeight="1">
      <c r="A18" s="1179"/>
      <c r="B18" s="101" t="s">
        <v>573</v>
      </c>
      <c r="C18" s="92"/>
      <c r="D18" s="89"/>
      <c r="E18" s="2"/>
      <c r="F18" s="9"/>
      <c r="G18" s="9"/>
      <c r="H18" s="3"/>
      <c r="I18" s="89"/>
      <c r="J18" s="328"/>
      <c r="K18" s="329"/>
      <c r="L18" s="330"/>
      <c r="M18" s="331"/>
      <c r="N18" s="332"/>
      <c r="O18" s="333"/>
      <c r="P18" s="332"/>
      <c r="Q18" s="333"/>
      <c r="R18" s="332"/>
      <c r="S18" s="333"/>
      <c r="T18" s="123"/>
      <c r="U18" s="125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</row>
    <row r="19" spans="1:56" ht="21.75" customHeight="1">
      <c r="A19" s="1179"/>
      <c r="B19" s="1283" t="s">
        <v>731</v>
      </c>
      <c r="C19" s="104" t="s">
        <v>244</v>
      </c>
      <c r="D19" s="61" t="s">
        <v>189</v>
      </c>
      <c r="E19" s="15" t="s">
        <v>189</v>
      </c>
      <c r="F19" s="25"/>
      <c r="G19" s="25"/>
      <c r="H19" s="26"/>
      <c r="I19" s="61"/>
      <c r="J19" s="312">
        <v>9</v>
      </c>
      <c r="K19" s="471">
        <v>306</v>
      </c>
      <c r="L19" s="313">
        <v>2</v>
      </c>
      <c r="M19" s="315">
        <v>60</v>
      </c>
      <c r="N19" s="314">
        <v>9</v>
      </c>
      <c r="O19" s="315">
        <v>1455</v>
      </c>
      <c r="P19" s="314"/>
      <c r="Q19" s="315"/>
      <c r="R19" s="314"/>
      <c r="S19" s="315"/>
      <c r="T19" s="124">
        <f>SUM(J19,L19,N19,P19,R19)</f>
        <v>20</v>
      </c>
      <c r="U19" s="126">
        <f>SUM(K19,M19,O19,Q19,S19)</f>
        <v>1821</v>
      </c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</row>
    <row r="20" spans="1:56" ht="13.5">
      <c r="A20" s="1179"/>
      <c r="B20" s="1282"/>
      <c r="C20" s="274" t="s">
        <v>845</v>
      </c>
      <c r="D20" s="92"/>
      <c r="E20" s="21"/>
      <c r="F20" s="22"/>
      <c r="G20" s="22"/>
      <c r="H20" s="5"/>
      <c r="I20" s="89"/>
      <c r="J20" s="334"/>
      <c r="K20" s="329"/>
      <c r="L20" s="330"/>
      <c r="M20" s="331"/>
      <c r="N20" s="332"/>
      <c r="O20" s="333"/>
      <c r="P20" s="332"/>
      <c r="Q20" s="333"/>
      <c r="R20" s="332"/>
      <c r="S20" s="333"/>
      <c r="T20" s="123"/>
      <c r="U20" s="125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</row>
    <row r="21" spans="1:56" ht="21.75" customHeight="1">
      <c r="A21" s="1179"/>
      <c r="B21" s="1340" t="s">
        <v>760</v>
      </c>
      <c r="C21" s="335" t="s">
        <v>245</v>
      </c>
      <c r="D21" s="104" t="s">
        <v>189</v>
      </c>
      <c r="E21" s="15" t="s">
        <v>189</v>
      </c>
      <c r="F21" s="25"/>
      <c r="G21" s="25" t="s">
        <v>189</v>
      </c>
      <c r="H21" s="26"/>
      <c r="I21" s="61"/>
      <c r="J21" s="312">
        <v>7</v>
      </c>
      <c r="K21" s="315">
        <v>339</v>
      </c>
      <c r="L21" s="314">
        <v>7</v>
      </c>
      <c r="M21" s="336">
        <v>500</v>
      </c>
      <c r="N21" s="314">
        <v>6</v>
      </c>
      <c r="O21" s="315">
        <v>2592</v>
      </c>
      <c r="P21" s="314">
        <v>3</v>
      </c>
      <c r="Q21" s="315">
        <v>1354</v>
      </c>
      <c r="R21" s="314"/>
      <c r="S21" s="315"/>
      <c r="T21" s="124">
        <f>SUM(J21,L21,N21,P21,R21)</f>
        <v>23</v>
      </c>
      <c r="U21" s="126">
        <f>SUM(K21,M21,O21,Q21,S21)</f>
        <v>4785</v>
      </c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</row>
    <row r="22" spans="1:56" ht="13.5">
      <c r="A22" s="1179"/>
      <c r="B22" s="1341"/>
      <c r="C22" s="274" t="s">
        <v>528</v>
      </c>
      <c r="D22" s="92"/>
      <c r="E22" s="21"/>
      <c r="F22" s="22"/>
      <c r="G22" s="22"/>
      <c r="H22" s="5"/>
      <c r="I22" s="89"/>
      <c r="J22" s="334"/>
      <c r="K22" s="333"/>
      <c r="L22" s="332"/>
      <c r="M22" s="331"/>
      <c r="N22" s="332"/>
      <c r="O22" s="333"/>
      <c r="P22" s="332"/>
      <c r="Q22" s="333"/>
      <c r="R22" s="332"/>
      <c r="S22" s="333"/>
      <c r="T22" s="123"/>
      <c r="U22" s="125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</row>
    <row r="23" spans="1:56" ht="21.75" customHeight="1">
      <c r="A23" s="1179"/>
      <c r="B23" s="232" t="s">
        <v>574</v>
      </c>
      <c r="C23" s="57" t="s">
        <v>246</v>
      </c>
      <c r="D23" s="57" t="s">
        <v>199</v>
      </c>
      <c r="E23" s="2"/>
      <c r="F23" s="9"/>
      <c r="G23" s="9"/>
      <c r="H23" s="3"/>
      <c r="I23" s="20"/>
      <c r="J23" s="303">
        <v>3</v>
      </c>
      <c r="K23" s="307">
        <v>174</v>
      </c>
      <c r="L23" s="314">
        <v>6</v>
      </c>
      <c r="M23" s="337">
        <v>363</v>
      </c>
      <c r="N23" s="306">
        <v>5</v>
      </c>
      <c r="O23" s="307">
        <v>2028</v>
      </c>
      <c r="P23" s="306"/>
      <c r="Q23" s="307"/>
      <c r="R23" s="306"/>
      <c r="S23" s="307"/>
      <c r="T23" s="123">
        <f>SUM(J23,L23,N23,P23,R23)</f>
        <v>14</v>
      </c>
      <c r="U23" s="856">
        <f>SUM(K23,M23,O23,Q23,S23)</f>
        <v>2565</v>
      </c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</row>
    <row r="24" spans="1:56" ht="21.75" customHeight="1">
      <c r="A24" s="1179"/>
      <c r="B24" s="231" t="s">
        <v>575</v>
      </c>
      <c r="C24" s="817"/>
      <c r="D24" s="817"/>
      <c r="E24" s="2"/>
      <c r="F24" s="9"/>
      <c r="G24" s="9"/>
      <c r="H24" s="3"/>
      <c r="I24" s="20"/>
      <c r="J24" s="303"/>
      <c r="K24" s="307"/>
      <c r="L24" s="306"/>
      <c r="M24" s="337"/>
      <c r="N24" s="306"/>
      <c r="O24" s="307"/>
      <c r="P24" s="306"/>
      <c r="Q24" s="307"/>
      <c r="R24" s="306"/>
      <c r="S24" s="307"/>
      <c r="T24" s="123"/>
      <c r="U24" s="125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</row>
    <row r="25" spans="1:56" ht="21.75" customHeight="1">
      <c r="A25" s="1180"/>
      <c r="B25" s="240" t="s">
        <v>576</v>
      </c>
      <c r="C25" s="818" t="s">
        <v>554</v>
      </c>
      <c r="D25" s="818" t="s">
        <v>555</v>
      </c>
      <c r="E25" s="7" t="s">
        <v>202</v>
      </c>
      <c r="F25" s="6"/>
      <c r="G25" s="6"/>
      <c r="H25" s="4"/>
      <c r="I25" s="24" t="s">
        <v>202</v>
      </c>
      <c r="J25" s="340">
        <v>4</v>
      </c>
      <c r="K25" s="324">
        <v>116</v>
      </c>
      <c r="L25" s="338">
        <v>6</v>
      </c>
      <c r="M25" s="326">
        <v>279</v>
      </c>
      <c r="N25" s="325"/>
      <c r="O25" s="324"/>
      <c r="P25" s="325"/>
      <c r="Q25" s="324"/>
      <c r="R25" s="325"/>
      <c r="S25" s="324"/>
      <c r="T25" s="190">
        <f>SUM(J25,L25,N25,P25,R25)</f>
        <v>10</v>
      </c>
      <c r="U25" s="191">
        <f>SUM(K25,M25,O25,Q25,S25)</f>
        <v>395</v>
      </c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</row>
    <row r="26" spans="1:56" ht="21.75" customHeight="1">
      <c r="A26" s="1296" t="s">
        <v>611</v>
      </c>
      <c r="B26" s="239" t="s">
        <v>813</v>
      </c>
      <c r="C26" s="816"/>
      <c r="D26" s="816"/>
      <c r="E26" s="21"/>
      <c r="F26" s="22"/>
      <c r="G26" s="22"/>
      <c r="H26" s="5"/>
      <c r="I26" s="89"/>
      <c r="J26" s="334"/>
      <c r="K26" s="333"/>
      <c r="L26" s="339"/>
      <c r="M26" s="331"/>
      <c r="N26" s="332"/>
      <c r="O26" s="333"/>
      <c r="P26" s="332"/>
      <c r="Q26" s="333"/>
      <c r="R26" s="332"/>
      <c r="S26" s="333"/>
      <c r="T26" s="292"/>
      <c r="U26" s="293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</row>
    <row r="27" spans="1:56" ht="21.75" customHeight="1">
      <c r="A27" s="1188"/>
      <c r="B27" s="240" t="s">
        <v>683</v>
      </c>
      <c r="C27" s="818"/>
      <c r="D27" s="818"/>
      <c r="E27" s="7"/>
      <c r="F27" s="6"/>
      <c r="G27" s="6"/>
      <c r="H27" s="4"/>
      <c r="I27" s="24"/>
      <c r="J27" s="340"/>
      <c r="K27" s="324"/>
      <c r="L27" s="338"/>
      <c r="M27" s="326"/>
      <c r="N27" s="325"/>
      <c r="O27" s="324"/>
      <c r="P27" s="325"/>
      <c r="Q27" s="324"/>
      <c r="R27" s="325"/>
      <c r="S27" s="324"/>
      <c r="T27" s="190"/>
      <c r="U27" s="191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</row>
    <row r="28" spans="1:56" ht="21.75" customHeight="1">
      <c r="A28" s="1249" t="s">
        <v>612</v>
      </c>
      <c r="B28" s="1323" t="s">
        <v>742</v>
      </c>
      <c r="C28" s="819" t="s">
        <v>556</v>
      </c>
      <c r="D28" s="819" t="s">
        <v>555</v>
      </c>
      <c r="E28" s="106" t="s">
        <v>205</v>
      </c>
      <c r="F28" s="27"/>
      <c r="G28" s="27"/>
      <c r="H28" s="32"/>
      <c r="I28" s="105" t="s">
        <v>205</v>
      </c>
      <c r="J28" s="244">
        <v>33</v>
      </c>
      <c r="K28" s="121">
        <v>899</v>
      </c>
      <c r="L28" s="122">
        <v>20</v>
      </c>
      <c r="M28" s="243">
        <v>1157</v>
      </c>
      <c r="N28" s="122"/>
      <c r="O28" s="121"/>
      <c r="P28" s="122"/>
      <c r="Q28" s="121"/>
      <c r="R28" s="122">
        <v>1</v>
      </c>
      <c r="S28" s="121">
        <v>50</v>
      </c>
      <c r="T28" s="192">
        <f>SUM(J28,L28,N28,P28,R28)</f>
        <v>54</v>
      </c>
      <c r="U28" s="193">
        <f>SUM(K28,M28,O28,Q28,S28)</f>
        <v>2106</v>
      </c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</row>
    <row r="29" spans="1:56" ht="13.5">
      <c r="A29" s="1324"/>
      <c r="B29" s="1289"/>
      <c r="C29" s="820" t="s">
        <v>712</v>
      </c>
      <c r="D29" s="821"/>
      <c r="E29" s="21"/>
      <c r="F29" s="22"/>
      <c r="G29" s="22"/>
      <c r="H29" s="5"/>
      <c r="I29" s="89"/>
      <c r="J29" s="155"/>
      <c r="K29" s="341"/>
      <c r="L29" s="155"/>
      <c r="M29" s="156"/>
      <c r="N29" s="157"/>
      <c r="O29" s="156"/>
      <c r="P29" s="157"/>
      <c r="Q29" s="156"/>
      <c r="R29" s="157"/>
      <c r="S29" s="156"/>
      <c r="T29" s="123"/>
      <c r="U29" s="125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</row>
    <row r="30" spans="1:56" ht="21.75" customHeight="1">
      <c r="A30" s="1325"/>
      <c r="B30" s="1287" t="s">
        <v>536</v>
      </c>
      <c r="C30" s="822" t="s">
        <v>168</v>
      </c>
      <c r="D30" s="822" t="s">
        <v>247</v>
      </c>
      <c r="E30" s="15" t="s">
        <v>247</v>
      </c>
      <c r="F30" s="25"/>
      <c r="G30" s="25" t="s">
        <v>247</v>
      </c>
      <c r="H30" s="26"/>
      <c r="I30" s="61"/>
      <c r="J30" s="312">
        <v>19</v>
      </c>
      <c r="K30" s="315">
        <v>875</v>
      </c>
      <c r="L30" s="314">
        <v>9</v>
      </c>
      <c r="M30" s="336">
        <v>973</v>
      </c>
      <c r="N30" s="314"/>
      <c r="O30" s="315"/>
      <c r="P30" s="314"/>
      <c r="Q30" s="315"/>
      <c r="R30" s="314"/>
      <c r="S30" s="315"/>
      <c r="T30" s="124">
        <f>SUM(J30,L30,N30,P30,R30)</f>
        <v>28</v>
      </c>
      <c r="U30" s="126">
        <f>SUM(K30,M30,O30,Q30,S30)</f>
        <v>1848</v>
      </c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</row>
    <row r="31" spans="1:56" ht="13.5" customHeight="1">
      <c r="A31" s="1325"/>
      <c r="B31" s="1288"/>
      <c r="C31" s="823" t="s">
        <v>155</v>
      </c>
      <c r="D31" s="824"/>
      <c r="E31" s="75"/>
      <c r="F31" s="77"/>
      <c r="G31" s="77"/>
      <c r="H31" s="73"/>
      <c r="I31" s="76"/>
      <c r="J31" s="228"/>
      <c r="K31" s="108"/>
      <c r="L31" s="107"/>
      <c r="M31" s="108"/>
      <c r="N31" s="107"/>
      <c r="O31" s="108"/>
      <c r="P31" s="107"/>
      <c r="Q31" s="108"/>
      <c r="R31" s="107"/>
      <c r="S31" s="108"/>
      <c r="T31" s="190"/>
      <c r="U31" s="191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</row>
    <row r="32" spans="1:56" ht="18.75" customHeight="1">
      <c r="A32" s="1181" t="s">
        <v>737</v>
      </c>
      <c r="B32" s="1281" t="s">
        <v>583</v>
      </c>
      <c r="C32" s="104" t="s">
        <v>248</v>
      </c>
      <c r="D32" s="61" t="s">
        <v>179</v>
      </c>
      <c r="E32" s="106"/>
      <c r="F32" s="27" t="s">
        <v>179</v>
      </c>
      <c r="G32" s="27"/>
      <c r="H32" s="32"/>
      <c r="I32" s="82" t="s">
        <v>179</v>
      </c>
      <c r="J32" s="164">
        <v>16</v>
      </c>
      <c r="K32" s="473">
        <v>635</v>
      </c>
      <c r="L32" s="474">
        <v>8</v>
      </c>
      <c r="M32" s="475">
        <v>903</v>
      </c>
      <c r="N32" s="342">
        <v>5</v>
      </c>
      <c r="O32" s="475">
        <v>484</v>
      </c>
      <c r="P32" s="342">
        <v>1</v>
      </c>
      <c r="Q32" s="475">
        <v>130</v>
      </c>
      <c r="R32" s="342">
        <v>8</v>
      </c>
      <c r="S32" s="475">
        <v>994</v>
      </c>
      <c r="T32" s="192">
        <f>SUM(J32,L32,N32,P32,R32)</f>
        <v>38</v>
      </c>
      <c r="U32" s="193">
        <f>SUM(K32,M32,O32,Q32,S32)</f>
        <v>3146</v>
      </c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</row>
    <row r="33" spans="1:56" ht="13.5">
      <c r="A33" s="1181"/>
      <c r="B33" s="1282"/>
      <c r="C33" s="286" t="s">
        <v>156</v>
      </c>
      <c r="D33" s="82"/>
      <c r="E33" s="74"/>
      <c r="F33" s="79"/>
      <c r="G33" s="79"/>
      <c r="H33" s="72"/>
      <c r="I33" s="82"/>
      <c r="J33" s="343"/>
      <c r="K33" s="344"/>
      <c r="L33" s="345"/>
      <c r="M33" s="346"/>
      <c r="N33" s="347"/>
      <c r="O33" s="348"/>
      <c r="P33" s="347"/>
      <c r="Q33" s="348"/>
      <c r="R33" s="347"/>
      <c r="S33" s="348"/>
      <c r="T33" s="123"/>
      <c r="U33" s="125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</row>
    <row r="34" spans="1:56" ht="18.75" customHeight="1">
      <c r="A34" s="1181"/>
      <c r="B34" s="1287" t="s">
        <v>581</v>
      </c>
      <c r="C34" s="61" t="s">
        <v>249</v>
      </c>
      <c r="D34" s="61"/>
      <c r="E34" s="117"/>
      <c r="F34" s="25"/>
      <c r="G34" s="25"/>
      <c r="H34" s="26"/>
      <c r="I34" s="104"/>
      <c r="J34" s="164">
        <v>2</v>
      </c>
      <c r="K34" s="476">
        <v>83</v>
      </c>
      <c r="L34" s="166">
        <v>4</v>
      </c>
      <c r="M34" s="477">
        <v>220</v>
      </c>
      <c r="N34" s="166"/>
      <c r="O34" s="349"/>
      <c r="P34" s="166"/>
      <c r="Q34" s="349"/>
      <c r="R34" s="166"/>
      <c r="S34" s="349"/>
      <c r="T34" s="124">
        <f aca="true" t="shared" si="1" ref="T34:U40">SUM(J34,L34,N34,P34,R34)</f>
        <v>6</v>
      </c>
      <c r="U34" s="319">
        <f t="shared" si="1"/>
        <v>303</v>
      </c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</row>
    <row r="35" spans="1:56" ht="14.25" customHeight="1">
      <c r="A35" s="1181"/>
      <c r="B35" s="1289"/>
      <c r="C35" s="216" t="s">
        <v>103</v>
      </c>
      <c r="D35" s="5"/>
      <c r="E35" s="23"/>
      <c r="F35" s="22"/>
      <c r="G35" s="22"/>
      <c r="H35" s="5"/>
      <c r="I35" s="92"/>
      <c r="J35" s="155"/>
      <c r="K35" s="350"/>
      <c r="L35" s="157"/>
      <c r="M35" s="351"/>
      <c r="N35" s="157"/>
      <c r="O35" s="351"/>
      <c r="P35" s="157"/>
      <c r="Q35" s="351"/>
      <c r="R35" s="157"/>
      <c r="S35" s="351"/>
      <c r="T35" s="123"/>
      <c r="U35" s="125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</row>
    <row r="36" spans="1:56" ht="18.75" customHeight="1">
      <c r="A36" s="1181"/>
      <c r="B36" s="101" t="s">
        <v>582</v>
      </c>
      <c r="C36" s="92"/>
      <c r="D36" s="89"/>
      <c r="E36" s="23"/>
      <c r="F36" s="22"/>
      <c r="G36" s="22"/>
      <c r="H36" s="5"/>
      <c r="I36" s="92"/>
      <c r="J36" s="155"/>
      <c r="K36" s="352"/>
      <c r="L36" s="155"/>
      <c r="M36" s="353"/>
      <c r="N36" s="157"/>
      <c r="O36" s="353"/>
      <c r="P36" s="157"/>
      <c r="Q36" s="156"/>
      <c r="R36" s="157"/>
      <c r="S36" s="156"/>
      <c r="T36" s="123"/>
      <c r="U36" s="319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</row>
    <row r="37" spans="1:56" ht="18.75" customHeight="1">
      <c r="A37" s="1181"/>
      <c r="B37" s="1287" t="s">
        <v>748</v>
      </c>
      <c r="C37" s="61" t="s">
        <v>250</v>
      </c>
      <c r="D37" s="61" t="s">
        <v>183</v>
      </c>
      <c r="E37" s="117" t="s">
        <v>183</v>
      </c>
      <c r="F37" s="25" t="s">
        <v>183</v>
      </c>
      <c r="G37" s="25"/>
      <c r="H37" s="26"/>
      <c r="I37" s="104"/>
      <c r="J37" s="164">
        <v>10</v>
      </c>
      <c r="K37" s="478">
        <v>401</v>
      </c>
      <c r="L37" s="164">
        <v>6</v>
      </c>
      <c r="M37" s="165">
        <v>512</v>
      </c>
      <c r="N37" s="166">
        <v>10</v>
      </c>
      <c r="O37" s="165">
        <v>2415</v>
      </c>
      <c r="P37" s="166">
        <v>3</v>
      </c>
      <c r="Q37" s="165">
        <v>1230</v>
      </c>
      <c r="R37" s="166"/>
      <c r="S37" s="165"/>
      <c r="T37" s="124">
        <f t="shared" si="1"/>
        <v>29</v>
      </c>
      <c r="U37" s="126">
        <f t="shared" si="1"/>
        <v>4558</v>
      </c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</row>
    <row r="38" spans="1:56" ht="13.5" customHeight="1">
      <c r="A38" s="1181"/>
      <c r="B38" s="1322"/>
      <c r="C38" s="286" t="s">
        <v>830</v>
      </c>
      <c r="D38" s="82"/>
      <c r="E38" s="74"/>
      <c r="F38" s="79"/>
      <c r="G38" s="22"/>
      <c r="H38" s="5"/>
      <c r="I38" s="89"/>
      <c r="J38" s="155"/>
      <c r="K38" s="354"/>
      <c r="L38" s="155"/>
      <c r="M38" s="156"/>
      <c r="N38" s="157"/>
      <c r="O38" s="156"/>
      <c r="P38" s="157"/>
      <c r="Q38" s="156"/>
      <c r="R38" s="157"/>
      <c r="S38" s="156"/>
      <c r="T38" s="123"/>
      <c r="U38" s="125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</row>
    <row r="39" spans="1:56" ht="18.75" customHeight="1">
      <c r="A39" s="1181"/>
      <c r="B39" s="232" t="s">
        <v>729</v>
      </c>
      <c r="C39" s="104" t="s">
        <v>251</v>
      </c>
      <c r="D39" s="61" t="s">
        <v>211</v>
      </c>
      <c r="E39" s="15" t="s">
        <v>211</v>
      </c>
      <c r="F39" s="25"/>
      <c r="G39" s="25"/>
      <c r="H39" s="26"/>
      <c r="I39" s="61"/>
      <c r="J39" s="164">
        <v>4</v>
      </c>
      <c r="K39" s="479">
        <v>256</v>
      </c>
      <c r="L39" s="164">
        <v>2</v>
      </c>
      <c r="M39" s="165">
        <v>227</v>
      </c>
      <c r="N39" s="166">
        <v>3</v>
      </c>
      <c r="O39" s="165">
        <v>1771</v>
      </c>
      <c r="P39" s="166">
        <v>1</v>
      </c>
      <c r="Q39" s="165">
        <v>586</v>
      </c>
      <c r="R39" s="166"/>
      <c r="S39" s="165"/>
      <c r="T39" s="124">
        <f t="shared" si="1"/>
        <v>10</v>
      </c>
      <c r="U39" s="126">
        <f t="shared" si="1"/>
        <v>2840</v>
      </c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</row>
    <row r="40" spans="1:56" ht="18.75" customHeight="1">
      <c r="A40" s="1181"/>
      <c r="B40" s="1283" t="s">
        <v>529</v>
      </c>
      <c r="C40" s="104" t="s">
        <v>252</v>
      </c>
      <c r="D40" s="61" t="s">
        <v>199</v>
      </c>
      <c r="E40" s="15" t="s">
        <v>199</v>
      </c>
      <c r="F40" s="25"/>
      <c r="G40" s="25"/>
      <c r="H40" s="26"/>
      <c r="I40" s="61" t="s">
        <v>199</v>
      </c>
      <c r="J40" s="217">
        <v>3</v>
      </c>
      <c r="K40" s="478">
        <v>11</v>
      </c>
      <c r="L40" s="164">
        <v>1</v>
      </c>
      <c r="M40" s="165">
        <v>58</v>
      </c>
      <c r="N40" s="166">
        <v>4</v>
      </c>
      <c r="O40" s="165">
        <v>250</v>
      </c>
      <c r="P40" s="166">
        <v>2</v>
      </c>
      <c r="Q40" s="165">
        <v>95</v>
      </c>
      <c r="R40" s="166"/>
      <c r="S40" s="165"/>
      <c r="T40" s="124">
        <f t="shared" si="1"/>
        <v>10</v>
      </c>
      <c r="U40" s="126">
        <f t="shared" si="1"/>
        <v>414</v>
      </c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</row>
    <row r="41" spans="1:21" ht="13.5">
      <c r="A41" s="1181"/>
      <c r="B41" s="1284"/>
      <c r="C41" s="148" t="s">
        <v>105</v>
      </c>
      <c r="D41" s="76"/>
      <c r="E41" s="75"/>
      <c r="F41" s="77"/>
      <c r="G41" s="77"/>
      <c r="H41" s="73"/>
      <c r="I41" s="76"/>
      <c r="J41" s="145"/>
      <c r="K41" s="137"/>
      <c r="L41" s="146"/>
      <c r="M41" s="138"/>
      <c r="N41" s="147"/>
      <c r="O41" s="138"/>
      <c r="P41" s="147"/>
      <c r="Q41" s="138"/>
      <c r="R41" s="147"/>
      <c r="S41" s="138"/>
      <c r="T41" s="190"/>
      <c r="U41" s="191"/>
    </row>
    <row r="42" spans="1:21" ht="21.75" customHeight="1">
      <c r="A42" s="1298" t="s">
        <v>613</v>
      </c>
      <c r="B42" s="1281" t="s">
        <v>586</v>
      </c>
      <c r="C42" s="163" t="s">
        <v>245</v>
      </c>
      <c r="D42" s="163" t="s">
        <v>189</v>
      </c>
      <c r="E42" s="74" t="s">
        <v>189</v>
      </c>
      <c r="F42" s="79"/>
      <c r="G42" s="79" t="s">
        <v>189</v>
      </c>
      <c r="H42" s="72"/>
      <c r="I42" s="82"/>
      <c r="J42" s="480">
        <v>18</v>
      </c>
      <c r="K42" s="109">
        <v>808</v>
      </c>
      <c r="L42" s="167"/>
      <c r="M42" s="355"/>
      <c r="N42" s="167"/>
      <c r="O42" s="109"/>
      <c r="P42" s="167"/>
      <c r="Q42" s="109"/>
      <c r="R42" s="167"/>
      <c r="S42" s="109"/>
      <c r="T42" s="318">
        <f>SUM(J42,L42,N42,P42,R42)</f>
        <v>18</v>
      </c>
      <c r="U42" s="319">
        <f>SUM(K42,M42,O42,Q42,S42)</f>
        <v>808</v>
      </c>
    </row>
    <row r="43" spans="1:21" ht="13.5">
      <c r="A43" s="1299"/>
      <c r="B43" s="1282"/>
      <c r="C43" s="274" t="s">
        <v>530</v>
      </c>
      <c r="D43" s="92"/>
      <c r="E43" s="21"/>
      <c r="F43" s="22"/>
      <c r="G43" s="22"/>
      <c r="H43" s="5"/>
      <c r="I43" s="89"/>
      <c r="J43" s="294"/>
      <c r="K43" s="333"/>
      <c r="L43" s="332"/>
      <c r="M43" s="331"/>
      <c r="N43" s="332"/>
      <c r="O43" s="333"/>
      <c r="P43" s="332"/>
      <c r="Q43" s="333"/>
      <c r="R43" s="332"/>
      <c r="S43" s="333"/>
      <c r="T43" s="123"/>
      <c r="U43" s="125"/>
    </row>
    <row r="44" spans="1:21" ht="21.75" customHeight="1">
      <c r="A44" s="1299"/>
      <c r="B44" s="1283" t="s">
        <v>585</v>
      </c>
      <c r="C44" s="104" t="s">
        <v>414</v>
      </c>
      <c r="D44" s="104" t="s">
        <v>199</v>
      </c>
      <c r="E44" s="15" t="s">
        <v>199</v>
      </c>
      <c r="F44" s="25" t="s">
        <v>199</v>
      </c>
      <c r="G44" s="25" t="s">
        <v>199</v>
      </c>
      <c r="H44" s="26"/>
      <c r="I44" s="61"/>
      <c r="J44" s="356">
        <v>12</v>
      </c>
      <c r="K44" s="315">
        <v>541</v>
      </c>
      <c r="L44" s="314">
        <v>17</v>
      </c>
      <c r="M44" s="336">
        <v>1187</v>
      </c>
      <c r="N44" s="357"/>
      <c r="O44" s="315"/>
      <c r="P44" s="314"/>
      <c r="Q44" s="315"/>
      <c r="R44" s="357">
        <v>1</v>
      </c>
      <c r="S44" s="315">
        <v>36</v>
      </c>
      <c r="T44" s="124">
        <f>SUM(J44,L44,N44,P44,R44)</f>
        <v>30</v>
      </c>
      <c r="U44" s="126">
        <f>SUM(K44,M44,O44,Q44,S44)</f>
        <v>1764</v>
      </c>
    </row>
    <row r="45" spans="1:21" ht="13.5">
      <c r="A45" s="1299"/>
      <c r="B45" s="1282"/>
      <c r="C45" s="274" t="s">
        <v>442</v>
      </c>
      <c r="D45" s="92"/>
      <c r="E45" s="21"/>
      <c r="F45" s="22"/>
      <c r="G45" s="22"/>
      <c r="H45" s="5"/>
      <c r="I45" s="89"/>
      <c r="J45" s="328"/>
      <c r="K45" s="333"/>
      <c r="L45" s="332"/>
      <c r="M45" s="331"/>
      <c r="N45" s="339"/>
      <c r="O45" s="333"/>
      <c r="P45" s="332"/>
      <c r="Q45" s="333"/>
      <c r="R45" s="339"/>
      <c r="S45" s="333"/>
      <c r="T45" s="123"/>
      <c r="U45" s="125"/>
    </row>
    <row r="46" spans="1:21" ht="21.75" customHeight="1">
      <c r="A46" s="1299"/>
      <c r="B46" s="1283" t="s">
        <v>587</v>
      </c>
      <c r="C46" s="104" t="s">
        <v>415</v>
      </c>
      <c r="D46" s="104" t="s">
        <v>205</v>
      </c>
      <c r="E46" s="15" t="s">
        <v>205</v>
      </c>
      <c r="F46" s="25"/>
      <c r="G46" s="25"/>
      <c r="H46" s="26"/>
      <c r="I46" s="61" t="s">
        <v>104</v>
      </c>
      <c r="J46" s="308">
        <v>11</v>
      </c>
      <c r="K46" s="315">
        <v>440</v>
      </c>
      <c r="L46" s="357">
        <v>16</v>
      </c>
      <c r="M46" s="336">
        <v>1610</v>
      </c>
      <c r="N46" s="357"/>
      <c r="O46" s="315"/>
      <c r="P46" s="314"/>
      <c r="Q46" s="315"/>
      <c r="R46" s="357"/>
      <c r="S46" s="315"/>
      <c r="T46" s="124">
        <f>SUM(J46,L46,N46,P46,R46)</f>
        <v>27</v>
      </c>
      <c r="U46" s="126">
        <f>SUM(K46,M46,O46,Q46,S46)</f>
        <v>2050</v>
      </c>
    </row>
    <row r="47" spans="1:21" ht="13.5">
      <c r="A47" s="1299"/>
      <c r="B47" s="1282"/>
      <c r="C47" s="286" t="s">
        <v>546</v>
      </c>
      <c r="D47" s="163"/>
      <c r="E47" s="21"/>
      <c r="F47" s="22"/>
      <c r="G47" s="22"/>
      <c r="H47" s="5"/>
      <c r="I47" s="100" t="s">
        <v>113</v>
      </c>
      <c r="J47" s="358"/>
      <c r="K47" s="109"/>
      <c r="L47" s="359"/>
      <c r="M47" s="355"/>
      <c r="N47" s="359"/>
      <c r="O47" s="109"/>
      <c r="P47" s="167"/>
      <c r="Q47" s="109"/>
      <c r="R47" s="359"/>
      <c r="S47" s="109"/>
      <c r="T47" s="123"/>
      <c r="U47" s="125"/>
    </row>
    <row r="48" spans="1:21" ht="21.75" customHeight="1">
      <c r="A48" s="1299"/>
      <c r="B48" s="1287" t="s">
        <v>588</v>
      </c>
      <c r="C48" s="104" t="s">
        <v>376</v>
      </c>
      <c r="D48" s="104" t="s">
        <v>213</v>
      </c>
      <c r="E48" s="15" t="s">
        <v>213</v>
      </c>
      <c r="F48" s="25"/>
      <c r="G48" s="25" t="s">
        <v>213</v>
      </c>
      <c r="H48" s="26"/>
      <c r="I48" s="61" t="s">
        <v>296</v>
      </c>
      <c r="J48" s="356">
        <v>7</v>
      </c>
      <c r="K48" s="315">
        <v>278</v>
      </c>
      <c r="L48" s="357">
        <v>7</v>
      </c>
      <c r="M48" s="336">
        <v>674</v>
      </c>
      <c r="N48" s="314"/>
      <c r="O48" s="315"/>
      <c r="P48" s="314"/>
      <c r="Q48" s="315"/>
      <c r="R48" s="314"/>
      <c r="S48" s="315"/>
      <c r="T48" s="124">
        <f aca="true" t="shared" si="2" ref="T48:U54">SUM(J48,L48,N48,P48,R48)</f>
        <v>14</v>
      </c>
      <c r="U48" s="126">
        <f t="shared" si="2"/>
        <v>952</v>
      </c>
    </row>
    <row r="49" spans="1:21" ht="13.5">
      <c r="A49" s="1299"/>
      <c r="B49" s="1289"/>
      <c r="C49" s="274" t="s">
        <v>85</v>
      </c>
      <c r="D49" s="246"/>
      <c r="E49" s="360"/>
      <c r="F49" s="153"/>
      <c r="G49" s="153"/>
      <c r="H49" s="154"/>
      <c r="I49" s="100" t="s">
        <v>114</v>
      </c>
      <c r="J49" s="158"/>
      <c r="K49" s="154"/>
      <c r="L49" s="360"/>
      <c r="M49" s="247"/>
      <c r="N49" s="360"/>
      <c r="O49" s="154"/>
      <c r="P49" s="360"/>
      <c r="Q49" s="154"/>
      <c r="R49" s="360"/>
      <c r="S49" s="154"/>
      <c r="T49" s="123"/>
      <c r="U49" s="125"/>
    </row>
    <row r="50" spans="1:21" ht="21.75" customHeight="1">
      <c r="A50" s="1299"/>
      <c r="B50" s="1283" t="s">
        <v>730</v>
      </c>
      <c r="C50" s="104" t="s">
        <v>271</v>
      </c>
      <c r="D50" s="104" t="s">
        <v>214</v>
      </c>
      <c r="E50" s="15" t="s">
        <v>214</v>
      </c>
      <c r="F50" s="25" t="s">
        <v>214</v>
      </c>
      <c r="G50" s="25" t="s">
        <v>214</v>
      </c>
      <c r="H50" s="26"/>
      <c r="I50" s="61"/>
      <c r="J50" s="312">
        <v>5</v>
      </c>
      <c r="K50" s="315">
        <v>157</v>
      </c>
      <c r="L50" s="314">
        <v>6</v>
      </c>
      <c r="M50" s="336">
        <v>384</v>
      </c>
      <c r="N50" s="310"/>
      <c r="O50" s="315"/>
      <c r="P50" s="314"/>
      <c r="Q50" s="315"/>
      <c r="R50" s="314">
        <v>1</v>
      </c>
      <c r="S50" s="315">
        <v>21</v>
      </c>
      <c r="T50" s="124">
        <f t="shared" si="2"/>
        <v>12</v>
      </c>
      <c r="U50" s="126">
        <f t="shared" si="2"/>
        <v>562</v>
      </c>
    </row>
    <row r="51" spans="1:21" ht="13.5">
      <c r="A51" s="1299"/>
      <c r="B51" s="1282"/>
      <c r="C51" s="168" t="s">
        <v>708</v>
      </c>
      <c r="D51" s="92"/>
      <c r="E51" s="21"/>
      <c r="F51" s="22"/>
      <c r="G51" s="22"/>
      <c r="H51" s="5"/>
      <c r="I51" s="89"/>
      <c r="J51" s="334"/>
      <c r="K51" s="333"/>
      <c r="L51" s="332"/>
      <c r="M51" s="331"/>
      <c r="N51" s="361"/>
      <c r="O51" s="333"/>
      <c r="P51" s="332"/>
      <c r="Q51" s="333"/>
      <c r="R51" s="332"/>
      <c r="S51" s="333"/>
      <c r="T51" s="123"/>
      <c r="U51" s="125"/>
    </row>
    <row r="52" spans="1:21" ht="21.75" customHeight="1">
      <c r="A52" s="1299"/>
      <c r="B52" s="1283" t="s">
        <v>758</v>
      </c>
      <c r="C52" s="104" t="s">
        <v>396</v>
      </c>
      <c r="D52" s="104" t="s">
        <v>215</v>
      </c>
      <c r="E52" s="15"/>
      <c r="F52" s="25"/>
      <c r="G52" s="25"/>
      <c r="H52" s="26" t="s">
        <v>215</v>
      </c>
      <c r="I52" s="61" t="s">
        <v>296</v>
      </c>
      <c r="J52" s="362">
        <v>8</v>
      </c>
      <c r="K52" s="315">
        <v>351</v>
      </c>
      <c r="L52" s="314">
        <v>5</v>
      </c>
      <c r="M52" s="336">
        <v>307</v>
      </c>
      <c r="N52" s="314">
        <v>4</v>
      </c>
      <c r="O52" s="315">
        <v>509</v>
      </c>
      <c r="P52" s="314"/>
      <c r="Q52" s="315"/>
      <c r="R52" s="314"/>
      <c r="S52" s="315"/>
      <c r="T52" s="124">
        <f t="shared" si="2"/>
        <v>17</v>
      </c>
      <c r="U52" s="126">
        <f t="shared" si="2"/>
        <v>1167</v>
      </c>
    </row>
    <row r="53" spans="1:21" ht="13.5">
      <c r="A53" s="1299"/>
      <c r="B53" s="1282"/>
      <c r="C53" s="274" t="s">
        <v>559</v>
      </c>
      <c r="D53" s="92"/>
      <c r="E53" s="21"/>
      <c r="F53" s="22"/>
      <c r="G53" s="22"/>
      <c r="H53" s="5"/>
      <c r="I53" s="80" t="s">
        <v>115</v>
      </c>
      <c r="J53" s="294"/>
      <c r="K53" s="333"/>
      <c r="L53" s="332"/>
      <c r="M53" s="331"/>
      <c r="N53" s="332"/>
      <c r="O53" s="333"/>
      <c r="P53" s="332"/>
      <c r="Q53" s="333"/>
      <c r="R53" s="332"/>
      <c r="S53" s="333"/>
      <c r="T53" s="123"/>
      <c r="U53" s="125"/>
    </row>
    <row r="54" spans="1:21" ht="21.75" customHeight="1">
      <c r="A54" s="1299"/>
      <c r="B54" s="232" t="s">
        <v>676</v>
      </c>
      <c r="C54" s="104" t="s">
        <v>416</v>
      </c>
      <c r="D54" s="61" t="s">
        <v>218</v>
      </c>
      <c r="E54" s="2" t="s">
        <v>218</v>
      </c>
      <c r="F54" s="9"/>
      <c r="G54" s="9"/>
      <c r="H54" s="3"/>
      <c r="I54" s="61"/>
      <c r="J54" s="362">
        <v>1</v>
      </c>
      <c r="K54" s="315">
        <v>41</v>
      </c>
      <c r="L54" s="314">
        <v>6</v>
      </c>
      <c r="M54" s="336">
        <v>174</v>
      </c>
      <c r="N54" s="314"/>
      <c r="O54" s="315"/>
      <c r="P54" s="314"/>
      <c r="Q54" s="315"/>
      <c r="R54" s="314"/>
      <c r="S54" s="315"/>
      <c r="T54" s="300">
        <f t="shared" si="2"/>
        <v>7</v>
      </c>
      <c r="U54" s="301">
        <f t="shared" si="2"/>
        <v>215</v>
      </c>
    </row>
    <row r="55" spans="1:21" ht="21.75" customHeight="1">
      <c r="A55" s="1224" t="s">
        <v>589</v>
      </c>
      <c r="B55" s="1295"/>
      <c r="C55" s="120" t="s">
        <v>417</v>
      </c>
      <c r="D55" s="120" t="s">
        <v>179</v>
      </c>
      <c r="E55" s="106" t="s">
        <v>179</v>
      </c>
      <c r="F55" s="27" t="s">
        <v>179</v>
      </c>
      <c r="G55" s="27" t="s">
        <v>179</v>
      </c>
      <c r="H55" s="32" t="s">
        <v>179</v>
      </c>
      <c r="I55" s="105" t="s">
        <v>179</v>
      </c>
      <c r="J55" s="244">
        <v>97</v>
      </c>
      <c r="K55" s="121">
        <v>4350</v>
      </c>
      <c r="L55" s="122">
        <v>16</v>
      </c>
      <c r="M55" s="243">
        <v>1168</v>
      </c>
      <c r="N55" s="122">
        <v>4</v>
      </c>
      <c r="O55" s="121">
        <v>707</v>
      </c>
      <c r="P55" s="122"/>
      <c r="Q55" s="121"/>
      <c r="R55" s="122"/>
      <c r="S55" s="121"/>
      <c r="T55" s="192">
        <f>SUM(J55,L55,N55,P55,R55)</f>
        <v>117</v>
      </c>
      <c r="U55" s="193">
        <f>SUM(K55,M55,O55,Q55,S55)</f>
        <v>6225</v>
      </c>
    </row>
    <row r="56" spans="1:21" ht="13.5">
      <c r="A56" s="1302"/>
      <c r="B56" s="1303"/>
      <c r="C56" s="148" t="s">
        <v>157</v>
      </c>
      <c r="D56" s="90"/>
      <c r="E56" s="75"/>
      <c r="F56" s="77"/>
      <c r="G56" s="77"/>
      <c r="H56" s="73"/>
      <c r="I56" s="76"/>
      <c r="J56" s="228"/>
      <c r="K56" s="108"/>
      <c r="L56" s="107"/>
      <c r="M56" s="229"/>
      <c r="N56" s="107"/>
      <c r="O56" s="108"/>
      <c r="P56" s="107"/>
      <c r="Q56" s="108"/>
      <c r="R56" s="107"/>
      <c r="S56" s="108"/>
      <c r="T56" s="190"/>
      <c r="U56" s="191"/>
    </row>
    <row r="57" spans="1:21" ht="21.75" customHeight="1">
      <c r="A57" s="1304" t="s">
        <v>590</v>
      </c>
      <c r="B57" s="1305"/>
      <c r="C57" s="105" t="s">
        <v>418</v>
      </c>
      <c r="D57" s="105" t="s">
        <v>220</v>
      </c>
      <c r="E57" s="74"/>
      <c r="F57" s="79" t="s">
        <v>220</v>
      </c>
      <c r="G57" s="79" t="s">
        <v>220</v>
      </c>
      <c r="H57" s="72"/>
      <c r="I57" s="105" t="s">
        <v>220</v>
      </c>
      <c r="J57" s="122">
        <v>59</v>
      </c>
      <c r="K57" s="121">
        <v>2249</v>
      </c>
      <c r="L57" s="122">
        <v>26</v>
      </c>
      <c r="M57" s="121">
        <v>1499</v>
      </c>
      <c r="N57" s="122">
        <v>3</v>
      </c>
      <c r="O57" s="121">
        <v>1113</v>
      </c>
      <c r="P57" s="122"/>
      <c r="Q57" s="121"/>
      <c r="R57" s="122"/>
      <c r="S57" s="121"/>
      <c r="T57" s="192">
        <f>SUM(J57,L57,N57,P57,R57)</f>
        <v>88</v>
      </c>
      <c r="U57" s="193">
        <f>SUM(K57,M57,O57,Q57,S57)</f>
        <v>4861</v>
      </c>
    </row>
    <row r="58" spans="1:21" ht="13.5">
      <c r="A58" s="1306"/>
      <c r="B58" s="1307"/>
      <c r="C58" s="100" t="s">
        <v>851</v>
      </c>
      <c r="D58" s="82"/>
      <c r="E58" s="74"/>
      <c r="F58" s="79"/>
      <c r="G58" s="79"/>
      <c r="H58" s="72"/>
      <c r="I58" s="82"/>
      <c r="J58" s="167"/>
      <c r="K58" s="109"/>
      <c r="L58" s="167"/>
      <c r="M58" s="109"/>
      <c r="N58" s="167"/>
      <c r="O58" s="109"/>
      <c r="P58" s="167"/>
      <c r="Q58" s="109"/>
      <c r="R58" s="167"/>
      <c r="S58" s="109"/>
      <c r="T58" s="167"/>
      <c r="U58" s="109"/>
    </row>
    <row r="59" spans="1:21" ht="13.5">
      <c r="A59" s="1308"/>
      <c r="B59" s="1309"/>
      <c r="C59" s="152" t="s">
        <v>359</v>
      </c>
      <c r="D59" s="76"/>
      <c r="E59" s="75"/>
      <c r="F59" s="77"/>
      <c r="G59" s="77"/>
      <c r="H59" s="73"/>
      <c r="I59" s="76"/>
      <c r="J59" s="107"/>
      <c r="K59" s="108"/>
      <c r="L59" s="107"/>
      <c r="M59" s="108"/>
      <c r="N59" s="107"/>
      <c r="O59" s="108"/>
      <c r="P59" s="107"/>
      <c r="Q59" s="108"/>
      <c r="R59" s="107"/>
      <c r="S59" s="108"/>
      <c r="T59" s="107"/>
      <c r="U59" s="108"/>
    </row>
    <row r="60" spans="1:21" ht="3.75" customHeight="1">
      <c r="A60" s="31"/>
      <c r="B60" s="31"/>
      <c r="C60" s="12"/>
      <c r="D60" s="12"/>
      <c r="E60" s="78"/>
      <c r="F60" s="78"/>
      <c r="G60" s="78"/>
      <c r="H60" s="78"/>
      <c r="I60" s="78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</row>
    <row r="61" spans="1:21" ht="18.75" customHeight="1">
      <c r="A61" s="1331" t="s">
        <v>743</v>
      </c>
      <c r="B61" s="1332"/>
      <c r="C61" s="207">
        <f aca="true" t="shared" si="3" ref="C61:I61">COUNTA(C6:C11,C13:C15,C17:C19,C21,C23:C28,C30,C32,C34,C36:C37,C39:C40,C42,C44,C46,C48,C50,C52,C54:C55,C57)</f>
        <v>27</v>
      </c>
      <c r="D61" s="207">
        <f t="shared" si="3"/>
        <v>26</v>
      </c>
      <c r="E61" s="208">
        <f t="shared" si="3"/>
        <v>21</v>
      </c>
      <c r="F61" s="209">
        <f t="shared" si="3"/>
        <v>6</v>
      </c>
      <c r="G61" s="209">
        <f t="shared" si="3"/>
        <v>9</v>
      </c>
      <c r="H61" s="210">
        <f t="shared" si="3"/>
        <v>2</v>
      </c>
      <c r="I61" s="207">
        <f t="shared" si="3"/>
        <v>12</v>
      </c>
      <c r="J61" s="211">
        <f>SUM(J6:J57)</f>
        <v>370</v>
      </c>
      <c r="K61" s="212">
        <f aca="true" t="shared" si="4" ref="K61:S61">SUM(K6:K57)</f>
        <v>14595</v>
      </c>
      <c r="L61" s="213">
        <f t="shared" si="4"/>
        <v>199</v>
      </c>
      <c r="M61" s="214">
        <f t="shared" si="4"/>
        <v>13453</v>
      </c>
      <c r="N61" s="211">
        <f t="shared" si="4"/>
        <v>53</v>
      </c>
      <c r="O61" s="212">
        <f t="shared" si="4"/>
        <v>13324</v>
      </c>
      <c r="P61" s="213">
        <f t="shared" si="4"/>
        <v>10</v>
      </c>
      <c r="Q61" s="214">
        <f t="shared" si="4"/>
        <v>3395</v>
      </c>
      <c r="R61" s="211">
        <f t="shared" si="4"/>
        <v>11</v>
      </c>
      <c r="S61" s="212">
        <f t="shared" si="4"/>
        <v>1101</v>
      </c>
      <c r="T61" s="213">
        <f>SUM(T6:T57)</f>
        <v>643</v>
      </c>
      <c r="U61" s="214">
        <f>SUM(U6:U57)</f>
        <v>45868</v>
      </c>
    </row>
    <row r="62" ht="16.5" customHeight="1"/>
    <row r="63" ht="16.5" customHeight="1">
      <c r="A63" s="198" t="s">
        <v>93</v>
      </c>
    </row>
    <row r="64" spans="1:20" ht="16.5" customHeight="1">
      <c r="A64" s="132" t="s">
        <v>771</v>
      </c>
      <c r="B64" s="33" t="s">
        <v>713</v>
      </c>
      <c r="T64" s="133"/>
    </row>
    <row r="65" spans="2:22" s="134" customFormat="1" ht="13.5">
      <c r="B65" s="10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33"/>
    </row>
    <row r="66" spans="10:22" s="134" customFormat="1" ht="13.5">
      <c r="J66" s="63"/>
      <c r="K66" s="169"/>
      <c r="L66" s="169"/>
      <c r="M66" s="169"/>
      <c r="N66" s="169"/>
      <c r="O66" s="169"/>
      <c r="P66" s="169"/>
      <c r="Q66" s="169"/>
      <c r="R66" s="169"/>
      <c r="S66" s="169"/>
      <c r="T66" s="169"/>
      <c r="U66" s="169"/>
      <c r="V66" s="33"/>
    </row>
    <row r="67" spans="2:21" s="134" customFormat="1" ht="13.5">
      <c r="B67" s="33"/>
      <c r="C67" s="33"/>
      <c r="D67" s="33"/>
      <c r="E67" s="33"/>
      <c r="F67" s="33"/>
      <c r="G67" s="33"/>
      <c r="H67" s="33"/>
      <c r="I67" s="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</row>
    <row r="68" spans="10:22" ht="13.5"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4"/>
    </row>
    <row r="69" ht="13.5">
      <c r="V69" s="134"/>
    </row>
  </sheetData>
  <sheetProtection/>
  <mergeCells count="45">
    <mergeCell ref="B21:B22"/>
    <mergeCell ref="A6:A12"/>
    <mergeCell ref="J3:U3"/>
    <mergeCell ref="E4:E5"/>
    <mergeCell ref="F4:F5"/>
    <mergeCell ref="T4:U4"/>
    <mergeCell ref="A61:B61"/>
    <mergeCell ref="P4:Q4"/>
    <mergeCell ref="J4:K4"/>
    <mergeCell ref="N4:O4"/>
    <mergeCell ref="A15:A25"/>
    <mergeCell ref="D3:D5"/>
    <mergeCell ref="B15:B16"/>
    <mergeCell ref="H4:H5"/>
    <mergeCell ref="E3:H3"/>
    <mergeCell ref="B19:B20"/>
    <mergeCell ref="W4:X4"/>
    <mergeCell ref="C3:C5"/>
    <mergeCell ref="R4:S4"/>
    <mergeCell ref="L4:M4"/>
    <mergeCell ref="B40:B41"/>
    <mergeCell ref="B34:B35"/>
    <mergeCell ref="A26:A27"/>
    <mergeCell ref="B37:B38"/>
    <mergeCell ref="B28:B29"/>
    <mergeCell ref="B30:B31"/>
    <mergeCell ref="A28:A31"/>
    <mergeCell ref="A32:A41"/>
    <mergeCell ref="A57:B59"/>
    <mergeCell ref="B48:B49"/>
    <mergeCell ref="A1:U1"/>
    <mergeCell ref="A13:A14"/>
    <mergeCell ref="I3:I5"/>
    <mergeCell ref="A3:B5"/>
    <mergeCell ref="G4:G5"/>
    <mergeCell ref="A2:U2"/>
    <mergeCell ref="B11:B12"/>
    <mergeCell ref="B32:B33"/>
    <mergeCell ref="B46:B47"/>
    <mergeCell ref="B50:B51"/>
    <mergeCell ref="B52:B53"/>
    <mergeCell ref="A55:B56"/>
    <mergeCell ref="A42:A54"/>
    <mergeCell ref="B44:B45"/>
    <mergeCell ref="B42:B43"/>
  </mergeCells>
  <printOptions horizontalCentered="1" verticalCentered="1"/>
  <pageMargins left="0.3937007874015748" right="0.3937007874015748" top="0.5905511811023623" bottom="0.5905511811023623" header="0.5118110236220472" footer="0.3937007874015748"/>
  <pageSetup fitToHeight="1" fitToWidth="1" horizontalDpi="600" verticalDpi="600" orientation="portrait" paperSize="9" scale="71" r:id="rId1"/>
  <headerFooter alignWithMargins="0">
    <oddFooter>&amp;C&amp;12－５－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BD45"/>
  <sheetViews>
    <sheetView view="pageBreakPreview" zoomScale="75" zoomScaleNormal="75" zoomScaleSheetLayoutView="75" zoomScalePageLayoutView="0" workbookViewId="0" topLeftCell="A1">
      <pane xSplit="2" ySplit="5" topLeftCell="C6" activePane="bottomRight" state="frozen"/>
      <selection pane="topLeft" activeCell="B2" sqref="B2"/>
      <selection pane="topRight" activeCell="B2" sqref="B2"/>
      <selection pane="bottomLeft" activeCell="B2" sqref="B2"/>
      <selection pane="bottomRight" activeCell="C6" sqref="C6"/>
    </sheetView>
  </sheetViews>
  <sheetFormatPr defaultColWidth="9.00390625" defaultRowHeight="13.5"/>
  <cols>
    <col min="1" max="1" width="7.125" style="33" customWidth="1"/>
    <col min="2" max="2" width="11.125" style="33" customWidth="1"/>
    <col min="3" max="3" width="3.875" style="33" customWidth="1"/>
    <col min="4" max="4" width="5.875" style="33" customWidth="1"/>
    <col min="5" max="6" width="3.75390625" style="33" customWidth="1"/>
    <col min="7" max="9" width="3.75390625" style="132" customWidth="1"/>
    <col min="10" max="10" width="23.875" style="33" customWidth="1"/>
    <col min="11" max="18" width="7.75390625" style="33" customWidth="1"/>
    <col min="19" max="19" width="9.125" style="33" customWidth="1"/>
    <col min="20" max="21" width="7.75390625" style="33" customWidth="1"/>
    <col min="22" max="22" width="8.375" style="33" customWidth="1"/>
    <col min="23" max="24" width="7.125" style="33" customWidth="1"/>
    <col min="26" max="16384" width="9.00390625" style="33" customWidth="1"/>
  </cols>
  <sheetData>
    <row r="1" spans="1:55" ht="24.75" customHeight="1">
      <c r="A1" s="1310" t="s">
        <v>486</v>
      </c>
      <c r="B1" s="1310"/>
      <c r="C1" s="1310"/>
      <c r="D1" s="1310"/>
      <c r="E1" s="1310"/>
      <c r="F1" s="1310"/>
      <c r="G1" s="1310"/>
      <c r="H1" s="1310"/>
      <c r="I1" s="1310"/>
      <c r="J1" s="1310"/>
      <c r="K1" s="1310"/>
      <c r="L1" s="1310"/>
      <c r="M1" s="1310"/>
      <c r="N1" s="1310"/>
      <c r="O1" s="1310"/>
      <c r="P1" s="1310"/>
      <c r="Q1" s="1310"/>
      <c r="R1" s="1310"/>
      <c r="S1" s="1310"/>
      <c r="T1" s="1310"/>
      <c r="U1" s="1310"/>
      <c r="V1" s="571"/>
      <c r="W1" s="572"/>
      <c r="X1" s="10"/>
      <c r="Y1" s="573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</row>
    <row r="2" spans="2:55" ht="16.5" customHeight="1">
      <c r="B2" s="197"/>
      <c r="C2" s="131"/>
      <c r="D2" s="131"/>
      <c r="E2" s="131"/>
      <c r="I2" s="568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6" t="s">
        <v>362</v>
      </c>
      <c r="V2" s="112"/>
      <c r="W2" s="10"/>
      <c r="X2" s="10"/>
      <c r="Y2" s="573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</row>
    <row r="3" spans="1:55" ht="19.5" customHeight="1">
      <c r="A3" s="1235" t="s">
        <v>494</v>
      </c>
      <c r="B3" s="1235" t="s">
        <v>746</v>
      </c>
      <c r="C3" s="1349" t="s">
        <v>488</v>
      </c>
      <c r="D3" s="1350"/>
      <c r="E3" s="1350"/>
      <c r="F3" s="1351"/>
      <c r="G3" s="1331" t="s">
        <v>492</v>
      </c>
      <c r="H3" s="1345"/>
      <c r="I3" s="1346"/>
      <c r="J3" s="1370" t="s">
        <v>78</v>
      </c>
      <c r="K3" s="1371"/>
      <c r="L3" s="1371"/>
      <c r="M3" s="1371"/>
      <c r="N3" s="1371"/>
      <c r="O3" s="1371"/>
      <c r="P3" s="1371"/>
      <c r="Q3" s="1371"/>
      <c r="R3" s="1371"/>
      <c r="S3" s="1371"/>
      <c r="T3" s="1371"/>
      <c r="U3" s="1372"/>
      <c r="V3" s="573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</row>
    <row r="4" spans="1:21" s="10" customFormat="1" ht="21.75" customHeight="1">
      <c r="A4" s="1375"/>
      <c r="B4" s="1375"/>
      <c r="C4" s="1256" t="s">
        <v>491</v>
      </c>
      <c r="D4" s="1356" t="s">
        <v>709</v>
      </c>
      <c r="E4" s="1353" t="s">
        <v>487</v>
      </c>
      <c r="F4" s="1267" t="s">
        <v>469</v>
      </c>
      <c r="G4" s="1365" t="s">
        <v>665</v>
      </c>
      <c r="H4" s="1234" t="s">
        <v>677</v>
      </c>
      <c r="I4" s="1347" t="s">
        <v>678</v>
      </c>
      <c r="J4" s="105" t="s">
        <v>360</v>
      </c>
      <c r="K4" s="1358" t="s">
        <v>714</v>
      </c>
      <c r="L4" s="1359"/>
      <c r="M4" s="1358" t="s">
        <v>693</v>
      </c>
      <c r="N4" s="1359"/>
      <c r="O4" s="1360" t="s">
        <v>481</v>
      </c>
      <c r="P4" s="1361"/>
      <c r="Q4" s="1360" t="s">
        <v>636</v>
      </c>
      <c r="R4" s="1361"/>
      <c r="S4" s="1377" t="s">
        <v>74</v>
      </c>
      <c r="T4" s="1377"/>
      <c r="U4" s="105" t="s">
        <v>468</v>
      </c>
    </row>
    <row r="5" spans="1:56" ht="45" customHeight="1">
      <c r="A5" s="1376"/>
      <c r="B5" s="1376"/>
      <c r="C5" s="1352"/>
      <c r="D5" s="1357"/>
      <c r="E5" s="1354"/>
      <c r="F5" s="1355"/>
      <c r="G5" s="1366"/>
      <c r="H5" s="1367"/>
      <c r="I5" s="1348"/>
      <c r="J5" s="76"/>
      <c r="K5" s="245" t="s">
        <v>72</v>
      </c>
      <c r="L5" s="219" t="s">
        <v>73</v>
      </c>
      <c r="M5" s="245" t="s">
        <v>72</v>
      </c>
      <c r="N5" s="219" t="s">
        <v>73</v>
      </c>
      <c r="O5" s="245" t="s">
        <v>72</v>
      </c>
      <c r="P5" s="219" t="s">
        <v>73</v>
      </c>
      <c r="Q5" s="245" t="s">
        <v>72</v>
      </c>
      <c r="R5" s="220" t="s">
        <v>73</v>
      </c>
      <c r="S5" s="245" t="s">
        <v>72</v>
      </c>
      <c r="T5" s="220" t="s">
        <v>73</v>
      </c>
      <c r="U5" s="76" t="s">
        <v>710</v>
      </c>
      <c r="V5" s="574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37"/>
    </row>
    <row r="6" spans="1:56" ht="34.5" customHeight="1">
      <c r="A6" s="1368" t="s">
        <v>70</v>
      </c>
      <c r="B6" s="239" t="s">
        <v>562</v>
      </c>
      <c r="C6" s="85" t="s">
        <v>179</v>
      </c>
      <c r="D6" s="92" t="s">
        <v>467</v>
      </c>
      <c r="E6" s="86" t="s">
        <v>804</v>
      </c>
      <c r="F6" s="8" t="s">
        <v>804</v>
      </c>
      <c r="G6" s="398" t="s">
        <v>179</v>
      </c>
      <c r="H6" s="86" t="s">
        <v>179</v>
      </c>
      <c r="I6" s="8" t="s">
        <v>179</v>
      </c>
      <c r="J6" s="409" t="s">
        <v>763</v>
      </c>
      <c r="K6" s="194">
        <v>22480</v>
      </c>
      <c r="L6" s="410">
        <v>92</v>
      </c>
      <c r="M6" s="194"/>
      <c r="N6" s="410"/>
      <c r="O6" s="194"/>
      <c r="P6" s="410"/>
      <c r="Q6" s="194"/>
      <c r="R6" s="410"/>
      <c r="S6" s="194">
        <f>K6+M6+O6+Q6</f>
        <v>22480</v>
      </c>
      <c r="T6" s="410">
        <f>L6+N6+P6+R6</f>
        <v>92</v>
      </c>
      <c r="U6" s="202">
        <f>T6/S6*100</f>
        <v>0.4092526690391459</v>
      </c>
      <c r="V6" s="574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37"/>
    </row>
    <row r="7" spans="1:56" ht="34.5" customHeight="1">
      <c r="A7" s="1363"/>
      <c r="B7" s="231" t="s">
        <v>534</v>
      </c>
      <c r="C7" s="2"/>
      <c r="D7" s="92"/>
      <c r="E7" s="9" t="s">
        <v>180</v>
      </c>
      <c r="F7" s="3"/>
      <c r="G7" s="392" t="s">
        <v>180</v>
      </c>
      <c r="H7" s="394" t="s">
        <v>180</v>
      </c>
      <c r="I7" s="3"/>
      <c r="J7" s="411" t="s">
        <v>763</v>
      </c>
      <c r="K7" s="195"/>
      <c r="L7" s="412"/>
      <c r="M7" s="195">
        <v>13792</v>
      </c>
      <c r="N7" s="412">
        <v>60</v>
      </c>
      <c r="O7" s="195"/>
      <c r="P7" s="412"/>
      <c r="Q7" s="195"/>
      <c r="R7" s="412"/>
      <c r="S7" s="195">
        <f>K7+M7+O7+Q7</f>
        <v>13792</v>
      </c>
      <c r="T7" s="412">
        <f aca="true" t="shared" si="0" ref="T7:T15">L7+N7+P7+R7</f>
        <v>60</v>
      </c>
      <c r="U7" s="203">
        <f aca="true" t="shared" si="1" ref="U7:U40">T7/S7*100</f>
        <v>0.43503480278422274</v>
      </c>
      <c r="V7" s="574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7"/>
    </row>
    <row r="8" spans="1:56" ht="34.5" customHeight="1">
      <c r="A8" s="1363"/>
      <c r="B8" s="231" t="s">
        <v>723</v>
      </c>
      <c r="C8" s="2"/>
      <c r="D8" s="92"/>
      <c r="E8" s="9" t="s">
        <v>199</v>
      </c>
      <c r="F8" s="3"/>
      <c r="G8" s="392" t="s">
        <v>199</v>
      </c>
      <c r="H8" s="9"/>
      <c r="I8" s="3"/>
      <c r="J8" s="413" t="s">
        <v>826</v>
      </c>
      <c r="K8" s="195"/>
      <c r="L8" s="412"/>
      <c r="M8" s="195"/>
      <c r="N8" s="412"/>
      <c r="O8" s="195">
        <v>456</v>
      </c>
      <c r="P8" s="412">
        <v>31</v>
      </c>
      <c r="Q8" s="195"/>
      <c r="R8" s="412"/>
      <c r="S8" s="195">
        <f aca="true" t="shared" si="2" ref="S8:S40">K8+M8+O8+Q8</f>
        <v>456</v>
      </c>
      <c r="T8" s="412">
        <f t="shared" si="0"/>
        <v>31</v>
      </c>
      <c r="U8" s="203">
        <f t="shared" si="1"/>
        <v>6.798245614035088</v>
      </c>
      <c r="V8" s="54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</row>
    <row r="9" spans="1:56" ht="34.5" customHeight="1">
      <c r="A9" s="1363"/>
      <c r="B9" s="231" t="s">
        <v>687</v>
      </c>
      <c r="C9" s="2" t="s">
        <v>181</v>
      </c>
      <c r="D9" s="92" t="s">
        <v>489</v>
      </c>
      <c r="E9" s="9"/>
      <c r="F9" s="3"/>
      <c r="G9" s="392" t="s">
        <v>181</v>
      </c>
      <c r="H9" s="9"/>
      <c r="I9" s="3" t="s">
        <v>181</v>
      </c>
      <c r="J9" s="413" t="s">
        <v>84</v>
      </c>
      <c r="K9" s="195"/>
      <c r="L9" s="412"/>
      <c r="M9" s="195">
        <v>332</v>
      </c>
      <c r="N9" s="412">
        <v>26</v>
      </c>
      <c r="O9" s="195"/>
      <c r="P9" s="412"/>
      <c r="Q9" s="195"/>
      <c r="R9" s="412"/>
      <c r="S9" s="195">
        <f t="shared" si="2"/>
        <v>332</v>
      </c>
      <c r="T9" s="412">
        <f t="shared" si="0"/>
        <v>26</v>
      </c>
      <c r="U9" s="203">
        <f t="shared" si="1"/>
        <v>7.83132530120482</v>
      </c>
      <c r="V9" s="54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</row>
    <row r="10" spans="1:56" ht="34.5" customHeight="1">
      <c r="A10" s="1363"/>
      <c r="B10" s="231" t="s">
        <v>566</v>
      </c>
      <c r="C10" s="2"/>
      <c r="D10" s="92"/>
      <c r="E10" s="9" t="s">
        <v>183</v>
      </c>
      <c r="F10" s="3" t="s">
        <v>183</v>
      </c>
      <c r="G10" s="392" t="s">
        <v>183</v>
      </c>
      <c r="H10" s="9"/>
      <c r="I10" s="3"/>
      <c r="J10" s="413" t="s">
        <v>445</v>
      </c>
      <c r="K10" s="195">
        <v>327</v>
      </c>
      <c r="L10" s="412">
        <v>10</v>
      </c>
      <c r="M10" s="195"/>
      <c r="N10" s="412"/>
      <c r="O10" s="195"/>
      <c r="P10" s="412"/>
      <c r="Q10" s="195"/>
      <c r="R10" s="412"/>
      <c r="S10" s="195">
        <f t="shared" si="2"/>
        <v>327</v>
      </c>
      <c r="T10" s="412">
        <f t="shared" si="0"/>
        <v>10</v>
      </c>
      <c r="U10" s="203">
        <f>T10/S10*100</f>
        <v>3.058103975535168</v>
      </c>
      <c r="V10" s="54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</row>
    <row r="11" spans="1:56" ht="34.5" customHeight="1">
      <c r="A11" s="1364"/>
      <c r="B11" s="240" t="s">
        <v>567</v>
      </c>
      <c r="C11" s="7"/>
      <c r="D11" s="163"/>
      <c r="E11" s="6" t="s">
        <v>804</v>
      </c>
      <c r="F11" s="4"/>
      <c r="G11" s="400" t="s">
        <v>185</v>
      </c>
      <c r="H11" s="6"/>
      <c r="I11" s="4"/>
      <c r="J11" s="419" t="s">
        <v>158</v>
      </c>
      <c r="K11" s="414"/>
      <c r="L11" s="415"/>
      <c r="M11" s="414"/>
      <c r="N11" s="415"/>
      <c r="O11" s="414">
        <v>236</v>
      </c>
      <c r="P11" s="415">
        <v>15</v>
      </c>
      <c r="Q11" s="414"/>
      <c r="R11" s="415"/>
      <c r="S11" s="414">
        <f t="shared" si="2"/>
        <v>236</v>
      </c>
      <c r="T11" s="415">
        <f t="shared" si="0"/>
        <v>15</v>
      </c>
      <c r="U11" s="416">
        <f>T11/S11*100</f>
        <v>6.3559322033898304</v>
      </c>
      <c r="V11" s="54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</row>
    <row r="12" spans="1:56" ht="34.5" customHeight="1">
      <c r="A12" s="1369" t="s">
        <v>609</v>
      </c>
      <c r="B12" s="239" t="s">
        <v>568</v>
      </c>
      <c r="C12" s="85" t="s">
        <v>804</v>
      </c>
      <c r="D12" s="287" t="s">
        <v>467</v>
      </c>
      <c r="E12" s="388" t="s">
        <v>804</v>
      </c>
      <c r="F12" s="8"/>
      <c r="G12" s="398" t="s">
        <v>187</v>
      </c>
      <c r="H12" s="86"/>
      <c r="I12" s="8"/>
      <c r="J12" s="417" t="s">
        <v>826</v>
      </c>
      <c r="K12" s="194"/>
      <c r="L12" s="410"/>
      <c r="M12" s="194"/>
      <c r="N12" s="410"/>
      <c r="O12" s="194">
        <v>2325</v>
      </c>
      <c r="P12" s="410">
        <v>126</v>
      </c>
      <c r="Q12" s="194"/>
      <c r="R12" s="418"/>
      <c r="S12" s="195">
        <f t="shared" si="2"/>
        <v>2325</v>
      </c>
      <c r="T12" s="412">
        <f t="shared" si="0"/>
        <v>126</v>
      </c>
      <c r="U12" s="202">
        <f t="shared" si="1"/>
        <v>5.419354838709677</v>
      </c>
      <c r="V12" s="54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</row>
    <row r="13" spans="1:56" ht="34.5" customHeight="1">
      <c r="A13" s="1364"/>
      <c r="B13" s="101" t="s">
        <v>722</v>
      </c>
      <c r="C13" s="7"/>
      <c r="D13" s="90"/>
      <c r="E13" s="399" t="s">
        <v>804</v>
      </c>
      <c r="F13" s="4" t="s">
        <v>804</v>
      </c>
      <c r="G13" s="400" t="s">
        <v>189</v>
      </c>
      <c r="H13" s="6" t="s">
        <v>189</v>
      </c>
      <c r="I13" s="4"/>
      <c r="J13" s="419" t="s">
        <v>449</v>
      </c>
      <c r="K13" s="414"/>
      <c r="L13" s="415"/>
      <c r="M13" s="414"/>
      <c r="N13" s="415"/>
      <c r="O13" s="414">
        <v>7782</v>
      </c>
      <c r="P13" s="415">
        <v>246</v>
      </c>
      <c r="Q13" s="414"/>
      <c r="R13" s="415"/>
      <c r="S13" s="414">
        <f t="shared" si="2"/>
        <v>7782</v>
      </c>
      <c r="T13" s="415">
        <f t="shared" si="0"/>
        <v>246</v>
      </c>
      <c r="U13" s="416">
        <f t="shared" si="1"/>
        <v>3.1611410948342327</v>
      </c>
      <c r="V13" s="54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</row>
    <row r="14" spans="1:56" ht="34.5" customHeight="1">
      <c r="A14" s="1368" t="s">
        <v>69</v>
      </c>
      <c r="B14" s="239" t="s">
        <v>571</v>
      </c>
      <c r="C14" s="85" t="s">
        <v>804</v>
      </c>
      <c r="D14" s="287" t="s">
        <v>489</v>
      </c>
      <c r="E14" s="388" t="s">
        <v>804</v>
      </c>
      <c r="F14" s="8"/>
      <c r="G14" s="398" t="s">
        <v>193</v>
      </c>
      <c r="H14" s="86"/>
      <c r="I14" s="8" t="s">
        <v>193</v>
      </c>
      <c r="J14" s="701" t="s">
        <v>763</v>
      </c>
      <c r="K14" s="481">
        <v>70747</v>
      </c>
      <c r="L14" s="482">
        <v>825</v>
      </c>
      <c r="M14" s="194"/>
      <c r="N14" s="410"/>
      <c r="O14" s="194"/>
      <c r="P14" s="410"/>
      <c r="Q14" s="194"/>
      <c r="R14" s="410"/>
      <c r="S14" s="194">
        <f>K14</f>
        <v>70747</v>
      </c>
      <c r="T14" s="410">
        <f t="shared" si="0"/>
        <v>825</v>
      </c>
      <c r="U14" s="202">
        <f t="shared" si="1"/>
        <v>1.1661271856050432</v>
      </c>
      <c r="V14" s="54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</row>
    <row r="15" spans="1:56" ht="34.5" customHeight="1">
      <c r="A15" s="1363"/>
      <c r="B15" s="101" t="s">
        <v>716</v>
      </c>
      <c r="C15" s="2" t="s">
        <v>804</v>
      </c>
      <c r="D15" s="92" t="s">
        <v>489</v>
      </c>
      <c r="E15" s="389" t="s">
        <v>804</v>
      </c>
      <c r="F15" s="3" t="s">
        <v>804</v>
      </c>
      <c r="G15" s="392" t="s">
        <v>181</v>
      </c>
      <c r="H15" s="9" t="s">
        <v>181</v>
      </c>
      <c r="I15" s="3" t="s">
        <v>181</v>
      </c>
      <c r="J15" s="702" t="s">
        <v>449</v>
      </c>
      <c r="K15" s="195"/>
      <c r="L15" s="412"/>
      <c r="M15" s="195"/>
      <c r="N15" s="412"/>
      <c r="O15" s="195">
        <v>10773</v>
      </c>
      <c r="P15" s="412">
        <v>874</v>
      </c>
      <c r="Q15" s="195"/>
      <c r="R15" s="412"/>
      <c r="S15" s="195">
        <f t="shared" si="2"/>
        <v>10773</v>
      </c>
      <c r="T15" s="412">
        <f t="shared" si="0"/>
        <v>874</v>
      </c>
      <c r="U15" s="203">
        <f t="shared" si="1"/>
        <v>8.112874779541446</v>
      </c>
      <c r="V15" s="54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</row>
    <row r="16" spans="1:56" ht="34.5" customHeight="1">
      <c r="A16" s="1363"/>
      <c r="B16" s="101" t="s">
        <v>573</v>
      </c>
      <c r="C16" s="2" t="s">
        <v>804</v>
      </c>
      <c r="D16" s="92" t="s">
        <v>490</v>
      </c>
      <c r="E16" s="389"/>
      <c r="F16" s="3" t="s">
        <v>804</v>
      </c>
      <c r="G16" s="392" t="s">
        <v>197</v>
      </c>
      <c r="H16" s="9"/>
      <c r="I16" s="3" t="s">
        <v>197</v>
      </c>
      <c r="J16" s="413" t="s">
        <v>826</v>
      </c>
      <c r="K16" s="195"/>
      <c r="L16" s="412"/>
      <c r="M16" s="420"/>
      <c r="N16" s="421"/>
      <c r="O16" s="195">
        <v>2926</v>
      </c>
      <c r="P16" s="412">
        <v>338</v>
      </c>
      <c r="Q16" s="195"/>
      <c r="R16" s="412"/>
      <c r="S16" s="195">
        <f t="shared" si="2"/>
        <v>2926</v>
      </c>
      <c r="T16" s="412">
        <f aca="true" t="shared" si="3" ref="T16:T40">L16+N16+P16+R16</f>
        <v>338</v>
      </c>
      <c r="U16" s="203">
        <f t="shared" si="1"/>
        <v>11.551606288448394</v>
      </c>
      <c r="V16" s="54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</row>
    <row r="17" spans="1:56" ht="34.5" customHeight="1">
      <c r="A17" s="1363"/>
      <c r="B17" s="58" t="s">
        <v>731</v>
      </c>
      <c r="C17" s="2" t="s">
        <v>804</v>
      </c>
      <c r="D17" s="92" t="s">
        <v>490</v>
      </c>
      <c r="E17" s="389" t="s">
        <v>804</v>
      </c>
      <c r="F17" s="3" t="s">
        <v>804</v>
      </c>
      <c r="G17" s="392" t="s">
        <v>189</v>
      </c>
      <c r="H17" s="9" t="s">
        <v>189</v>
      </c>
      <c r="I17" s="3"/>
      <c r="J17" s="411" t="s">
        <v>159</v>
      </c>
      <c r="K17" s="195"/>
      <c r="L17" s="412"/>
      <c r="M17" s="195"/>
      <c r="N17" s="412"/>
      <c r="O17" s="195"/>
      <c r="P17" s="412"/>
      <c r="Q17" s="195"/>
      <c r="R17" s="412"/>
      <c r="S17" s="195">
        <v>28682</v>
      </c>
      <c r="T17" s="412">
        <v>714</v>
      </c>
      <c r="U17" s="203">
        <f t="shared" si="1"/>
        <v>2.4893661529879365</v>
      </c>
      <c r="V17" s="54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</row>
    <row r="18" spans="1:56" ht="34.5" customHeight="1">
      <c r="A18" s="1363"/>
      <c r="B18" s="231" t="s">
        <v>760</v>
      </c>
      <c r="C18" s="2" t="s">
        <v>804</v>
      </c>
      <c r="D18" s="92" t="s">
        <v>490</v>
      </c>
      <c r="E18" s="389" t="s">
        <v>804</v>
      </c>
      <c r="F18" s="3"/>
      <c r="G18" s="392" t="s">
        <v>189</v>
      </c>
      <c r="H18" s="9" t="s">
        <v>189</v>
      </c>
      <c r="I18" s="3" t="s">
        <v>189</v>
      </c>
      <c r="J18" s="413" t="s">
        <v>763</v>
      </c>
      <c r="K18" s="195"/>
      <c r="L18" s="412"/>
      <c r="M18" s="195"/>
      <c r="N18" s="412"/>
      <c r="O18" s="195">
        <v>17256</v>
      </c>
      <c r="P18" s="412">
        <v>1415</v>
      </c>
      <c r="Q18" s="195"/>
      <c r="R18" s="412"/>
      <c r="S18" s="195">
        <f>K18+M18+O18+Q18</f>
        <v>17256</v>
      </c>
      <c r="T18" s="412">
        <f>L18+N18+P18+R18</f>
        <v>1415</v>
      </c>
      <c r="U18" s="203">
        <f>T18/S18*100</f>
        <v>8.200046360686137</v>
      </c>
      <c r="V18" s="54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</row>
    <row r="19" spans="1:56" ht="34.5" customHeight="1">
      <c r="A19" s="1363"/>
      <c r="B19" s="241" t="s">
        <v>681</v>
      </c>
      <c r="C19" s="2" t="s">
        <v>804</v>
      </c>
      <c r="D19" s="92" t="s">
        <v>490</v>
      </c>
      <c r="E19" s="389" t="s">
        <v>804</v>
      </c>
      <c r="F19" s="3"/>
      <c r="G19" s="392" t="s">
        <v>199</v>
      </c>
      <c r="H19" s="9"/>
      <c r="I19" s="3"/>
      <c r="J19" s="413" t="s">
        <v>160</v>
      </c>
      <c r="K19" s="195"/>
      <c r="L19" s="412"/>
      <c r="M19" s="195"/>
      <c r="N19" s="412"/>
      <c r="O19" s="483">
        <v>2237</v>
      </c>
      <c r="P19" s="484">
        <v>170</v>
      </c>
      <c r="Q19" s="195"/>
      <c r="R19" s="412"/>
      <c r="S19" s="195">
        <f>K19+M19+O19+Q19</f>
        <v>2237</v>
      </c>
      <c r="T19" s="412">
        <f>L19+N19+P19+R19</f>
        <v>170</v>
      </c>
      <c r="U19" s="203">
        <f>T19/S19*100</f>
        <v>7.599463567277604</v>
      </c>
      <c r="V19" s="54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</row>
    <row r="20" spans="1:56" ht="34.5" customHeight="1">
      <c r="A20" s="1363"/>
      <c r="B20" s="231" t="s">
        <v>575</v>
      </c>
      <c r="C20" s="2" t="s">
        <v>804</v>
      </c>
      <c r="D20" s="92" t="s">
        <v>489</v>
      </c>
      <c r="E20" s="389" t="s">
        <v>804</v>
      </c>
      <c r="F20" s="3"/>
      <c r="G20" s="392" t="s">
        <v>179</v>
      </c>
      <c r="H20" s="9" t="s">
        <v>179</v>
      </c>
      <c r="I20" s="3"/>
      <c r="J20" s="413" t="s">
        <v>823</v>
      </c>
      <c r="K20" s="195"/>
      <c r="L20" s="412"/>
      <c r="M20" s="195"/>
      <c r="N20" s="412"/>
      <c r="O20" s="195">
        <v>7784</v>
      </c>
      <c r="P20" s="412">
        <v>436</v>
      </c>
      <c r="Q20" s="195"/>
      <c r="R20" s="412"/>
      <c r="S20" s="195">
        <f t="shared" si="2"/>
        <v>7784</v>
      </c>
      <c r="T20" s="412">
        <f t="shared" si="3"/>
        <v>436</v>
      </c>
      <c r="U20" s="203">
        <f t="shared" si="1"/>
        <v>5.601233299075026</v>
      </c>
      <c r="V20" s="54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</row>
    <row r="21" spans="1:56" ht="34.5" customHeight="1">
      <c r="A21" s="1364"/>
      <c r="B21" s="231" t="s">
        <v>682</v>
      </c>
      <c r="C21" s="7" t="s">
        <v>804</v>
      </c>
      <c r="D21" s="90" t="s">
        <v>490</v>
      </c>
      <c r="E21" s="399" t="s">
        <v>804</v>
      </c>
      <c r="F21" s="4" t="s">
        <v>804</v>
      </c>
      <c r="G21" s="400" t="s">
        <v>202</v>
      </c>
      <c r="H21" s="6" t="s">
        <v>202</v>
      </c>
      <c r="I21" s="6" t="s">
        <v>202</v>
      </c>
      <c r="J21" s="419" t="s">
        <v>87</v>
      </c>
      <c r="K21" s="422"/>
      <c r="L21" s="415"/>
      <c r="M21" s="422"/>
      <c r="N21" s="423"/>
      <c r="O21" s="485">
        <v>23831</v>
      </c>
      <c r="P21" s="486">
        <v>882</v>
      </c>
      <c r="Q21" s="414"/>
      <c r="R21" s="415"/>
      <c r="S21" s="414">
        <f>K21+M21+O21+Q21</f>
        <v>23831</v>
      </c>
      <c r="T21" s="415">
        <f>L21+N21+P21+R21</f>
        <v>882</v>
      </c>
      <c r="U21" s="416">
        <f t="shared" si="1"/>
        <v>3.7010616423985567</v>
      </c>
      <c r="V21" s="54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</row>
    <row r="22" spans="1:56" ht="34.5" customHeight="1">
      <c r="A22" s="1369" t="s">
        <v>814</v>
      </c>
      <c r="B22" s="239" t="s">
        <v>577</v>
      </c>
      <c r="C22" s="21"/>
      <c r="D22" s="92"/>
      <c r="E22" s="88" t="s">
        <v>804</v>
      </c>
      <c r="F22" s="5"/>
      <c r="G22" s="398"/>
      <c r="H22" s="86" t="s">
        <v>203</v>
      </c>
      <c r="I22" s="8"/>
      <c r="J22" s="417" t="s">
        <v>449</v>
      </c>
      <c r="K22" s="194"/>
      <c r="L22" s="410"/>
      <c r="M22" s="424"/>
      <c r="N22" s="425"/>
      <c r="O22" s="194">
        <v>8336</v>
      </c>
      <c r="P22" s="410">
        <v>344</v>
      </c>
      <c r="Q22" s="194"/>
      <c r="R22" s="410"/>
      <c r="S22" s="194">
        <f t="shared" si="2"/>
        <v>8336</v>
      </c>
      <c r="T22" s="410">
        <f t="shared" si="3"/>
        <v>344</v>
      </c>
      <c r="U22" s="202">
        <f t="shared" si="1"/>
        <v>4.126679462571977</v>
      </c>
      <c r="V22" s="54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</row>
    <row r="23" spans="1:56" ht="34.5" customHeight="1">
      <c r="A23" s="1364"/>
      <c r="B23" s="240" t="s">
        <v>683</v>
      </c>
      <c r="C23" s="7" t="s">
        <v>804</v>
      </c>
      <c r="D23" s="772" t="s">
        <v>490</v>
      </c>
      <c r="E23" s="399" t="s">
        <v>804</v>
      </c>
      <c r="F23" s="4"/>
      <c r="G23" s="400" t="s">
        <v>214</v>
      </c>
      <c r="H23" s="6"/>
      <c r="I23" s="4"/>
      <c r="J23" s="419" t="s">
        <v>834</v>
      </c>
      <c r="K23" s="414"/>
      <c r="L23" s="415"/>
      <c r="M23" s="422"/>
      <c r="N23" s="423"/>
      <c r="O23" s="414">
        <v>986</v>
      </c>
      <c r="P23" s="415">
        <v>57</v>
      </c>
      <c r="Q23" s="414"/>
      <c r="R23" s="415"/>
      <c r="S23" s="414">
        <f t="shared" si="2"/>
        <v>986</v>
      </c>
      <c r="T23" s="415">
        <f t="shared" si="3"/>
        <v>57</v>
      </c>
      <c r="U23" s="416">
        <f t="shared" si="1"/>
        <v>5.780933062880324</v>
      </c>
      <c r="V23" s="54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</row>
    <row r="24" spans="1:56" ht="34.5" customHeight="1">
      <c r="A24" s="1368" t="s">
        <v>612</v>
      </c>
      <c r="B24" s="239" t="s">
        <v>579</v>
      </c>
      <c r="C24" s="810" t="s">
        <v>804</v>
      </c>
      <c r="D24" s="811" t="s">
        <v>489</v>
      </c>
      <c r="E24" s="388" t="s">
        <v>804</v>
      </c>
      <c r="F24" s="8"/>
      <c r="G24" s="398" t="s">
        <v>205</v>
      </c>
      <c r="H24" s="86"/>
      <c r="I24" s="8" t="s">
        <v>205</v>
      </c>
      <c r="J24" s="417" t="s">
        <v>493</v>
      </c>
      <c r="K24" s="483"/>
      <c r="L24" s="482"/>
      <c r="M24" s="194"/>
      <c r="N24" s="410"/>
      <c r="O24" s="194"/>
      <c r="P24" s="410"/>
      <c r="Q24" s="194"/>
      <c r="R24" s="410"/>
      <c r="S24" s="194">
        <v>210312</v>
      </c>
      <c r="T24" s="410">
        <v>803</v>
      </c>
      <c r="U24" s="202">
        <f t="shared" si="1"/>
        <v>0.3818136863326867</v>
      </c>
      <c r="V24" s="54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</row>
    <row r="25" spans="1:56" ht="34.5" customHeight="1">
      <c r="A25" s="1364"/>
      <c r="B25" s="101" t="s">
        <v>580</v>
      </c>
      <c r="C25" s="812" t="s">
        <v>804</v>
      </c>
      <c r="D25" s="813" t="s">
        <v>489</v>
      </c>
      <c r="E25" s="399" t="s">
        <v>804</v>
      </c>
      <c r="F25" s="4" t="s">
        <v>804</v>
      </c>
      <c r="G25" s="23" t="s">
        <v>205</v>
      </c>
      <c r="H25" s="22"/>
      <c r="I25" s="5" t="s">
        <v>205</v>
      </c>
      <c r="J25" s="363" t="s">
        <v>94</v>
      </c>
      <c r="K25" s="426"/>
      <c r="L25" s="418"/>
      <c r="M25" s="426">
        <v>15834</v>
      </c>
      <c r="N25" s="418">
        <v>106</v>
      </c>
      <c r="O25" s="426"/>
      <c r="P25" s="418"/>
      <c r="Q25" s="426"/>
      <c r="R25" s="418"/>
      <c r="S25" s="195">
        <f t="shared" si="2"/>
        <v>15834</v>
      </c>
      <c r="T25" s="412">
        <f t="shared" si="3"/>
        <v>106</v>
      </c>
      <c r="U25" s="203">
        <f t="shared" si="1"/>
        <v>0.669445497031704</v>
      </c>
      <c r="V25" s="54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</row>
    <row r="26" spans="1:56" ht="34.5" customHeight="1">
      <c r="A26" s="1368" t="s">
        <v>68</v>
      </c>
      <c r="B26" s="239" t="s">
        <v>583</v>
      </c>
      <c r="C26" s="814" t="s">
        <v>804</v>
      </c>
      <c r="D26" s="811" t="s">
        <v>489</v>
      </c>
      <c r="E26" s="128" t="s">
        <v>804</v>
      </c>
      <c r="F26" s="72"/>
      <c r="G26" s="398" t="s">
        <v>179</v>
      </c>
      <c r="H26" s="86"/>
      <c r="I26" s="8"/>
      <c r="J26" s="417" t="s">
        <v>826</v>
      </c>
      <c r="K26" s="194"/>
      <c r="L26" s="410"/>
      <c r="M26" s="194"/>
      <c r="N26" s="410"/>
      <c r="O26" s="194">
        <v>5362</v>
      </c>
      <c r="P26" s="410">
        <v>103</v>
      </c>
      <c r="Q26" s="194"/>
      <c r="R26" s="410"/>
      <c r="S26" s="194">
        <f t="shared" si="2"/>
        <v>5362</v>
      </c>
      <c r="T26" s="199">
        <f t="shared" si="3"/>
        <v>103</v>
      </c>
      <c r="U26" s="202">
        <f t="shared" si="1"/>
        <v>1.9209250279746362</v>
      </c>
      <c r="V26" s="54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</row>
    <row r="27" spans="1:56" ht="34.5" customHeight="1">
      <c r="A27" s="1363"/>
      <c r="B27" s="231" t="s">
        <v>581</v>
      </c>
      <c r="C27" s="815" t="s">
        <v>804</v>
      </c>
      <c r="D27" s="816" t="s">
        <v>489</v>
      </c>
      <c r="E27" s="389" t="s">
        <v>804</v>
      </c>
      <c r="F27" s="3"/>
      <c r="G27" s="392" t="s">
        <v>208</v>
      </c>
      <c r="H27" s="9" t="s">
        <v>208</v>
      </c>
      <c r="I27" s="9"/>
      <c r="J27" s="413" t="s">
        <v>449</v>
      </c>
      <c r="K27" s="195"/>
      <c r="L27" s="412"/>
      <c r="M27" s="195"/>
      <c r="N27" s="412"/>
      <c r="O27" s="195">
        <v>14582</v>
      </c>
      <c r="P27" s="412">
        <v>1628</v>
      </c>
      <c r="Q27" s="195"/>
      <c r="R27" s="412"/>
      <c r="S27" s="195">
        <f t="shared" si="2"/>
        <v>14582</v>
      </c>
      <c r="T27" s="200">
        <f t="shared" si="3"/>
        <v>1628</v>
      </c>
      <c r="U27" s="203">
        <f t="shared" si="1"/>
        <v>11.164449321080784</v>
      </c>
      <c r="V27" s="54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</row>
    <row r="28" spans="1:56" ht="34.5" customHeight="1">
      <c r="A28" s="1363"/>
      <c r="B28" s="231" t="s">
        <v>582</v>
      </c>
      <c r="C28" s="815"/>
      <c r="D28" s="816"/>
      <c r="E28" s="389" t="s">
        <v>804</v>
      </c>
      <c r="F28" s="3" t="s">
        <v>804</v>
      </c>
      <c r="G28" s="392" t="s">
        <v>205</v>
      </c>
      <c r="H28" s="9" t="s">
        <v>205</v>
      </c>
      <c r="I28" s="3" t="s">
        <v>205</v>
      </c>
      <c r="J28" s="413" t="s">
        <v>826</v>
      </c>
      <c r="K28" s="195"/>
      <c r="L28" s="412"/>
      <c r="M28" s="195"/>
      <c r="N28" s="412"/>
      <c r="O28" s="487"/>
      <c r="P28" s="412"/>
      <c r="Q28" s="195"/>
      <c r="R28" s="412"/>
      <c r="S28" s="195">
        <v>8198</v>
      </c>
      <c r="T28" s="200">
        <v>426</v>
      </c>
      <c r="U28" s="203">
        <f t="shared" si="1"/>
        <v>5.196389363259332</v>
      </c>
      <c r="V28" s="54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</row>
    <row r="29" spans="1:56" ht="34.5" customHeight="1">
      <c r="A29" s="1363"/>
      <c r="B29" s="231" t="s">
        <v>748</v>
      </c>
      <c r="C29" s="815"/>
      <c r="D29" s="816"/>
      <c r="E29" s="389" t="s">
        <v>804</v>
      </c>
      <c r="F29" s="3" t="s">
        <v>804</v>
      </c>
      <c r="G29" s="392"/>
      <c r="H29" s="9"/>
      <c r="I29" s="3" t="s">
        <v>183</v>
      </c>
      <c r="J29" s="413" t="s">
        <v>826</v>
      </c>
      <c r="K29" s="195"/>
      <c r="L29" s="412"/>
      <c r="M29" s="195"/>
      <c r="N29" s="412"/>
      <c r="O29" s="195">
        <v>2585</v>
      </c>
      <c r="P29" s="412">
        <v>130</v>
      </c>
      <c r="Q29" s="195"/>
      <c r="R29" s="412"/>
      <c r="S29" s="195">
        <f t="shared" si="2"/>
        <v>2585</v>
      </c>
      <c r="T29" s="200">
        <f t="shared" si="3"/>
        <v>130</v>
      </c>
      <c r="U29" s="203">
        <f t="shared" si="1"/>
        <v>5.029013539651837</v>
      </c>
      <c r="V29" s="54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</row>
    <row r="30" spans="1:56" ht="34.5" customHeight="1">
      <c r="A30" s="1363"/>
      <c r="B30" s="231" t="s">
        <v>584</v>
      </c>
      <c r="C30" s="815" t="s">
        <v>804</v>
      </c>
      <c r="D30" s="816" t="s">
        <v>490</v>
      </c>
      <c r="E30" s="389"/>
      <c r="F30" s="3"/>
      <c r="G30" s="392" t="s">
        <v>211</v>
      </c>
      <c r="H30" s="9" t="s">
        <v>211</v>
      </c>
      <c r="I30" s="3"/>
      <c r="J30" s="413" t="s">
        <v>835</v>
      </c>
      <c r="K30" s="195"/>
      <c r="L30" s="412"/>
      <c r="M30" s="195"/>
      <c r="N30" s="412"/>
      <c r="O30" s="195">
        <v>2231</v>
      </c>
      <c r="P30" s="412">
        <v>223</v>
      </c>
      <c r="Q30" s="195"/>
      <c r="R30" s="412"/>
      <c r="S30" s="195">
        <f t="shared" si="2"/>
        <v>2231</v>
      </c>
      <c r="T30" s="200">
        <f t="shared" si="3"/>
        <v>223</v>
      </c>
      <c r="U30" s="203">
        <f t="shared" si="1"/>
        <v>9.995517705064994</v>
      </c>
      <c r="V30" s="54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</row>
    <row r="31" spans="1:56" ht="34.5" customHeight="1">
      <c r="A31" s="1364"/>
      <c r="B31" s="240" t="s">
        <v>749</v>
      </c>
      <c r="C31" s="812"/>
      <c r="D31" s="857"/>
      <c r="E31" s="399" t="s">
        <v>804</v>
      </c>
      <c r="F31" s="4"/>
      <c r="G31" s="400" t="s">
        <v>199</v>
      </c>
      <c r="H31" s="6"/>
      <c r="I31" s="4"/>
      <c r="J31" s="419" t="s">
        <v>826</v>
      </c>
      <c r="K31" s="414"/>
      <c r="L31" s="415"/>
      <c r="M31" s="414"/>
      <c r="N31" s="415"/>
      <c r="O31" s="414">
        <v>388</v>
      </c>
      <c r="P31" s="415">
        <v>36</v>
      </c>
      <c r="Q31" s="414"/>
      <c r="R31" s="415"/>
      <c r="S31" s="414">
        <f t="shared" si="2"/>
        <v>388</v>
      </c>
      <c r="T31" s="427">
        <f t="shared" si="3"/>
        <v>36</v>
      </c>
      <c r="U31" s="416">
        <f t="shared" si="1"/>
        <v>9.278350515463918</v>
      </c>
      <c r="V31" s="54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</row>
    <row r="32" spans="1:56" ht="34.5" customHeight="1">
      <c r="A32" s="1362" t="s">
        <v>67</v>
      </c>
      <c r="B32" s="239" t="s">
        <v>586</v>
      </c>
      <c r="C32" s="85" t="s">
        <v>804</v>
      </c>
      <c r="D32" s="5" t="s">
        <v>489</v>
      </c>
      <c r="E32" s="388"/>
      <c r="F32" s="8"/>
      <c r="G32" s="398" t="s">
        <v>189</v>
      </c>
      <c r="H32" s="86"/>
      <c r="I32" s="8"/>
      <c r="J32" s="417" t="s">
        <v>826</v>
      </c>
      <c r="K32" s="194"/>
      <c r="L32" s="410"/>
      <c r="M32" s="194"/>
      <c r="N32" s="410"/>
      <c r="O32" s="194">
        <v>9300</v>
      </c>
      <c r="P32" s="410">
        <v>192</v>
      </c>
      <c r="Q32" s="194"/>
      <c r="R32" s="410"/>
      <c r="S32" s="194">
        <f t="shared" si="2"/>
        <v>9300</v>
      </c>
      <c r="T32" s="199">
        <f t="shared" si="3"/>
        <v>192</v>
      </c>
      <c r="U32" s="202">
        <f>T32/S32*100</f>
        <v>2.064516129032258</v>
      </c>
      <c r="V32" s="54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</row>
    <row r="33" spans="1:56" ht="34.5" customHeight="1">
      <c r="A33" s="1363"/>
      <c r="B33" s="231" t="s">
        <v>585</v>
      </c>
      <c r="C33" s="2" t="s">
        <v>804</v>
      </c>
      <c r="D33" s="92" t="s">
        <v>489</v>
      </c>
      <c r="E33" s="389" t="s">
        <v>804</v>
      </c>
      <c r="F33" s="3"/>
      <c r="G33" s="392" t="s">
        <v>199</v>
      </c>
      <c r="H33" s="9"/>
      <c r="I33" s="3"/>
      <c r="J33" s="413" t="s">
        <v>826</v>
      </c>
      <c r="K33" s="195"/>
      <c r="L33" s="412"/>
      <c r="M33" s="195"/>
      <c r="N33" s="412"/>
      <c r="O33" s="195">
        <v>6324</v>
      </c>
      <c r="P33" s="412">
        <v>197</v>
      </c>
      <c r="Q33" s="195"/>
      <c r="R33" s="412"/>
      <c r="S33" s="195">
        <f t="shared" si="2"/>
        <v>6324</v>
      </c>
      <c r="T33" s="200">
        <f t="shared" si="3"/>
        <v>197</v>
      </c>
      <c r="U33" s="203">
        <f t="shared" si="1"/>
        <v>3.1151170145477547</v>
      </c>
      <c r="V33" s="54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</row>
    <row r="34" spans="1:56" ht="34.5" customHeight="1">
      <c r="A34" s="1363"/>
      <c r="B34" s="231" t="s">
        <v>587</v>
      </c>
      <c r="C34" s="2"/>
      <c r="D34" s="92"/>
      <c r="E34" s="389"/>
      <c r="F34" s="3"/>
      <c r="G34" s="392" t="s">
        <v>205</v>
      </c>
      <c r="H34" s="9"/>
      <c r="I34" s="3"/>
      <c r="J34" s="413" t="s">
        <v>826</v>
      </c>
      <c r="K34" s="428"/>
      <c r="L34" s="429"/>
      <c r="M34" s="428"/>
      <c r="N34" s="429"/>
      <c r="O34" s="195">
        <v>4412</v>
      </c>
      <c r="P34" s="412">
        <v>236</v>
      </c>
      <c r="Q34" s="195"/>
      <c r="R34" s="412"/>
      <c r="S34" s="195">
        <f t="shared" si="2"/>
        <v>4412</v>
      </c>
      <c r="T34" s="200">
        <f t="shared" si="3"/>
        <v>236</v>
      </c>
      <c r="U34" s="203">
        <f t="shared" si="1"/>
        <v>5.349048050770626</v>
      </c>
      <c r="V34" s="54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</row>
    <row r="35" spans="1:56" ht="34.5" customHeight="1">
      <c r="A35" s="1363"/>
      <c r="B35" s="231" t="s">
        <v>588</v>
      </c>
      <c r="C35" s="2"/>
      <c r="D35" s="92"/>
      <c r="E35" s="389" t="s">
        <v>804</v>
      </c>
      <c r="F35" s="3"/>
      <c r="G35" s="392" t="s">
        <v>213</v>
      </c>
      <c r="H35" s="9"/>
      <c r="I35" s="3"/>
      <c r="J35" s="413" t="s">
        <v>161</v>
      </c>
      <c r="K35" s="428"/>
      <c r="L35" s="429"/>
      <c r="M35" s="428">
        <v>527</v>
      </c>
      <c r="N35" s="429">
        <v>441</v>
      </c>
      <c r="O35" s="195">
        <v>3280</v>
      </c>
      <c r="P35" s="412">
        <v>236</v>
      </c>
      <c r="Q35" s="195"/>
      <c r="R35" s="412"/>
      <c r="S35" s="195">
        <f t="shared" si="2"/>
        <v>3807</v>
      </c>
      <c r="T35" s="200">
        <f t="shared" si="3"/>
        <v>677</v>
      </c>
      <c r="U35" s="203">
        <f>T35/S35*100</f>
        <v>17.783031258208563</v>
      </c>
      <c r="V35" s="54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</row>
    <row r="36" spans="1:56" ht="34.5" customHeight="1">
      <c r="A36" s="1363"/>
      <c r="B36" s="231" t="s">
        <v>730</v>
      </c>
      <c r="C36" s="2" t="s">
        <v>804</v>
      </c>
      <c r="D36" s="92" t="s">
        <v>490</v>
      </c>
      <c r="E36" s="389"/>
      <c r="F36" s="3"/>
      <c r="G36" s="392" t="s">
        <v>214</v>
      </c>
      <c r="H36" s="9"/>
      <c r="I36" s="3"/>
      <c r="J36" s="413" t="s">
        <v>824</v>
      </c>
      <c r="K36" s="428"/>
      <c r="L36" s="429"/>
      <c r="M36" s="428"/>
      <c r="N36" s="429"/>
      <c r="O36" s="195">
        <v>2489</v>
      </c>
      <c r="P36" s="412">
        <v>104</v>
      </c>
      <c r="Q36" s="195"/>
      <c r="R36" s="412"/>
      <c r="S36" s="195">
        <f t="shared" si="2"/>
        <v>2489</v>
      </c>
      <c r="T36" s="200">
        <f t="shared" si="3"/>
        <v>104</v>
      </c>
      <c r="U36" s="203">
        <f t="shared" si="1"/>
        <v>4.178384893531539</v>
      </c>
      <c r="V36" s="54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</row>
    <row r="37" spans="1:56" ht="34.5" customHeight="1">
      <c r="A37" s="1363"/>
      <c r="B37" s="231" t="s">
        <v>736</v>
      </c>
      <c r="C37" s="2"/>
      <c r="D37" s="92"/>
      <c r="E37" s="389"/>
      <c r="F37" s="3"/>
      <c r="G37" s="392" t="s">
        <v>215</v>
      </c>
      <c r="H37" s="9"/>
      <c r="I37" s="3"/>
      <c r="J37" s="413" t="s">
        <v>826</v>
      </c>
      <c r="K37" s="195"/>
      <c r="L37" s="412"/>
      <c r="M37" s="195"/>
      <c r="N37" s="412"/>
      <c r="O37" s="195">
        <v>2366</v>
      </c>
      <c r="P37" s="412">
        <v>97</v>
      </c>
      <c r="Q37" s="195"/>
      <c r="R37" s="412"/>
      <c r="S37" s="195">
        <f t="shared" si="2"/>
        <v>2366</v>
      </c>
      <c r="T37" s="200">
        <f t="shared" si="3"/>
        <v>97</v>
      </c>
      <c r="U37" s="203">
        <f t="shared" si="1"/>
        <v>4.099746407438715</v>
      </c>
      <c r="V37" s="54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</row>
    <row r="38" spans="1:56" ht="34.5" customHeight="1">
      <c r="A38" s="1364"/>
      <c r="B38" s="231" t="s">
        <v>759</v>
      </c>
      <c r="C38" s="7" t="s">
        <v>804</v>
      </c>
      <c r="D38" s="90" t="s">
        <v>489</v>
      </c>
      <c r="E38" s="399"/>
      <c r="F38" s="4"/>
      <c r="G38" s="392" t="s">
        <v>218</v>
      </c>
      <c r="H38" s="9"/>
      <c r="I38" s="3"/>
      <c r="J38" s="413" t="s">
        <v>162</v>
      </c>
      <c r="K38" s="195">
        <v>7373</v>
      </c>
      <c r="L38" s="412">
        <v>19</v>
      </c>
      <c r="M38" s="195"/>
      <c r="N38" s="412"/>
      <c r="O38" s="195"/>
      <c r="P38" s="412"/>
      <c r="Q38" s="195"/>
      <c r="R38" s="412"/>
      <c r="S38" s="195">
        <f t="shared" si="2"/>
        <v>7373</v>
      </c>
      <c r="T38" s="200">
        <f t="shared" si="3"/>
        <v>19</v>
      </c>
      <c r="U38" s="203">
        <f t="shared" si="1"/>
        <v>0.25769700257697004</v>
      </c>
      <c r="V38" s="54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</row>
    <row r="39" spans="1:56" ht="34.5" customHeight="1">
      <c r="A39" s="1182" t="s">
        <v>589</v>
      </c>
      <c r="B39" s="1378"/>
      <c r="C39" s="204" t="s">
        <v>804</v>
      </c>
      <c r="D39" s="12" t="s">
        <v>490</v>
      </c>
      <c r="E39" s="204" t="s">
        <v>804</v>
      </c>
      <c r="F39" s="569" t="s">
        <v>804</v>
      </c>
      <c r="G39" s="106" t="s">
        <v>179</v>
      </c>
      <c r="H39" s="27" t="s">
        <v>179</v>
      </c>
      <c r="I39" s="182" t="s">
        <v>179</v>
      </c>
      <c r="J39" s="430" t="s">
        <v>823</v>
      </c>
      <c r="K39" s="431"/>
      <c r="L39" s="432"/>
      <c r="M39" s="431"/>
      <c r="N39" s="432"/>
      <c r="O39" s="431">
        <v>202911</v>
      </c>
      <c r="P39" s="432">
        <v>1317</v>
      </c>
      <c r="Q39" s="431"/>
      <c r="R39" s="432"/>
      <c r="S39" s="431">
        <f t="shared" si="2"/>
        <v>202911</v>
      </c>
      <c r="T39" s="433">
        <f t="shared" si="3"/>
        <v>1317</v>
      </c>
      <c r="U39" s="201">
        <f t="shared" si="1"/>
        <v>0.6490530331031832</v>
      </c>
      <c r="V39" s="54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</row>
    <row r="40" spans="1:56" ht="34.5" customHeight="1" thickBot="1">
      <c r="A40" s="1379" t="s">
        <v>590</v>
      </c>
      <c r="B40" s="1380"/>
      <c r="C40" s="511" t="s">
        <v>804</v>
      </c>
      <c r="D40" s="570" t="s">
        <v>490</v>
      </c>
      <c r="E40" s="511"/>
      <c r="F40" s="519"/>
      <c r="G40" s="511" t="s">
        <v>220</v>
      </c>
      <c r="H40" s="512"/>
      <c r="I40" s="519" t="s">
        <v>220</v>
      </c>
      <c r="J40" s="513" t="s">
        <v>88</v>
      </c>
      <c r="K40" s="514"/>
      <c r="L40" s="516"/>
      <c r="M40" s="515"/>
      <c r="N40" s="520"/>
      <c r="O40" s="515">
        <v>590213</v>
      </c>
      <c r="P40" s="520">
        <v>3657</v>
      </c>
      <c r="Q40" s="515"/>
      <c r="R40" s="520"/>
      <c r="S40" s="514">
        <f t="shared" si="2"/>
        <v>590213</v>
      </c>
      <c r="T40" s="516">
        <f t="shared" si="3"/>
        <v>3657</v>
      </c>
      <c r="U40" s="517">
        <f t="shared" si="1"/>
        <v>0.6196068199107779</v>
      </c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</row>
    <row r="41" spans="1:25" ht="34.5" customHeight="1" thickTop="1">
      <c r="A41" s="1373" t="s">
        <v>852</v>
      </c>
      <c r="B41" s="1374"/>
      <c r="C41" s="506">
        <f>COUNTA(C6:C40)</f>
        <v>23</v>
      </c>
      <c r="D41" s="771" t="s">
        <v>81</v>
      </c>
      <c r="E41" s="507">
        <f>COUNTA(E6:E40)</f>
        <v>26</v>
      </c>
      <c r="F41" s="518">
        <f>COUNTA(F6:F40)</f>
        <v>11</v>
      </c>
      <c r="G41" s="507">
        <f>COUNTA(G6:G40)</f>
        <v>33</v>
      </c>
      <c r="H41" s="506">
        <f>COUNTA(H6:H40)</f>
        <v>13</v>
      </c>
      <c r="I41" s="518">
        <f>COUNTA(I6:I40)</f>
        <v>13</v>
      </c>
      <c r="J41" s="521"/>
      <c r="K41" s="860">
        <f aca="true" t="shared" si="4" ref="K41:R41">SUM(K6:K40)</f>
        <v>100927</v>
      </c>
      <c r="L41" s="861">
        <f t="shared" si="4"/>
        <v>946</v>
      </c>
      <c r="M41" s="860">
        <f t="shared" si="4"/>
        <v>30485</v>
      </c>
      <c r="N41" s="861">
        <f t="shared" si="4"/>
        <v>633</v>
      </c>
      <c r="O41" s="860">
        <f t="shared" si="4"/>
        <v>931371</v>
      </c>
      <c r="P41" s="861">
        <f t="shared" si="4"/>
        <v>13090</v>
      </c>
      <c r="Q41" s="860">
        <f t="shared" si="4"/>
        <v>0</v>
      </c>
      <c r="R41" s="861">
        <f t="shared" si="4"/>
        <v>0</v>
      </c>
      <c r="S41" s="860">
        <f>SUM(S6:S40)</f>
        <v>1309975</v>
      </c>
      <c r="T41" s="861">
        <f>SUM(T6:T40)</f>
        <v>16612</v>
      </c>
      <c r="U41" s="770">
        <f>T41/S41</f>
        <v>0.012681158037367125</v>
      </c>
      <c r="Y41" s="33"/>
    </row>
    <row r="42" spans="9:25" ht="12.75" customHeight="1">
      <c r="I42" s="505"/>
      <c r="Y42" s="33"/>
    </row>
    <row r="43" spans="1:25" ht="14.25">
      <c r="A43" s="198" t="s">
        <v>93</v>
      </c>
      <c r="I43" s="160"/>
      <c r="Y43" s="33"/>
    </row>
    <row r="44" ht="13.5">
      <c r="Y44" s="33"/>
    </row>
    <row r="45" spans="14:15" ht="13.5">
      <c r="N45" s="159"/>
      <c r="O45" s="159"/>
    </row>
  </sheetData>
  <sheetProtection/>
  <mergeCells count="28">
    <mergeCell ref="J3:U3"/>
    <mergeCell ref="A41:B41"/>
    <mergeCell ref="B3:B5"/>
    <mergeCell ref="S4:T4"/>
    <mergeCell ref="A39:B39"/>
    <mergeCell ref="A40:B40"/>
    <mergeCell ref="A14:A21"/>
    <mergeCell ref="A12:A13"/>
    <mergeCell ref="A6:A11"/>
    <mergeCell ref="A3:A5"/>
    <mergeCell ref="A32:A38"/>
    <mergeCell ref="Q4:R4"/>
    <mergeCell ref="G4:G5"/>
    <mergeCell ref="H4:H5"/>
    <mergeCell ref="A26:A31"/>
    <mergeCell ref="A24:A25"/>
    <mergeCell ref="A22:A23"/>
    <mergeCell ref="K4:L4"/>
    <mergeCell ref="A1:U1"/>
    <mergeCell ref="G3:I3"/>
    <mergeCell ref="I4:I5"/>
    <mergeCell ref="C3:F3"/>
    <mergeCell ref="C4:C5"/>
    <mergeCell ref="E4:E5"/>
    <mergeCell ref="F4:F5"/>
    <mergeCell ref="D4:D5"/>
    <mergeCell ref="M4:N4"/>
    <mergeCell ref="O4:P4"/>
  </mergeCells>
  <dataValidations count="4">
    <dataValidation allowBlank="1" showInputMessage="1" showErrorMessage="1" promptTitle="実施形態" prompt="集団→1&#10;委託→2&#10;　他　→3" sqref="D6:D40"/>
    <dataValidation allowBlank="1" showInputMessage="1" showErrorMessage="1" promptTitle="妊婦相談" prompt="あり→１&#10;なし→0" sqref="F12:F40"/>
    <dataValidation allowBlank="1" showInputMessage="1" showErrorMessage="1" promptTitle="妊婦教室" prompt="あり→１&#10;なし→0" sqref="E12:E40"/>
    <dataValidation allowBlank="1" showInputMessage="1" showErrorMessage="1" promptTitle="妊婦健診" prompt="あり→１&#10;なし→0" sqref="C12:C40"/>
  </dataValidations>
  <printOptions horizontalCentered="1" verticalCentered="1"/>
  <pageMargins left="0.5905511811023623" right="0.5905511811023623" top="0.5905511811023623" bottom="0.5905511811023623" header="0.5118110236220472" footer="0.3937007874015748"/>
  <pageSetup fitToHeight="1" fitToWidth="1" horizontalDpi="600" verticalDpi="600" orientation="portrait" paperSize="9" scale="58" r:id="rId1"/>
  <headerFooter alignWithMargins="0">
    <oddFooter>&amp;C&amp;14－６－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BD168"/>
  <sheetViews>
    <sheetView view="pageBreakPreview" zoomScale="75" zoomScaleNormal="75" zoomScaleSheetLayoutView="75" zoomScalePageLayoutView="0" workbookViewId="0" topLeftCell="A1">
      <pane xSplit="2" ySplit="5" topLeftCell="C6" activePane="bottomRight" state="frozen"/>
      <selection pane="topLeft" activeCell="B2" sqref="B2"/>
      <selection pane="topRight" activeCell="B2" sqref="B2"/>
      <selection pane="bottomLeft" activeCell="B2" sqref="B2"/>
      <selection pane="bottomRight" activeCell="C6" sqref="C6"/>
    </sheetView>
  </sheetViews>
  <sheetFormatPr defaultColWidth="9.00390625" defaultRowHeight="13.5"/>
  <cols>
    <col min="1" max="1" width="4.625" style="33" customWidth="1"/>
    <col min="2" max="2" width="10.125" style="33" customWidth="1"/>
    <col min="3" max="16" width="4.875" style="28" customWidth="1"/>
    <col min="17" max="18" width="5.00390625" style="33" customWidth="1"/>
    <col min="19" max="19" width="4.00390625" style="33" customWidth="1"/>
    <col min="20" max="21" width="3.75390625" style="33" customWidth="1"/>
    <col min="22" max="22" width="6.25390625" style="33" customWidth="1"/>
    <col min="23" max="24" width="5.625" style="33" customWidth="1"/>
    <col min="25" max="25" width="4.375" style="132" customWidth="1"/>
    <col min="26" max="26" width="6.50390625" style="132" customWidth="1"/>
    <col min="27" max="27" width="4.375" style="132" customWidth="1"/>
    <col min="28" max="28" width="6.50390625" style="132" customWidth="1"/>
    <col min="29" max="29" width="4.875" style="33" customWidth="1"/>
    <col min="30" max="16384" width="9.00390625" style="33" customWidth="1"/>
  </cols>
  <sheetData>
    <row r="1" spans="1:28" s="150" customFormat="1" ht="24.75" customHeight="1">
      <c r="A1" s="1310" t="s">
        <v>363</v>
      </c>
      <c r="B1" s="1310"/>
      <c r="C1" s="1310"/>
      <c r="D1" s="1310"/>
      <c r="E1" s="1310"/>
      <c r="F1" s="1310"/>
      <c r="G1" s="1310"/>
      <c r="H1" s="1310"/>
      <c r="I1" s="1310"/>
      <c r="J1" s="1310"/>
      <c r="K1" s="1310"/>
      <c r="L1" s="1310"/>
      <c r="M1" s="1310"/>
      <c r="N1" s="1310"/>
      <c r="O1" s="1310"/>
      <c r="P1" s="1310"/>
      <c r="Q1" s="1310"/>
      <c r="R1" s="1310"/>
      <c r="S1" s="1310"/>
      <c r="T1" s="1310"/>
      <c r="U1" s="1310"/>
      <c r="V1" s="1310"/>
      <c r="W1" s="1310"/>
      <c r="X1" s="1310"/>
      <c r="Y1" s="1310"/>
      <c r="Z1" s="1310"/>
      <c r="AA1" s="1310"/>
      <c r="AB1" s="1310"/>
    </row>
    <row r="2" spans="2:28" ht="18" customHeight="1">
      <c r="B2" s="112"/>
      <c r="C2" s="33"/>
      <c r="D2" s="33"/>
      <c r="E2" s="33"/>
      <c r="F2" s="33"/>
      <c r="G2" s="33"/>
      <c r="H2" s="33"/>
      <c r="I2" s="641"/>
      <c r="J2" s="33"/>
      <c r="K2" s="33"/>
      <c r="L2" s="33"/>
      <c r="M2" s="33"/>
      <c r="N2" s="33"/>
      <c r="O2" s="33"/>
      <c r="P2" s="33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 t="s">
        <v>364</v>
      </c>
    </row>
    <row r="3" spans="1:28" s="102" customFormat="1" ht="18.75" customHeight="1">
      <c r="A3" s="1314" t="s">
        <v>746</v>
      </c>
      <c r="B3" s="1315"/>
      <c r="C3" s="1349" t="s">
        <v>57</v>
      </c>
      <c r="D3" s="1383"/>
      <c r="E3" s="1383"/>
      <c r="F3" s="1383"/>
      <c r="G3" s="1383"/>
      <c r="H3" s="1383"/>
      <c r="I3" s="1384"/>
      <c r="J3" s="1349" t="s">
        <v>792</v>
      </c>
      <c r="K3" s="1383"/>
      <c r="L3" s="1383"/>
      <c r="M3" s="1383"/>
      <c r="N3" s="1383"/>
      <c r="O3" s="1383"/>
      <c r="P3" s="1384"/>
      <c r="Q3" s="1349" t="s">
        <v>54</v>
      </c>
      <c r="R3" s="1383"/>
      <c r="S3" s="1383"/>
      <c r="T3" s="1383"/>
      <c r="U3" s="1384"/>
      <c r="V3" s="1331" t="s">
        <v>598</v>
      </c>
      <c r="W3" s="1400"/>
      <c r="X3" s="1401"/>
      <c r="Y3" s="1349" t="s">
        <v>820</v>
      </c>
      <c r="Z3" s="1383"/>
      <c r="AA3" s="1383"/>
      <c r="AB3" s="1384"/>
    </row>
    <row r="4" spans="1:28" s="10" customFormat="1" ht="13.5" customHeight="1">
      <c r="A4" s="1316"/>
      <c r="B4" s="1317"/>
      <c r="C4" s="1381" t="s">
        <v>119</v>
      </c>
      <c r="D4" s="1386" t="s">
        <v>120</v>
      </c>
      <c r="E4" s="1386" t="s">
        <v>121</v>
      </c>
      <c r="F4" s="1386" t="s">
        <v>122</v>
      </c>
      <c r="G4" s="1386" t="s">
        <v>123</v>
      </c>
      <c r="H4" s="1386" t="s">
        <v>124</v>
      </c>
      <c r="I4" s="1391" t="s">
        <v>125</v>
      </c>
      <c r="J4" s="1381" t="s">
        <v>119</v>
      </c>
      <c r="K4" s="1386" t="s">
        <v>120</v>
      </c>
      <c r="L4" s="1386" t="s">
        <v>121</v>
      </c>
      <c r="M4" s="1386" t="s">
        <v>122</v>
      </c>
      <c r="N4" s="1386" t="s">
        <v>123</v>
      </c>
      <c r="O4" s="1386" t="s">
        <v>124</v>
      </c>
      <c r="P4" s="1391" t="s">
        <v>125</v>
      </c>
      <c r="Q4" s="1388" t="s">
        <v>62</v>
      </c>
      <c r="R4" s="1390"/>
      <c r="S4" s="1388" t="s">
        <v>657</v>
      </c>
      <c r="T4" s="1389"/>
      <c r="U4" s="1390"/>
      <c r="V4" s="1314" t="s">
        <v>728</v>
      </c>
      <c r="W4" s="1385"/>
      <c r="X4" s="1315"/>
      <c r="Y4" s="1314" t="s">
        <v>633</v>
      </c>
      <c r="Z4" s="1315"/>
      <c r="AA4" s="1314" t="s">
        <v>636</v>
      </c>
      <c r="AB4" s="1315"/>
    </row>
    <row r="5" spans="1:56" s="10" customFormat="1" ht="79.5" customHeight="1">
      <c r="A5" s="1244"/>
      <c r="B5" s="1245"/>
      <c r="C5" s="1382"/>
      <c r="D5" s="1387"/>
      <c r="E5" s="1387"/>
      <c r="F5" s="1387"/>
      <c r="G5" s="1387"/>
      <c r="H5" s="1387"/>
      <c r="I5" s="1392"/>
      <c r="J5" s="1382"/>
      <c r="K5" s="1387"/>
      <c r="L5" s="1387"/>
      <c r="M5" s="1387"/>
      <c r="N5" s="1387"/>
      <c r="O5" s="1387"/>
      <c r="P5" s="1392"/>
      <c r="Q5" s="784" t="s">
        <v>116</v>
      </c>
      <c r="R5" s="785" t="s">
        <v>117</v>
      </c>
      <c r="S5" s="784" t="s">
        <v>711</v>
      </c>
      <c r="T5" s="685" t="s">
        <v>658</v>
      </c>
      <c r="U5" s="686" t="s">
        <v>636</v>
      </c>
      <c r="V5" s="786" t="s">
        <v>718</v>
      </c>
      <c r="W5" s="787" t="s">
        <v>63</v>
      </c>
      <c r="X5" s="686" t="s">
        <v>71</v>
      </c>
      <c r="Y5" s="687"/>
      <c r="Z5" s="788" t="s">
        <v>118</v>
      </c>
      <c r="AA5" s="687"/>
      <c r="AB5" s="789" t="s">
        <v>118</v>
      </c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</row>
    <row r="6" spans="1:56" s="10" customFormat="1" ht="29.25" customHeight="1">
      <c r="A6" s="1178" t="s">
        <v>531</v>
      </c>
      <c r="B6" s="434" t="s">
        <v>562</v>
      </c>
      <c r="C6" s="791"/>
      <c r="D6" s="86"/>
      <c r="E6" s="86"/>
      <c r="F6" s="86"/>
      <c r="G6" s="86"/>
      <c r="H6" s="86"/>
      <c r="I6" s="8"/>
      <c r="J6" s="85"/>
      <c r="K6" s="398"/>
      <c r="L6" s="398"/>
      <c r="M6" s="398"/>
      <c r="N6" s="398"/>
      <c r="O6" s="398"/>
      <c r="P6" s="287"/>
      <c r="Q6" s="457">
        <v>0</v>
      </c>
      <c r="R6" s="458">
        <v>1</v>
      </c>
      <c r="S6" s="435" t="s">
        <v>804</v>
      </c>
      <c r="T6" s="436"/>
      <c r="U6" s="437"/>
      <c r="V6" s="536" t="s">
        <v>221</v>
      </c>
      <c r="W6" s="85" t="s">
        <v>219</v>
      </c>
      <c r="X6" s="8" t="s">
        <v>179</v>
      </c>
      <c r="Y6" s="85" t="s">
        <v>179</v>
      </c>
      <c r="Z6" s="438"/>
      <c r="AA6" s="439"/>
      <c r="AB6" s="77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</row>
    <row r="7" spans="1:56" s="10" customFormat="1" ht="29.25" customHeight="1">
      <c r="A7" s="1179"/>
      <c r="B7" s="440" t="s">
        <v>563</v>
      </c>
      <c r="C7" s="792"/>
      <c r="D7" s="9"/>
      <c r="E7" s="9"/>
      <c r="F7" s="9"/>
      <c r="G7" s="9"/>
      <c r="H7" s="9"/>
      <c r="I7" s="3"/>
      <c r="J7" s="2"/>
      <c r="K7" s="392"/>
      <c r="L7" s="392"/>
      <c r="M7" s="392"/>
      <c r="N7" s="392"/>
      <c r="O7" s="392"/>
      <c r="P7" s="57"/>
      <c r="Q7" s="443">
        <v>11</v>
      </c>
      <c r="R7" s="444">
        <v>36</v>
      </c>
      <c r="S7" s="441"/>
      <c r="T7" s="442"/>
      <c r="U7" s="161"/>
      <c r="V7" s="445"/>
      <c r="W7" s="2"/>
      <c r="X7" s="3"/>
      <c r="Y7" s="2" t="s">
        <v>180</v>
      </c>
      <c r="Z7" s="454">
        <v>11</v>
      </c>
      <c r="AA7" s="446"/>
      <c r="AB7" s="774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</row>
    <row r="8" spans="1:56" s="10" customFormat="1" ht="29.25" customHeight="1">
      <c r="A8" s="1179"/>
      <c r="B8" s="440" t="s">
        <v>564</v>
      </c>
      <c r="C8" s="792"/>
      <c r="D8" s="9"/>
      <c r="E8" s="9"/>
      <c r="F8" s="9"/>
      <c r="G8" s="9"/>
      <c r="H8" s="9"/>
      <c r="I8" s="3"/>
      <c r="J8" s="2"/>
      <c r="K8" s="392"/>
      <c r="L8" s="392"/>
      <c r="M8" s="392"/>
      <c r="N8" s="392"/>
      <c r="O8" s="392"/>
      <c r="P8" s="57"/>
      <c r="Q8" s="443"/>
      <c r="R8" s="444"/>
      <c r="S8" s="441"/>
      <c r="T8" s="442"/>
      <c r="U8" s="161"/>
      <c r="V8" s="445" t="s">
        <v>222</v>
      </c>
      <c r="W8" s="2" t="s">
        <v>223</v>
      </c>
      <c r="X8" s="3" t="s">
        <v>199</v>
      </c>
      <c r="Y8" s="2" t="s">
        <v>199</v>
      </c>
      <c r="Z8" s="454">
        <v>32</v>
      </c>
      <c r="AA8" s="2" t="s">
        <v>199</v>
      </c>
      <c r="AB8" s="775">
        <v>104</v>
      </c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</row>
    <row r="9" spans="1:56" s="10" customFormat="1" ht="29.25" customHeight="1">
      <c r="A9" s="1179"/>
      <c r="B9" s="440" t="s">
        <v>565</v>
      </c>
      <c r="C9" s="792"/>
      <c r="D9" s="9"/>
      <c r="E9" s="9"/>
      <c r="F9" s="9"/>
      <c r="G9" s="9"/>
      <c r="H9" s="9"/>
      <c r="I9" s="3"/>
      <c r="J9" s="2"/>
      <c r="K9" s="392"/>
      <c r="L9" s="392"/>
      <c r="M9" s="392"/>
      <c r="N9" s="392"/>
      <c r="O9" s="392"/>
      <c r="P9" s="57"/>
      <c r="Q9" s="443"/>
      <c r="R9" s="444"/>
      <c r="S9" s="441"/>
      <c r="T9" s="442"/>
      <c r="U9" s="161"/>
      <c r="V9" s="445"/>
      <c r="W9" s="2"/>
      <c r="X9" s="3"/>
      <c r="Y9" s="2" t="s">
        <v>181</v>
      </c>
      <c r="Z9" s="454">
        <v>11</v>
      </c>
      <c r="AA9" s="2" t="s">
        <v>181</v>
      </c>
      <c r="AB9" s="775">
        <v>84</v>
      </c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</row>
    <row r="10" spans="1:56" s="10" customFormat="1" ht="29.25" customHeight="1">
      <c r="A10" s="1179"/>
      <c r="B10" s="440" t="s">
        <v>566</v>
      </c>
      <c r="C10" s="792"/>
      <c r="D10" s="9"/>
      <c r="E10" s="9"/>
      <c r="F10" s="9"/>
      <c r="G10" s="9"/>
      <c r="H10" s="9"/>
      <c r="I10" s="3"/>
      <c r="J10" s="2"/>
      <c r="K10" s="392"/>
      <c r="L10" s="392"/>
      <c r="M10" s="392"/>
      <c r="N10" s="392"/>
      <c r="O10" s="392"/>
      <c r="P10" s="57"/>
      <c r="Q10" s="443"/>
      <c r="R10" s="444"/>
      <c r="S10" s="441"/>
      <c r="T10" s="442"/>
      <c r="U10" s="161"/>
      <c r="V10" s="445"/>
      <c r="W10" s="2"/>
      <c r="X10" s="3"/>
      <c r="Y10" s="2" t="s">
        <v>183</v>
      </c>
      <c r="Z10" s="454">
        <v>3</v>
      </c>
      <c r="AA10" s="2"/>
      <c r="AB10" s="775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</row>
    <row r="11" spans="1:56" s="10" customFormat="1" ht="29.25" customHeight="1">
      <c r="A11" s="1180"/>
      <c r="B11" s="447" t="s">
        <v>567</v>
      </c>
      <c r="C11" s="793"/>
      <c r="D11" s="25"/>
      <c r="E11" s="25"/>
      <c r="F11" s="25"/>
      <c r="G11" s="25"/>
      <c r="H11" s="25"/>
      <c r="I11" s="26"/>
      <c r="J11" s="15"/>
      <c r="K11" s="117"/>
      <c r="L11" s="117"/>
      <c r="M11" s="117"/>
      <c r="N11" s="117"/>
      <c r="O11" s="117"/>
      <c r="P11" s="104"/>
      <c r="Q11" s="450"/>
      <c r="R11" s="451"/>
      <c r="S11" s="448"/>
      <c r="T11" s="449"/>
      <c r="U11" s="189"/>
      <c r="V11" s="452"/>
      <c r="W11" s="7"/>
      <c r="X11" s="4"/>
      <c r="Y11" s="7"/>
      <c r="Z11" s="461"/>
      <c r="AA11" s="7" t="s">
        <v>185</v>
      </c>
      <c r="AB11" s="455">
        <v>21</v>
      </c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</row>
    <row r="12" spans="1:56" s="10" customFormat="1" ht="29.25" customHeight="1">
      <c r="A12" s="1246" t="s">
        <v>609</v>
      </c>
      <c r="B12" s="434" t="s">
        <v>568</v>
      </c>
      <c r="C12" s="791"/>
      <c r="D12" s="86"/>
      <c r="E12" s="86"/>
      <c r="F12" s="86"/>
      <c r="G12" s="86"/>
      <c r="H12" s="86"/>
      <c r="I12" s="8"/>
      <c r="J12" s="85"/>
      <c r="K12" s="398"/>
      <c r="L12" s="398"/>
      <c r="M12" s="398"/>
      <c r="N12" s="398"/>
      <c r="O12" s="398"/>
      <c r="P12" s="287"/>
      <c r="Q12" s="457"/>
      <c r="R12" s="458"/>
      <c r="S12" s="435"/>
      <c r="T12" s="436"/>
      <c r="U12" s="437"/>
      <c r="V12" s="536"/>
      <c r="W12" s="85"/>
      <c r="X12" s="8"/>
      <c r="Y12" s="85" t="s">
        <v>187</v>
      </c>
      <c r="Z12" s="438">
        <v>46</v>
      </c>
      <c r="AA12" s="85"/>
      <c r="AB12" s="776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</row>
    <row r="13" spans="1:56" s="10" customFormat="1" ht="29.25" customHeight="1">
      <c r="A13" s="1247"/>
      <c r="B13" s="447" t="s">
        <v>570</v>
      </c>
      <c r="C13" s="794"/>
      <c r="D13" s="6"/>
      <c r="E13" s="6" t="s">
        <v>804</v>
      </c>
      <c r="F13" s="6"/>
      <c r="G13" s="6" t="s">
        <v>804</v>
      </c>
      <c r="H13" s="6"/>
      <c r="I13" s="4"/>
      <c r="J13" s="7"/>
      <c r="K13" s="400"/>
      <c r="L13" s="400" t="s">
        <v>804</v>
      </c>
      <c r="M13" s="400"/>
      <c r="N13" s="400" t="s">
        <v>804</v>
      </c>
      <c r="O13" s="400"/>
      <c r="P13" s="59"/>
      <c r="Q13" s="450"/>
      <c r="R13" s="451"/>
      <c r="S13" s="448" t="s">
        <v>804</v>
      </c>
      <c r="T13" s="449"/>
      <c r="U13" s="189"/>
      <c r="V13" s="795"/>
      <c r="W13" s="7" t="s">
        <v>189</v>
      </c>
      <c r="X13" s="4" t="s">
        <v>104</v>
      </c>
      <c r="Y13" s="7" t="s">
        <v>189</v>
      </c>
      <c r="Z13" s="461">
        <v>39</v>
      </c>
      <c r="AA13" s="7" t="s">
        <v>189</v>
      </c>
      <c r="AB13" s="777">
        <v>22</v>
      </c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</row>
    <row r="14" spans="1:56" s="10" customFormat="1" ht="29.25" customHeight="1">
      <c r="A14" s="1178" t="s">
        <v>610</v>
      </c>
      <c r="B14" s="239" t="s">
        <v>571</v>
      </c>
      <c r="C14" s="791"/>
      <c r="D14" s="86"/>
      <c r="E14" s="86"/>
      <c r="F14" s="86"/>
      <c r="G14" s="86"/>
      <c r="H14" s="86"/>
      <c r="I14" s="8" t="s">
        <v>804</v>
      </c>
      <c r="J14" s="85"/>
      <c r="K14" s="398"/>
      <c r="L14" s="398"/>
      <c r="M14" s="398"/>
      <c r="N14" s="398"/>
      <c r="O14" s="398"/>
      <c r="P14" s="287" t="s">
        <v>804</v>
      </c>
      <c r="Q14" s="457"/>
      <c r="R14" s="458"/>
      <c r="S14" s="435"/>
      <c r="T14" s="436"/>
      <c r="U14" s="437"/>
      <c r="V14" s="459" t="s">
        <v>419</v>
      </c>
      <c r="W14" s="85" t="s">
        <v>420</v>
      </c>
      <c r="X14" s="8" t="s">
        <v>193</v>
      </c>
      <c r="Y14" s="85" t="s">
        <v>193</v>
      </c>
      <c r="Z14" s="438">
        <v>96</v>
      </c>
      <c r="AA14" s="85" t="s">
        <v>193</v>
      </c>
      <c r="AB14" s="776">
        <v>902</v>
      </c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</row>
    <row r="15" spans="1:56" s="10" customFormat="1" ht="29.25" customHeight="1">
      <c r="A15" s="1179"/>
      <c r="B15" s="440" t="s">
        <v>572</v>
      </c>
      <c r="C15" s="792"/>
      <c r="D15" s="9"/>
      <c r="E15" s="9"/>
      <c r="F15" s="9"/>
      <c r="G15" s="9"/>
      <c r="H15" s="9"/>
      <c r="I15" s="3"/>
      <c r="J15" s="2"/>
      <c r="K15" s="392"/>
      <c r="L15" s="392" t="s">
        <v>804</v>
      </c>
      <c r="M15" s="392"/>
      <c r="N15" s="392"/>
      <c r="O15" s="392"/>
      <c r="P15" s="57" t="s">
        <v>804</v>
      </c>
      <c r="Q15" s="443"/>
      <c r="R15" s="444">
        <v>1</v>
      </c>
      <c r="S15" s="441" t="s">
        <v>181</v>
      </c>
      <c r="T15" s="442"/>
      <c r="U15" s="161"/>
      <c r="V15" s="445" t="s">
        <v>224</v>
      </c>
      <c r="W15" s="2" t="s">
        <v>181</v>
      </c>
      <c r="X15" s="3" t="s">
        <v>181</v>
      </c>
      <c r="Y15" s="2" t="s">
        <v>181</v>
      </c>
      <c r="Z15" s="454">
        <v>14</v>
      </c>
      <c r="AA15" s="2"/>
      <c r="AB15" s="775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</row>
    <row r="16" spans="1:56" s="10" customFormat="1" ht="29.25" customHeight="1">
      <c r="A16" s="1179"/>
      <c r="B16" s="440" t="s">
        <v>573</v>
      </c>
      <c r="C16" s="792"/>
      <c r="D16" s="9"/>
      <c r="E16" s="9"/>
      <c r="F16" s="9"/>
      <c r="G16" s="9"/>
      <c r="H16" s="9"/>
      <c r="I16" s="3"/>
      <c r="J16" s="2"/>
      <c r="K16" s="392"/>
      <c r="L16" s="392"/>
      <c r="M16" s="392"/>
      <c r="N16" s="392"/>
      <c r="O16" s="392"/>
      <c r="P16" s="57"/>
      <c r="Q16" s="443">
        <v>1</v>
      </c>
      <c r="R16" s="444"/>
      <c r="S16" s="441" t="s">
        <v>197</v>
      </c>
      <c r="T16" s="442" t="s">
        <v>197</v>
      </c>
      <c r="U16" s="161"/>
      <c r="V16" s="453"/>
      <c r="W16" s="2"/>
      <c r="X16" s="3"/>
      <c r="Y16" s="2" t="s">
        <v>197</v>
      </c>
      <c r="Z16" s="454">
        <v>21</v>
      </c>
      <c r="AA16" s="2" t="s">
        <v>197</v>
      </c>
      <c r="AB16" s="775">
        <v>61</v>
      </c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</row>
    <row r="17" spans="1:56" s="10" customFormat="1" ht="29.25" customHeight="1">
      <c r="A17" s="1179"/>
      <c r="B17" s="231" t="s">
        <v>731</v>
      </c>
      <c r="C17" s="792"/>
      <c r="D17" s="9"/>
      <c r="E17" s="9"/>
      <c r="F17" s="9" t="s">
        <v>804</v>
      </c>
      <c r="G17" s="9"/>
      <c r="H17" s="9" t="s">
        <v>804</v>
      </c>
      <c r="I17" s="3"/>
      <c r="J17" s="2"/>
      <c r="K17" s="392"/>
      <c r="L17" s="392"/>
      <c r="M17" s="392" t="s">
        <v>804</v>
      </c>
      <c r="N17" s="392"/>
      <c r="O17" s="392" t="s">
        <v>804</v>
      </c>
      <c r="P17" s="57"/>
      <c r="Q17" s="443">
        <v>2</v>
      </c>
      <c r="R17" s="444">
        <v>2</v>
      </c>
      <c r="S17" s="441" t="s">
        <v>189</v>
      </c>
      <c r="T17" s="442" t="s">
        <v>189</v>
      </c>
      <c r="U17" s="161"/>
      <c r="V17" s="453" t="s">
        <v>225</v>
      </c>
      <c r="W17" s="2" t="s">
        <v>189</v>
      </c>
      <c r="X17" s="3" t="s">
        <v>189</v>
      </c>
      <c r="Y17" s="2" t="s">
        <v>189</v>
      </c>
      <c r="Z17" s="454">
        <v>307</v>
      </c>
      <c r="AA17" s="2" t="s">
        <v>189</v>
      </c>
      <c r="AB17" s="775">
        <v>98</v>
      </c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</row>
    <row r="18" spans="1:56" s="10" customFormat="1" ht="29.25" customHeight="1">
      <c r="A18" s="1179"/>
      <c r="B18" s="646" t="s">
        <v>760</v>
      </c>
      <c r="C18" s="792"/>
      <c r="D18" s="9"/>
      <c r="E18" s="9"/>
      <c r="F18" s="9"/>
      <c r="G18" s="9"/>
      <c r="H18" s="9"/>
      <c r="I18" s="3"/>
      <c r="J18" s="2"/>
      <c r="K18" s="392"/>
      <c r="L18" s="392"/>
      <c r="M18" s="392"/>
      <c r="N18" s="392"/>
      <c r="O18" s="392"/>
      <c r="P18" s="57"/>
      <c r="Q18" s="647"/>
      <c r="R18" s="648"/>
      <c r="S18" s="649"/>
      <c r="T18" s="650"/>
      <c r="U18" s="651"/>
      <c r="V18" s="453" t="s">
        <v>226</v>
      </c>
      <c r="W18" s="2" t="s">
        <v>104</v>
      </c>
      <c r="X18" s="3" t="s">
        <v>189</v>
      </c>
      <c r="Y18" s="2" t="s">
        <v>189</v>
      </c>
      <c r="Z18" s="454">
        <v>218</v>
      </c>
      <c r="AA18" s="2" t="s">
        <v>189</v>
      </c>
      <c r="AB18" s="775">
        <v>527</v>
      </c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</row>
    <row r="19" spans="1:56" s="10" customFormat="1" ht="29.25" customHeight="1">
      <c r="A19" s="1179"/>
      <c r="B19" s="440" t="s">
        <v>574</v>
      </c>
      <c r="C19" s="792"/>
      <c r="D19" s="9"/>
      <c r="E19" s="9"/>
      <c r="F19" s="9"/>
      <c r="G19" s="9"/>
      <c r="H19" s="9"/>
      <c r="I19" s="3"/>
      <c r="J19" s="2"/>
      <c r="K19" s="392"/>
      <c r="L19" s="392"/>
      <c r="M19" s="392"/>
      <c r="N19" s="392"/>
      <c r="O19" s="392"/>
      <c r="P19" s="57"/>
      <c r="Q19" s="443"/>
      <c r="R19" s="444"/>
      <c r="S19" s="441"/>
      <c r="T19" s="442"/>
      <c r="U19" s="161"/>
      <c r="V19" s="453"/>
      <c r="W19" s="2"/>
      <c r="X19" s="3"/>
      <c r="Y19" s="2" t="s">
        <v>199</v>
      </c>
      <c r="Z19" s="454">
        <v>131</v>
      </c>
      <c r="AA19" s="652" t="s">
        <v>199</v>
      </c>
      <c r="AB19" s="775">
        <v>18</v>
      </c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</row>
    <row r="20" spans="1:56" s="10" customFormat="1" ht="29.25" customHeight="1">
      <c r="A20" s="1179"/>
      <c r="B20" s="440" t="s">
        <v>575</v>
      </c>
      <c r="C20" s="792"/>
      <c r="D20" s="9"/>
      <c r="E20" s="9"/>
      <c r="F20" s="9"/>
      <c r="G20" s="9"/>
      <c r="H20" s="9"/>
      <c r="I20" s="3"/>
      <c r="J20" s="2"/>
      <c r="K20" s="392"/>
      <c r="L20" s="392"/>
      <c r="M20" s="392"/>
      <c r="N20" s="392"/>
      <c r="O20" s="392"/>
      <c r="P20" s="57"/>
      <c r="Q20" s="443"/>
      <c r="R20" s="444">
        <v>2</v>
      </c>
      <c r="S20" s="441" t="s">
        <v>179</v>
      </c>
      <c r="T20" s="442"/>
      <c r="U20" s="161"/>
      <c r="V20" s="453"/>
      <c r="W20" s="2"/>
      <c r="X20" s="3"/>
      <c r="Y20" s="2" t="s">
        <v>179</v>
      </c>
      <c r="Z20" s="454">
        <v>2</v>
      </c>
      <c r="AA20" s="2"/>
      <c r="AB20" s="775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</row>
    <row r="21" spans="1:56" s="10" customFormat="1" ht="29.25" customHeight="1">
      <c r="A21" s="1180"/>
      <c r="B21" s="440" t="s">
        <v>576</v>
      </c>
      <c r="C21" s="794"/>
      <c r="D21" s="6" t="s">
        <v>804</v>
      </c>
      <c r="E21" s="6"/>
      <c r="F21" s="6"/>
      <c r="G21" s="6"/>
      <c r="H21" s="6"/>
      <c r="I21" s="4"/>
      <c r="J21" s="7"/>
      <c r="K21" s="400" t="s">
        <v>804</v>
      </c>
      <c r="L21" s="400"/>
      <c r="M21" s="400"/>
      <c r="N21" s="400"/>
      <c r="O21" s="400"/>
      <c r="P21" s="59"/>
      <c r="Q21" s="450"/>
      <c r="R21" s="451"/>
      <c r="S21" s="448"/>
      <c r="T21" s="449"/>
      <c r="U21" s="189"/>
      <c r="V21" s="453" t="s">
        <v>227</v>
      </c>
      <c r="W21" s="2" t="s">
        <v>228</v>
      </c>
      <c r="X21" s="3" t="s">
        <v>202</v>
      </c>
      <c r="Y21" s="7" t="s">
        <v>202</v>
      </c>
      <c r="Z21" s="461">
        <v>25</v>
      </c>
      <c r="AA21" s="456"/>
      <c r="AB21" s="777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</row>
    <row r="22" spans="1:56" s="10" customFormat="1" ht="29.25" customHeight="1">
      <c r="A22" s="1369" t="s">
        <v>814</v>
      </c>
      <c r="B22" s="434" t="s">
        <v>577</v>
      </c>
      <c r="C22" s="791"/>
      <c r="D22" s="86"/>
      <c r="E22" s="86"/>
      <c r="F22" s="86"/>
      <c r="G22" s="86"/>
      <c r="H22" s="86"/>
      <c r="I22" s="8"/>
      <c r="J22" s="85"/>
      <c r="K22" s="398"/>
      <c r="L22" s="398"/>
      <c r="M22" s="398"/>
      <c r="N22" s="398"/>
      <c r="O22" s="398"/>
      <c r="P22" s="287"/>
      <c r="Q22" s="457"/>
      <c r="R22" s="458"/>
      <c r="S22" s="435"/>
      <c r="T22" s="436"/>
      <c r="U22" s="437"/>
      <c r="V22" s="459"/>
      <c r="W22" s="85"/>
      <c r="X22" s="8"/>
      <c r="Y22" s="85" t="s">
        <v>203</v>
      </c>
      <c r="Z22" s="438">
        <v>24</v>
      </c>
      <c r="AA22" s="85"/>
      <c r="AB22" s="776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</row>
    <row r="23" spans="1:56" s="10" customFormat="1" ht="29.25" customHeight="1">
      <c r="A23" s="1394"/>
      <c r="B23" s="447" t="s">
        <v>578</v>
      </c>
      <c r="C23" s="794"/>
      <c r="D23" s="6"/>
      <c r="E23" s="6"/>
      <c r="F23" s="6" t="s">
        <v>804</v>
      </c>
      <c r="G23" s="6"/>
      <c r="H23" s="6" t="s">
        <v>804</v>
      </c>
      <c r="I23" s="4"/>
      <c r="J23" s="7"/>
      <c r="K23" s="400"/>
      <c r="L23" s="400"/>
      <c r="M23" s="400" t="s">
        <v>804</v>
      </c>
      <c r="N23" s="400"/>
      <c r="O23" s="400" t="s">
        <v>804</v>
      </c>
      <c r="P23" s="59"/>
      <c r="Q23" s="450"/>
      <c r="R23" s="451"/>
      <c r="S23" s="448" t="s">
        <v>804</v>
      </c>
      <c r="T23" s="449" t="s">
        <v>804</v>
      </c>
      <c r="U23" s="189"/>
      <c r="V23" s="795"/>
      <c r="W23" s="7"/>
      <c r="X23" s="4"/>
      <c r="Y23" s="7" t="s">
        <v>179</v>
      </c>
      <c r="Z23" s="461">
        <v>10</v>
      </c>
      <c r="AA23" s="7"/>
      <c r="AB23" s="777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</row>
    <row r="24" spans="1:56" s="10" customFormat="1" ht="29.25" customHeight="1">
      <c r="A24" s="1178" t="s">
        <v>612</v>
      </c>
      <c r="B24" s="434" t="s">
        <v>579</v>
      </c>
      <c r="C24" s="804"/>
      <c r="D24" s="805"/>
      <c r="E24" s="86"/>
      <c r="F24" s="86"/>
      <c r="G24" s="86"/>
      <c r="H24" s="86"/>
      <c r="I24" s="8"/>
      <c r="J24" s="85"/>
      <c r="K24" s="398"/>
      <c r="L24" s="398"/>
      <c r="M24" s="398"/>
      <c r="N24" s="398"/>
      <c r="O24" s="398"/>
      <c r="P24" s="287"/>
      <c r="Q24" s="457"/>
      <c r="R24" s="458"/>
      <c r="S24" s="435"/>
      <c r="T24" s="436"/>
      <c r="U24" s="437"/>
      <c r="V24" s="459" t="s">
        <v>229</v>
      </c>
      <c r="W24" s="85" t="s">
        <v>230</v>
      </c>
      <c r="X24" s="8" t="s">
        <v>205</v>
      </c>
      <c r="Y24" s="85" t="s">
        <v>205</v>
      </c>
      <c r="Z24" s="438">
        <v>109</v>
      </c>
      <c r="AA24" s="85" t="s">
        <v>205</v>
      </c>
      <c r="AB24" s="776">
        <v>70</v>
      </c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</row>
    <row r="25" spans="1:56" s="10" customFormat="1" ht="29.25" customHeight="1">
      <c r="A25" s="1180"/>
      <c r="B25" s="639" t="s">
        <v>580</v>
      </c>
      <c r="C25" s="806"/>
      <c r="D25" s="807" t="s">
        <v>804</v>
      </c>
      <c r="E25" s="6"/>
      <c r="F25" s="6" t="s">
        <v>804</v>
      </c>
      <c r="G25" s="6"/>
      <c r="H25" s="6" t="s">
        <v>804</v>
      </c>
      <c r="I25" s="4" t="s">
        <v>804</v>
      </c>
      <c r="J25" s="7" t="s">
        <v>804</v>
      </c>
      <c r="K25" s="400" t="s">
        <v>804</v>
      </c>
      <c r="L25" s="400"/>
      <c r="M25" s="400" t="s">
        <v>804</v>
      </c>
      <c r="N25" s="400"/>
      <c r="O25" s="400" t="s">
        <v>804</v>
      </c>
      <c r="P25" s="59" t="s">
        <v>804</v>
      </c>
      <c r="Q25" s="448"/>
      <c r="R25" s="451"/>
      <c r="S25" s="448" t="s">
        <v>205</v>
      </c>
      <c r="T25" s="449"/>
      <c r="U25" s="189"/>
      <c r="V25" s="452" t="s">
        <v>231</v>
      </c>
      <c r="W25" s="7" t="s">
        <v>205</v>
      </c>
      <c r="X25" s="4" t="s">
        <v>205</v>
      </c>
      <c r="Y25" s="7" t="s">
        <v>205</v>
      </c>
      <c r="Z25" s="461">
        <v>98</v>
      </c>
      <c r="AA25" s="7" t="s">
        <v>205</v>
      </c>
      <c r="AB25" s="777">
        <v>334</v>
      </c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</row>
    <row r="26" spans="1:56" s="10" customFormat="1" ht="29.25" customHeight="1">
      <c r="A26" s="1399" t="s">
        <v>737</v>
      </c>
      <c r="B26" s="239" t="s">
        <v>583</v>
      </c>
      <c r="C26" s="804"/>
      <c r="D26" s="805"/>
      <c r="E26" s="86" t="s">
        <v>804</v>
      </c>
      <c r="F26" s="86"/>
      <c r="G26" s="86"/>
      <c r="H26" s="86"/>
      <c r="I26" s="8"/>
      <c r="J26" s="85"/>
      <c r="K26" s="398"/>
      <c r="L26" s="398" t="s">
        <v>804</v>
      </c>
      <c r="M26" s="398"/>
      <c r="N26" s="398"/>
      <c r="O26" s="398"/>
      <c r="P26" s="287"/>
      <c r="Q26" s="457">
        <v>12</v>
      </c>
      <c r="R26" s="458">
        <v>77</v>
      </c>
      <c r="S26" s="435" t="s">
        <v>179</v>
      </c>
      <c r="T26" s="436"/>
      <c r="U26" s="437"/>
      <c r="V26" s="536" t="s">
        <v>232</v>
      </c>
      <c r="W26" s="85" t="s">
        <v>179</v>
      </c>
      <c r="X26" s="8" t="s">
        <v>179</v>
      </c>
      <c r="Y26" s="85"/>
      <c r="Z26" s="460"/>
      <c r="AA26" s="85"/>
      <c r="AB26" s="778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</row>
    <row r="27" spans="1:56" s="10" customFormat="1" ht="29.25" customHeight="1">
      <c r="A27" s="1399"/>
      <c r="B27" s="231" t="s">
        <v>581</v>
      </c>
      <c r="C27" s="808"/>
      <c r="D27" s="809"/>
      <c r="E27" s="9"/>
      <c r="F27" s="9"/>
      <c r="G27" s="9"/>
      <c r="H27" s="9"/>
      <c r="I27" s="3"/>
      <c r="J27" s="2"/>
      <c r="K27" s="392"/>
      <c r="L27" s="392"/>
      <c r="M27" s="392"/>
      <c r="N27" s="392"/>
      <c r="O27" s="392"/>
      <c r="P27" s="57"/>
      <c r="Q27" s="443"/>
      <c r="R27" s="444"/>
      <c r="S27" s="441"/>
      <c r="T27" s="442"/>
      <c r="U27" s="161"/>
      <c r="V27" s="453" t="s">
        <v>233</v>
      </c>
      <c r="W27" s="2" t="s">
        <v>234</v>
      </c>
      <c r="X27" s="3" t="s">
        <v>208</v>
      </c>
      <c r="Y27" s="2" t="s">
        <v>208</v>
      </c>
      <c r="Z27" s="185">
        <v>93</v>
      </c>
      <c r="AA27" s="2" t="s">
        <v>208</v>
      </c>
      <c r="AB27" s="779">
        <v>424</v>
      </c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</row>
    <row r="28" spans="1:56" s="10" customFormat="1" ht="29.25" customHeight="1">
      <c r="A28" s="1399"/>
      <c r="B28" s="231" t="s">
        <v>582</v>
      </c>
      <c r="C28" s="808"/>
      <c r="D28" s="809"/>
      <c r="E28" s="9"/>
      <c r="F28" s="9"/>
      <c r="G28" s="9"/>
      <c r="H28" s="9"/>
      <c r="I28" s="3"/>
      <c r="J28" s="2"/>
      <c r="K28" s="392"/>
      <c r="L28" s="392"/>
      <c r="M28" s="392"/>
      <c r="N28" s="392"/>
      <c r="O28" s="392"/>
      <c r="P28" s="57"/>
      <c r="Q28" s="443"/>
      <c r="R28" s="444"/>
      <c r="S28" s="441"/>
      <c r="T28" s="442"/>
      <c r="U28" s="161"/>
      <c r="V28" s="453"/>
      <c r="W28" s="2"/>
      <c r="X28" s="3"/>
      <c r="Y28" s="2"/>
      <c r="Z28" s="185"/>
      <c r="AA28" s="2" t="s">
        <v>205</v>
      </c>
      <c r="AB28" s="779">
        <v>208</v>
      </c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</row>
    <row r="29" spans="1:56" s="10" customFormat="1" ht="29.25" customHeight="1">
      <c r="A29" s="1399"/>
      <c r="B29" s="231" t="s">
        <v>748</v>
      </c>
      <c r="C29" s="808"/>
      <c r="D29" s="809"/>
      <c r="E29" s="9"/>
      <c r="F29" s="9"/>
      <c r="G29" s="9"/>
      <c r="H29" s="9"/>
      <c r="I29" s="3"/>
      <c r="J29" s="2"/>
      <c r="K29" s="392"/>
      <c r="L29" s="392"/>
      <c r="M29" s="392"/>
      <c r="N29" s="392"/>
      <c r="O29" s="392"/>
      <c r="P29" s="57"/>
      <c r="Q29" s="443"/>
      <c r="R29" s="444"/>
      <c r="S29" s="441"/>
      <c r="T29" s="442"/>
      <c r="U29" s="161"/>
      <c r="V29" s="445" t="s">
        <v>235</v>
      </c>
      <c r="W29" s="2" t="s">
        <v>183</v>
      </c>
      <c r="X29" s="3" t="s">
        <v>183</v>
      </c>
      <c r="Y29" s="2" t="s">
        <v>183</v>
      </c>
      <c r="Z29" s="185">
        <v>21</v>
      </c>
      <c r="AA29" s="2" t="s">
        <v>183</v>
      </c>
      <c r="AB29" s="779">
        <v>32</v>
      </c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</row>
    <row r="30" spans="1:56" s="10" customFormat="1" ht="29.25" customHeight="1">
      <c r="A30" s="1399"/>
      <c r="B30" s="440" t="s">
        <v>584</v>
      </c>
      <c r="C30" s="808"/>
      <c r="D30" s="809"/>
      <c r="E30" s="9"/>
      <c r="F30" s="9"/>
      <c r="G30" s="9"/>
      <c r="H30" s="9"/>
      <c r="I30" s="3"/>
      <c r="J30" s="2"/>
      <c r="K30" s="392"/>
      <c r="L30" s="392"/>
      <c r="M30" s="392"/>
      <c r="N30" s="392"/>
      <c r="O30" s="392"/>
      <c r="P30" s="57"/>
      <c r="Q30" s="443"/>
      <c r="R30" s="444"/>
      <c r="S30" s="441"/>
      <c r="T30" s="442"/>
      <c r="U30" s="161"/>
      <c r="V30" s="453"/>
      <c r="W30" s="2"/>
      <c r="X30" s="3"/>
      <c r="Y30" s="2" t="s">
        <v>211</v>
      </c>
      <c r="Z30" s="185">
        <v>12</v>
      </c>
      <c r="AA30" s="2" t="s">
        <v>211</v>
      </c>
      <c r="AB30" s="779">
        <v>100</v>
      </c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</row>
    <row r="31" spans="1:56" s="10" customFormat="1" ht="29.25" customHeight="1">
      <c r="A31" s="1399"/>
      <c r="B31" s="640" t="s">
        <v>529</v>
      </c>
      <c r="C31" s="806"/>
      <c r="D31" s="807"/>
      <c r="E31" s="6"/>
      <c r="F31" s="6"/>
      <c r="G31" s="6"/>
      <c r="H31" s="6"/>
      <c r="I31" s="4"/>
      <c r="J31" s="7"/>
      <c r="K31" s="400"/>
      <c r="L31" s="400"/>
      <c r="M31" s="400"/>
      <c r="N31" s="400"/>
      <c r="O31" s="400"/>
      <c r="P31" s="59"/>
      <c r="Q31" s="450">
        <v>3</v>
      </c>
      <c r="R31" s="451"/>
      <c r="S31" s="448"/>
      <c r="T31" s="449" t="s">
        <v>199</v>
      </c>
      <c r="U31" s="189"/>
      <c r="V31" s="452" t="s">
        <v>236</v>
      </c>
      <c r="W31" s="7" t="s">
        <v>199</v>
      </c>
      <c r="X31" s="4" t="s">
        <v>199</v>
      </c>
      <c r="Y31" s="7" t="s">
        <v>199</v>
      </c>
      <c r="Z31" s="187">
        <v>48</v>
      </c>
      <c r="AA31" s="15" t="s">
        <v>199</v>
      </c>
      <c r="AB31" s="780">
        <v>610</v>
      </c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</row>
    <row r="32" spans="1:28" s="10" customFormat="1" ht="29.25" customHeight="1">
      <c r="A32" s="1178" t="s">
        <v>613</v>
      </c>
      <c r="B32" s="239" t="s">
        <v>586</v>
      </c>
      <c r="C32" s="791"/>
      <c r="D32" s="86"/>
      <c r="E32" s="86"/>
      <c r="F32" s="86"/>
      <c r="G32" s="86"/>
      <c r="H32" s="86"/>
      <c r="I32" s="8"/>
      <c r="J32" s="85"/>
      <c r="K32" s="398"/>
      <c r="L32" s="398"/>
      <c r="M32" s="398"/>
      <c r="N32" s="398"/>
      <c r="O32" s="398"/>
      <c r="P32" s="287"/>
      <c r="Q32" s="457"/>
      <c r="R32" s="458"/>
      <c r="S32" s="435" t="s">
        <v>804</v>
      </c>
      <c r="T32" s="436"/>
      <c r="U32" s="437"/>
      <c r="V32" s="536" t="s">
        <v>421</v>
      </c>
      <c r="W32" s="85" t="s">
        <v>422</v>
      </c>
      <c r="X32" s="8" t="s">
        <v>189</v>
      </c>
      <c r="Y32" s="85" t="s">
        <v>189</v>
      </c>
      <c r="Z32" s="438">
        <v>32</v>
      </c>
      <c r="AA32" s="85"/>
      <c r="AB32" s="776"/>
    </row>
    <row r="33" spans="1:28" s="10" customFormat="1" ht="29.25" customHeight="1">
      <c r="A33" s="1179"/>
      <c r="B33" s="440" t="s">
        <v>585</v>
      </c>
      <c r="C33" s="792"/>
      <c r="D33" s="9"/>
      <c r="E33" s="9"/>
      <c r="F33" s="9"/>
      <c r="G33" s="9"/>
      <c r="H33" s="9"/>
      <c r="I33" s="3"/>
      <c r="J33" s="2"/>
      <c r="K33" s="392"/>
      <c r="L33" s="392"/>
      <c r="M33" s="392"/>
      <c r="N33" s="392"/>
      <c r="O33" s="392"/>
      <c r="P33" s="57"/>
      <c r="Q33" s="443"/>
      <c r="R33" s="444"/>
      <c r="S33" s="441"/>
      <c r="T33" s="442"/>
      <c r="U33" s="161"/>
      <c r="V33" s="453" t="s">
        <v>856</v>
      </c>
      <c r="W33" s="2" t="s">
        <v>854</v>
      </c>
      <c r="X33" s="3" t="s">
        <v>104</v>
      </c>
      <c r="Y33" s="2" t="s">
        <v>104</v>
      </c>
      <c r="Z33" s="454">
        <v>146</v>
      </c>
      <c r="AA33" s="2" t="s">
        <v>104</v>
      </c>
      <c r="AB33" s="775">
        <v>3</v>
      </c>
    </row>
    <row r="34" spans="1:28" s="10" customFormat="1" ht="29.25" customHeight="1">
      <c r="A34" s="1179"/>
      <c r="B34" s="698" t="s">
        <v>587</v>
      </c>
      <c r="C34" s="792"/>
      <c r="D34" s="9"/>
      <c r="E34" s="9"/>
      <c r="F34" s="9"/>
      <c r="G34" s="9"/>
      <c r="H34" s="9"/>
      <c r="I34" s="3"/>
      <c r="J34" s="2"/>
      <c r="K34" s="392"/>
      <c r="L34" s="392"/>
      <c r="M34" s="392" t="s">
        <v>804</v>
      </c>
      <c r="N34" s="392"/>
      <c r="O34" s="392"/>
      <c r="P34" s="57"/>
      <c r="Q34" s="443"/>
      <c r="R34" s="444">
        <v>1</v>
      </c>
      <c r="S34" s="441" t="s">
        <v>205</v>
      </c>
      <c r="T34" s="442"/>
      <c r="U34" s="161"/>
      <c r="V34" s="445"/>
      <c r="W34" s="2"/>
      <c r="X34" s="3"/>
      <c r="Y34" s="2" t="s">
        <v>205</v>
      </c>
      <c r="Z34" s="454">
        <v>13</v>
      </c>
      <c r="AA34" s="2" t="s">
        <v>205</v>
      </c>
      <c r="AB34" s="775">
        <v>472</v>
      </c>
    </row>
    <row r="35" spans="1:28" s="10" customFormat="1" ht="29.25" customHeight="1">
      <c r="A35" s="1179"/>
      <c r="B35" s="231" t="s">
        <v>588</v>
      </c>
      <c r="C35" s="792"/>
      <c r="D35" s="9"/>
      <c r="E35" s="9"/>
      <c r="F35" s="9"/>
      <c r="G35" s="9"/>
      <c r="H35" s="9"/>
      <c r="I35" s="3" t="s">
        <v>804</v>
      </c>
      <c r="J35" s="2"/>
      <c r="K35" s="392"/>
      <c r="L35" s="392"/>
      <c r="M35" s="392"/>
      <c r="N35" s="392"/>
      <c r="O35" s="392"/>
      <c r="P35" s="57"/>
      <c r="Q35" s="443"/>
      <c r="R35" s="444"/>
      <c r="S35" s="441" t="s">
        <v>213</v>
      </c>
      <c r="T35" s="442"/>
      <c r="U35" s="161"/>
      <c r="V35" s="445" t="s">
        <v>423</v>
      </c>
      <c r="W35" s="2" t="s">
        <v>213</v>
      </c>
      <c r="X35" s="3" t="s">
        <v>213</v>
      </c>
      <c r="Y35" s="2"/>
      <c r="Z35" s="454"/>
      <c r="AA35" s="2"/>
      <c r="AB35" s="454"/>
    </row>
    <row r="36" spans="1:28" s="10" customFormat="1" ht="29.25" customHeight="1">
      <c r="A36" s="1179"/>
      <c r="B36" s="231" t="s">
        <v>730</v>
      </c>
      <c r="C36" s="792"/>
      <c r="D36" s="9"/>
      <c r="E36" s="9"/>
      <c r="F36" s="9"/>
      <c r="G36" s="9"/>
      <c r="H36" s="9" t="s">
        <v>804</v>
      </c>
      <c r="I36" s="3"/>
      <c r="J36" s="2"/>
      <c r="K36" s="392"/>
      <c r="L36" s="392"/>
      <c r="M36" s="392"/>
      <c r="N36" s="392"/>
      <c r="O36" s="392"/>
      <c r="P36" s="57"/>
      <c r="Q36" s="443">
        <v>1</v>
      </c>
      <c r="R36" s="444"/>
      <c r="S36" s="441" t="s">
        <v>214</v>
      </c>
      <c r="T36" s="442"/>
      <c r="U36" s="161"/>
      <c r="V36" s="453" t="s">
        <v>424</v>
      </c>
      <c r="W36" s="2" t="s">
        <v>425</v>
      </c>
      <c r="X36" s="3" t="s">
        <v>214</v>
      </c>
      <c r="Y36" s="2" t="s">
        <v>214</v>
      </c>
      <c r="Z36" s="454">
        <v>16</v>
      </c>
      <c r="AA36" s="2" t="s">
        <v>214</v>
      </c>
      <c r="AB36" s="775">
        <v>85</v>
      </c>
    </row>
    <row r="37" spans="1:28" s="10" customFormat="1" ht="29.25" customHeight="1">
      <c r="A37" s="1179"/>
      <c r="B37" s="440" t="s">
        <v>736</v>
      </c>
      <c r="C37" s="792"/>
      <c r="D37" s="9"/>
      <c r="E37" s="9"/>
      <c r="F37" s="9" t="s">
        <v>804</v>
      </c>
      <c r="G37" s="9"/>
      <c r="H37" s="9"/>
      <c r="I37" s="3"/>
      <c r="J37" s="2"/>
      <c r="K37" s="392"/>
      <c r="L37" s="392"/>
      <c r="M37" s="392"/>
      <c r="N37" s="392"/>
      <c r="O37" s="392"/>
      <c r="P37" s="57"/>
      <c r="Q37" s="443">
        <v>46</v>
      </c>
      <c r="R37" s="444"/>
      <c r="S37" s="441" t="s">
        <v>215</v>
      </c>
      <c r="T37" s="442" t="s">
        <v>215</v>
      </c>
      <c r="U37" s="161"/>
      <c r="V37" s="453" t="s">
        <v>426</v>
      </c>
      <c r="W37" s="2" t="s">
        <v>427</v>
      </c>
      <c r="X37" s="3" t="s">
        <v>428</v>
      </c>
      <c r="Y37" s="2" t="s">
        <v>215</v>
      </c>
      <c r="Z37" s="454">
        <v>21</v>
      </c>
      <c r="AA37" s="2" t="s">
        <v>215</v>
      </c>
      <c r="AB37" s="775">
        <v>8</v>
      </c>
    </row>
    <row r="38" spans="1:28" s="10" customFormat="1" ht="29.25" customHeight="1" thickBot="1">
      <c r="A38" s="1393"/>
      <c r="B38" s="699" t="s">
        <v>759</v>
      </c>
      <c r="C38" s="796"/>
      <c r="D38" s="797"/>
      <c r="E38" s="797"/>
      <c r="F38" s="797"/>
      <c r="G38" s="797"/>
      <c r="H38" s="797"/>
      <c r="I38" s="582" t="s">
        <v>804</v>
      </c>
      <c r="J38" s="581"/>
      <c r="K38" s="798"/>
      <c r="L38" s="798"/>
      <c r="M38" s="798"/>
      <c r="N38" s="798"/>
      <c r="O38" s="798"/>
      <c r="P38" s="799" t="s">
        <v>804</v>
      </c>
      <c r="Q38" s="575"/>
      <c r="R38" s="576"/>
      <c r="S38" s="577"/>
      <c r="T38" s="578"/>
      <c r="U38" s="579"/>
      <c r="V38" s="580" t="s">
        <v>429</v>
      </c>
      <c r="W38" s="581" t="s">
        <v>430</v>
      </c>
      <c r="X38" s="582" t="s">
        <v>431</v>
      </c>
      <c r="Y38" s="581" t="s">
        <v>218</v>
      </c>
      <c r="Z38" s="790">
        <v>26</v>
      </c>
      <c r="AA38" s="581"/>
      <c r="AB38" s="781"/>
    </row>
    <row r="39" spans="1:28" s="10" customFormat="1" ht="29.25" customHeight="1" thickTop="1">
      <c r="A39" s="1397" t="s">
        <v>589</v>
      </c>
      <c r="B39" s="1398"/>
      <c r="C39" s="583"/>
      <c r="D39" s="598"/>
      <c r="E39" s="598"/>
      <c r="F39" s="598" t="s">
        <v>804</v>
      </c>
      <c r="G39" s="598"/>
      <c r="H39" s="598"/>
      <c r="I39" s="596" t="s">
        <v>804</v>
      </c>
      <c r="J39" s="583" t="s">
        <v>804</v>
      </c>
      <c r="K39" s="598"/>
      <c r="L39" s="598" t="s">
        <v>804</v>
      </c>
      <c r="M39" s="598"/>
      <c r="N39" s="598" t="s">
        <v>804</v>
      </c>
      <c r="O39" s="598"/>
      <c r="P39" s="532" t="s">
        <v>804</v>
      </c>
      <c r="Q39" s="593">
        <v>207</v>
      </c>
      <c r="R39" s="592">
        <v>843</v>
      </c>
      <c r="S39" s="593" t="s">
        <v>179</v>
      </c>
      <c r="T39" s="594"/>
      <c r="U39" s="595"/>
      <c r="V39" s="537" t="s">
        <v>432</v>
      </c>
      <c r="W39" s="583" t="s">
        <v>179</v>
      </c>
      <c r="X39" s="596" t="s">
        <v>179</v>
      </c>
      <c r="Y39" s="583" t="s">
        <v>179</v>
      </c>
      <c r="Z39" s="597">
        <v>19</v>
      </c>
      <c r="AA39" s="583" t="s">
        <v>179</v>
      </c>
      <c r="AB39" s="782">
        <v>2050</v>
      </c>
    </row>
    <row r="40" spans="1:28" s="10" customFormat="1" ht="29.25" customHeight="1" thickBot="1">
      <c r="A40" s="1395" t="s">
        <v>590</v>
      </c>
      <c r="B40" s="1396"/>
      <c r="C40" s="589"/>
      <c r="D40" s="599"/>
      <c r="E40" s="599"/>
      <c r="F40" s="599" t="s">
        <v>804</v>
      </c>
      <c r="G40" s="599"/>
      <c r="H40" s="599"/>
      <c r="I40" s="590"/>
      <c r="J40" s="589" t="s">
        <v>804</v>
      </c>
      <c r="K40" s="599"/>
      <c r="L40" s="599" t="s">
        <v>804</v>
      </c>
      <c r="M40" s="599"/>
      <c r="N40" s="599"/>
      <c r="O40" s="599"/>
      <c r="P40" s="531"/>
      <c r="Q40" s="585">
        <v>96</v>
      </c>
      <c r="R40" s="584"/>
      <c r="S40" s="585" t="s">
        <v>220</v>
      </c>
      <c r="T40" s="586"/>
      <c r="U40" s="587"/>
      <c r="V40" s="588" t="s">
        <v>433</v>
      </c>
      <c r="W40" s="589" t="s">
        <v>701</v>
      </c>
      <c r="X40" s="590" t="s">
        <v>220</v>
      </c>
      <c r="Y40" s="589" t="s">
        <v>220</v>
      </c>
      <c r="Z40" s="591">
        <v>54</v>
      </c>
      <c r="AA40" s="589" t="s">
        <v>220</v>
      </c>
      <c r="AB40" s="783">
        <v>1367</v>
      </c>
    </row>
    <row r="41" spans="1:28" s="10" customFormat="1" ht="29.25" customHeight="1" thickTop="1">
      <c r="A41" s="1349" t="s">
        <v>533</v>
      </c>
      <c r="B41" s="1384"/>
      <c r="C41" s="75">
        <f>COUNTA(C6:C40)</f>
        <v>0</v>
      </c>
      <c r="D41" s="77">
        <f>COUNTA(D6:D40)</f>
        <v>2</v>
      </c>
      <c r="E41" s="205">
        <f>COUNTA(E6:E40)</f>
        <v>2</v>
      </c>
      <c r="F41" s="205">
        <f aca="true" t="shared" si="0" ref="F41:P41">COUNTA(F6:F40)</f>
        <v>6</v>
      </c>
      <c r="G41" s="205">
        <f t="shared" si="0"/>
        <v>1</v>
      </c>
      <c r="H41" s="205">
        <f t="shared" si="0"/>
        <v>4</v>
      </c>
      <c r="I41" s="206">
        <f t="shared" si="0"/>
        <v>5</v>
      </c>
      <c r="J41" s="204">
        <f t="shared" si="0"/>
        <v>3</v>
      </c>
      <c r="K41" s="205">
        <f t="shared" si="0"/>
        <v>2</v>
      </c>
      <c r="L41" s="205">
        <f t="shared" si="0"/>
        <v>5</v>
      </c>
      <c r="M41" s="205">
        <f t="shared" si="0"/>
        <v>4</v>
      </c>
      <c r="N41" s="205">
        <f t="shared" si="0"/>
        <v>2</v>
      </c>
      <c r="O41" s="205">
        <f t="shared" si="0"/>
        <v>3</v>
      </c>
      <c r="P41" s="532">
        <f t="shared" si="0"/>
        <v>5</v>
      </c>
      <c r="Q41" s="583">
        <f aca="true" t="shared" si="1" ref="Q41:AA41">COUNTA(Q6:Q40)</f>
        <v>10</v>
      </c>
      <c r="R41" s="569">
        <f t="shared" si="1"/>
        <v>8</v>
      </c>
      <c r="S41" s="204">
        <f t="shared" si="1"/>
        <v>16</v>
      </c>
      <c r="T41" s="205">
        <f t="shared" si="1"/>
        <v>5</v>
      </c>
      <c r="U41" s="206">
        <f t="shared" si="1"/>
        <v>0</v>
      </c>
      <c r="V41" s="858"/>
      <c r="W41" s="204">
        <f t="shared" si="1"/>
        <v>22</v>
      </c>
      <c r="X41" s="206">
        <f t="shared" si="1"/>
        <v>22</v>
      </c>
      <c r="Y41" s="204">
        <f t="shared" si="1"/>
        <v>31</v>
      </c>
      <c r="Z41" s="859"/>
      <c r="AA41" s="204">
        <f t="shared" si="1"/>
        <v>22</v>
      </c>
      <c r="AB41" s="859"/>
    </row>
    <row r="42" spans="1:28" s="10" customFormat="1" ht="21" customHeight="1">
      <c r="A42" s="10" t="s">
        <v>93</v>
      </c>
      <c r="B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49"/>
      <c r="W42" s="149"/>
      <c r="X42" s="149"/>
      <c r="Y42" s="128"/>
      <c r="Z42" s="128"/>
      <c r="AA42" s="128"/>
      <c r="AB42" s="128"/>
    </row>
    <row r="43" spans="1:30" ht="21" customHeight="1">
      <c r="A43" s="183" t="s">
        <v>771</v>
      </c>
      <c r="B43" s="33" t="s">
        <v>434</v>
      </c>
      <c r="C43" s="251"/>
      <c r="D43" s="251"/>
      <c r="E43" s="251"/>
      <c r="F43" s="251"/>
      <c r="G43" s="251"/>
      <c r="H43" s="251"/>
      <c r="I43" s="251"/>
      <c r="J43" s="10"/>
      <c r="K43" s="10"/>
      <c r="L43" s="10"/>
      <c r="M43" s="10"/>
      <c r="N43" s="10"/>
      <c r="O43" s="10"/>
      <c r="P43" s="10"/>
      <c r="Y43" s="96"/>
      <c r="Z43" s="96"/>
      <c r="AA43" s="96"/>
      <c r="AB43" s="96"/>
      <c r="AC43" s="10"/>
      <c r="AD43" s="10"/>
    </row>
    <row r="44" spans="2:30" ht="13.5">
      <c r="B44" s="33" t="s">
        <v>95</v>
      </c>
      <c r="C44" s="251"/>
      <c r="D44" s="251"/>
      <c r="E44" s="251"/>
      <c r="F44" s="251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AD44" s="10"/>
    </row>
    <row r="45" spans="3:30" ht="13.5">
      <c r="C45" s="251"/>
      <c r="D45" s="251"/>
      <c r="E45" s="251"/>
      <c r="F45" s="251"/>
      <c r="G45" s="251"/>
      <c r="H45" s="251"/>
      <c r="I45" s="251"/>
      <c r="J45" s="251"/>
      <c r="K45" s="251"/>
      <c r="L45" s="251"/>
      <c r="M45" s="251"/>
      <c r="N45" s="251"/>
      <c r="O45" s="251"/>
      <c r="P45" s="251"/>
      <c r="V45" s="127"/>
      <c r="W45" s="127"/>
      <c r="AD45" s="10"/>
    </row>
    <row r="46" spans="3:30" ht="13.5">
      <c r="C46" s="151"/>
      <c r="D46" s="151"/>
      <c r="E46" s="151"/>
      <c r="F46" s="151"/>
      <c r="G46" s="151"/>
      <c r="H46" s="151"/>
      <c r="I46" s="151"/>
      <c r="J46" s="251"/>
      <c r="K46" s="251"/>
      <c r="L46" s="251"/>
      <c r="M46" s="251"/>
      <c r="N46" s="251"/>
      <c r="O46" s="251"/>
      <c r="P46" s="251"/>
      <c r="AD46" s="10"/>
    </row>
    <row r="47" spans="3:16" ht="13.5">
      <c r="C47" s="171"/>
      <c r="D47" s="171"/>
      <c r="E47" s="171"/>
      <c r="F47" s="171"/>
      <c r="G47" s="171"/>
      <c r="H47" s="171"/>
      <c r="I47" s="171"/>
      <c r="J47" s="151"/>
      <c r="K47" s="151"/>
      <c r="L47" s="151"/>
      <c r="M47" s="151"/>
      <c r="N47" s="151"/>
      <c r="O47" s="151"/>
      <c r="P47" s="151"/>
    </row>
    <row r="48" spans="3:16" ht="13.5"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</row>
    <row r="49" spans="3:16" ht="13.5">
      <c r="C49" s="170"/>
      <c r="D49" s="170"/>
      <c r="E49" s="170"/>
      <c r="F49" s="170"/>
      <c r="G49" s="170"/>
      <c r="H49" s="170"/>
      <c r="I49" s="170"/>
      <c r="J49" s="171"/>
      <c r="K49" s="171"/>
      <c r="L49" s="171"/>
      <c r="M49" s="171"/>
      <c r="N49" s="171"/>
      <c r="O49" s="171"/>
      <c r="P49" s="171"/>
    </row>
    <row r="50" spans="3:16" ht="13.5">
      <c r="C50" s="35"/>
      <c r="D50" s="35"/>
      <c r="E50" s="35"/>
      <c r="F50" s="35"/>
      <c r="G50" s="35"/>
      <c r="H50" s="35"/>
      <c r="I50" s="35"/>
      <c r="J50" s="170"/>
      <c r="K50" s="170"/>
      <c r="L50" s="170"/>
      <c r="M50" s="170"/>
      <c r="N50" s="170"/>
      <c r="O50" s="170"/>
      <c r="P50" s="170"/>
    </row>
    <row r="51" spans="3:16" ht="13.5"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</row>
    <row r="52" spans="3:16" ht="13.5"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</row>
    <row r="53" spans="3:16" ht="13.5"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</row>
    <row r="54" spans="3:16" ht="13.5"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</row>
    <row r="55" spans="3:16" ht="13.5"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</row>
    <row r="56" spans="3:16" ht="13.5"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</row>
    <row r="57" spans="3:16" ht="13.5"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</row>
    <row r="58" spans="3:16" ht="13.5"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</row>
    <row r="59" spans="3:16" ht="13.5"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</row>
    <row r="60" spans="3:16" ht="13.5"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</row>
    <row r="61" spans="3:16" ht="13.5"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</row>
    <row r="62" spans="3:16" ht="13.5"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</row>
    <row r="63" spans="3:16" ht="13.5"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</row>
    <row r="64" spans="3:16" ht="13.5"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</row>
    <row r="65" spans="3:16" ht="13.5"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</row>
    <row r="66" spans="3:16" ht="13.5"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</row>
    <row r="67" spans="3:16" ht="13.5"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</row>
    <row r="68" spans="3:16" ht="13.5"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</row>
    <row r="69" spans="3:16" ht="13.5"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</row>
    <row r="70" spans="3:16" ht="13.5"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</row>
    <row r="71" spans="3:16" ht="13.5"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</row>
    <row r="72" spans="3:16" ht="13.5"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</row>
    <row r="73" spans="3:16" ht="13.5"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</row>
    <row r="74" spans="3:16" ht="13.5"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</row>
    <row r="75" spans="3:16" ht="13.5"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</row>
    <row r="76" spans="3:16" ht="13.5"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</row>
    <row r="77" spans="3:16" ht="13.5"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</row>
    <row r="78" spans="3:16" ht="13.5"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</row>
    <row r="79" spans="3:16" ht="13.5"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</row>
    <row r="80" spans="3:16" ht="13.5"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</row>
    <row r="81" spans="3:16" ht="13.5"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</row>
    <row r="82" spans="3:16" ht="13.5"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</row>
    <row r="83" spans="3:16" ht="13.5"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</row>
    <row r="84" spans="3:16" ht="13.5"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</row>
    <row r="85" spans="3:16" ht="13.5"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</row>
    <row r="86" spans="3:16" ht="13.5"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</row>
    <row r="87" spans="3:16" ht="13.5"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</row>
    <row r="88" spans="3:16" ht="13.5"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</row>
    <row r="89" spans="3:16" ht="13.5"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</row>
    <row r="90" spans="3:16" ht="13.5"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</row>
    <row r="91" spans="3:16" ht="13.5"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</row>
    <row r="92" spans="3:16" ht="13.5"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</row>
    <row r="93" spans="3:16" ht="13.5"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</row>
    <row r="94" spans="3:16" ht="13.5"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</row>
    <row r="95" spans="3:16" ht="13.5"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</row>
    <row r="96" spans="3:16" ht="13.5"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</row>
    <row r="97" spans="3:16" ht="13.5"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</row>
    <row r="98" spans="3:16" ht="13.5"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</row>
    <row r="99" spans="3:16" ht="13.5"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</row>
    <row r="100" spans="3:16" ht="13.5"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</row>
    <row r="101" spans="3:16" ht="13.5"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</row>
    <row r="102" spans="3:16" ht="13.5"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</row>
    <row r="103" spans="3:16" ht="13.5"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</row>
    <row r="104" spans="3:16" ht="13.5"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</row>
    <row r="105" spans="3:16" ht="13.5"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</row>
    <row r="106" spans="3:16" ht="13.5"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</row>
    <row r="107" spans="3:16" ht="13.5"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</row>
    <row r="108" spans="3:16" ht="13.5"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</row>
    <row r="109" spans="3:16" ht="13.5"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</row>
    <row r="110" spans="3:16" ht="13.5"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</row>
    <row r="111" spans="3:16" ht="13.5"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</row>
    <row r="112" spans="3:16" ht="13.5"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</row>
    <row r="113" spans="3:16" ht="13.5"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</row>
    <row r="114" spans="3:16" ht="13.5"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</row>
    <row r="115" spans="3:16" ht="13.5"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</row>
    <row r="116" spans="3:16" ht="13.5"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</row>
    <row r="117" spans="3:16" ht="13.5"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</row>
    <row r="118" spans="3:16" ht="13.5"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</row>
    <row r="119" spans="3:16" ht="13.5"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</row>
    <row r="120" spans="3:16" ht="13.5"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</row>
    <row r="121" spans="3:16" ht="13.5"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</row>
    <row r="122" spans="3:16" ht="13.5"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</row>
    <row r="123" spans="3:16" ht="13.5"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</row>
    <row r="124" spans="3:16" ht="13.5"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</row>
    <row r="125" spans="3:16" ht="13.5"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</row>
    <row r="126" spans="3:16" ht="13.5"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</row>
    <row r="127" spans="3:16" ht="13.5"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</row>
    <row r="128" spans="3:16" ht="13.5"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</row>
    <row r="129" spans="3:16" ht="13.5"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</row>
    <row r="130" spans="3:16" ht="13.5"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</row>
    <row r="131" spans="3:16" ht="13.5"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</row>
    <row r="132" spans="3:16" ht="13.5"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</row>
    <row r="133" spans="3:16" ht="13.5"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</row>
    <row r="134" spans="3:16" ht="13.5"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</row>
    <row r="135" spans="3:16" ht="13.5"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</row>
    <row r="136" spans="3:16" ht="13.5"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</row>
    <row r="137" spans="3:16" ht="13.5"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</row>
    <row r="138" spans="3:16" ht="13.5"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</row>
    <row r="139" spans="3:16" ht="13.5"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</row>
    <row r="140" spans="3:16" ht="13.5"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</row>
    <row r="141" spans="3:16" ht="13.5"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</row>
    <row r="142" spans="3:16" ht="13.5"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</row>
    <row r="143" spans="3:16" ht="13.5"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</row>
    <row r="144" spans="3:16" ht="13.5"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</row>
    <row r="145" spans="3:16" ht="13.5"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</row>
    <row r="146" spans="3:16" ht="13.5"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</row>
    <row r="147" spans="3:16" ht="13.5"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</row>
    <row r="148" spans="3:16" ht="13.5"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</row>
    <row r="149" spans="3:16" ht="13.5"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</row>
    <row r="150" spans="3:16" ht="13.5"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</row>
    <row r="151" spans="3:16" ht="13.5"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</row>
    <row r="152" spans="3:16" ht="13.5"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</row>
    <row r="153" spans="3:16" ht="13.5"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</row>
    <row r="154" spans="3:16" ht="13.5"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</row>
    <row r="155" spans="3:16" ht="13.5"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</row>
    <row r="156" spans="3:16" ht="13.5"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</row>
    <row r="157" spans="3:16" ht="13.5"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</row>
    <row r="158" spans="3:16" ht="13.5"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</row>
    <row r="159" spans="3:16" ht="13.5"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</row>
    <row r="160" spans="3:16" ht="13.5"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</row>
    <row r="161" spans="3:16" ht="13.5"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</row>
    <row r="162" spans="3:16" ht="13.5"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</row>
    <row r="163" spans="3:16" ht="13.5"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</row>
    <row r="164" spans="3:16" ht="13.5"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</row>
    <row r="165" spans="3:16" ht="13.5"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</row>
    <row r="166" spans="3:16" ht="13.5"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</row>
    <row r="167" spans="3:16" ht="13.5"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</row>
    <row r="168" spans="10:16" ht="13.5">
      <c r="J168" s="35"/>
      <c r="K168" s="35"/>
      <c r="L168" s="35"/>
      <c r="M168" s="35"/>
      <c r="N168" s="35"/>
      <c r="O168" s="35"/>
      <c r="P168" s="35"/>
    </row>
  </sheetData>
  <sheetProtection/>
  <mergeCells count="36">
    <mergeCell ref="V3:X3"/>
    <mergeCell ref="I4:I5"/>
    <mergeCell ref="A6:A11"/>
    <mergeCell ref="A3:B5"/>
    <mergeCell ref="C3:I3"/>
    <mergeCell ref="C4:C5"/>
    <mergeCell ref="D4:D5"/>
    <mergeCell ref="E4:E5"/>
    <mergeCell ref="F4:F5"/>
    <mergeCell ref="G4:G5"/>
    <mergeCell ref="H4:H5"/>
    <mergeCell ref="A41:B41"/>
    <mergeCell ref="A32:A38"/>
    <mergeCell ref="A12:A13"/>
    <mergeCell ref="A24:A25"/>
    <mergeCell ref="A22:A23"/>
    <mergeCell ref="A14:A21"/>
    <mergeCell ref="A40:B40"/>
    <mergeCell ref="A39:B39"/>
    <mergeCell ref="A26:A31"/>
    <mergeCell ref="S4:U4"/>
    <mergeCell ref="O4:O5"/>
    <mergeCell ref="M4:M5"/>
    <mergeCell ref="N4:N5"/>
    <mergeCell ref="P4:P5"/>
    <mergeCell ref="Q4:R4"/>
    <mergeCell ref="A1:AB1"/>
    <mergeCell ref="J4:J5"/>
    <mergeCell ref="J3:P3"/>
    <mergeCell ref="Y4:Z4"/>
    <mergeCell ref="Q3:U3"/>
    <mergeCell ref="Y3:AB3"/>
    <mergeCell ref="AA4:AB4"/>
    <mergeCell ref="V4:X4"/>
    <mergeCell ref="L4:L5"/>
    <mergeCell ref="K4:K5"/>
  </mergeCells>
  <dataValidations count="12">
    <dataValidation allowBlank="1" showInputMessage="1" showErrorMessage="1" promptTitle="口腔ケア(施設)" prompt="あり→１&#10;なし→0" sqref="N40 N6:N38 G6:G40"/>
    <dataValidation allowBlank="1" showInputMessage="1" showErrorMessage="1" promptTitle="要介護者保健指導(他)" prompt="あり→１&#10;なし→0" sqref="F40 F6:F38"/>
    <dataValidation allowBlank="1" showInputMessage="1" showErrorMessage="1" promptTitle="障害者相談" prompt="あり→１&#10;なし→0" sqref="J39 L39 N39 F39 P6:P40"/>
    <dataValidation allowBlank="1" showInputMessage="1" showErrorMessage="1" promptTitle="障害者保健指導(施設）" prompt="あり→１&#10;なし→0" sqref="L40 L6:L38"/>
    <dataValidation allowBlank="1" showInputMessage="1" showErrorMessage="1" promptTitle="障害者健診(施設)" prompt="あり→１&#10;なし→0" sqref="J40 J6:J38"/>
    <dataValidation allowBlank="1" showInputMessage="1" showErrorMessage="1" promptTitle="口腔ケア(他)" prompt="あり→１&#10;なし→0" sqref="O6:O40 H6:H40"/>
    <dataValidation allowBlank="1" showInputMessage="1" showErrorMessage="1" promptTitle="要介護者相談" prompt="あり→１&#10;なし→0" sqref="I6:I40"/>
    <dataValidation allowBlank="1" showInputMessage="1" showErrorMessage="1" promptTitle="要介護者保健指導(施設）" prompt="あり→１&#10;なし→0" sqref="E6:E40"/>
    <dataValidation allowBlank="1" showInputMessage="1" showErrorMessage="1" promptTitle="要介護者健診(その他）" prompt="あり→１&#10;なし→0" sqref="D6:D40"/>
    <dataValidation allowBlank="1" showInputMessage="1" showErrorMessage="1" promptTitle="要介護者健診(施設)" prompt="あり→１&#10;なし→0" sqref="C6:C40"/>
    <dataValidation allowBlank="1" showInputMessage="1" showErrorMessage="1" promptTitle="障害者保健指導(他)" prompt="あり→１&#10;なし→0" sqref="M6:M40"/>
    <dataValidation allowBlank="1" showInputMessage="1" showErrorMessage="1" promptTitle="障害者健診(その他）" prompt="あり→１&#10;なし→0" sqref="K6:K40"/>
  </dataValidations>
  <printOptions horizontalCentered="1" verticalCentered="1"/>
  <pageMargins left="0.3937007874015748" right="0.3937007874015748" top="0.5905511811023623" bottom="0.5905511811023623" header="0.5118110236220472" footer="0.3937007874015748"/>
  <pageSetup horizontalDpi="600" verticalDpi="600" orientation="portrait" paperSize="9" scale="64" r:id="rId1"/>
  <headerFooter alignWithMargins="0">
    <oddFooter>&amp;C&amp;14－７－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57"/>
  <sheetViews>
    <sheetView view="pageBreakPreview" zoomScale="60" workbookViewId="0" topLeftCell="A1">
      <selection activeCell="T47" sqref="T47"/>
    </sheetView>
  </sheetViews>
  <sheetFormatPr defaultColWidth="9.00390625" defaultRowHeight="13.5"/>
  <cols>
    <col min="1" max="10" width="8.75390625" style="900" customWidth="1"/>
    <col min="11" max="16384" width="9.00390625" style="900" customWidth="1"/>
  </cols>
  <sheetData>
    <row r="1" spans="1:10" s="896" customFormat="1" ht="18.75" customHeight="1">
      <c r="A1" s="1402" t="s">
        <v>0</v>
      </c>
      <c r="B1" s="1402"/>
      <c r="C1" s="1402"/>
      <c r="D1" s="1402"/>
      <c r="E1" s="1402"/>
      <c r="F1" s="1402"/>
      <c r="G1" s="1402"/>
      <c r="H1" s="1402"/>
      <c r="I1" s="1402"/>
      <c r="J1" s="1402"/>
    </row>
    <row r="2" s="897" customFormat="1" ht="13.5"/>
    <row r="3" s="898" customFormat="1" ht="13.5">
      <c r="J3" s="899" t="s">
        <v>1</v>
      </c>
    </row>
    <row r="4" s="898" customFormat="1" ht="13.5">
      <c r="J4" s="899"/>
    </row>
    <row r="5" ht="13.5">
      <c r="J5" s="901"/>
    </row>
    <row r="6" ht="13.5">
      <c r="J6" s="901"/>
    </row>
    <row r="7" ht="13.5">
      <c r="J7" s="901"/>
    </row>
    <row r="8" ht="13.5">
      <c r="J8" s="901"/>
    </row>
    <row r="9" ht="13.5">
      <c r="J9" s="901"/>
    </row>
    <row r="10" ht="13.5">
      <c r="J10" s="901"/>
    </row>
    <row r="11" ht="13.5">
      <c r="J11" s="901"/>
    </row>
    <row r="12" ht="13.5">
      <c r="J12" s="901"/>
    </row>
    <row r="13" ht="13.5">
      <c r="J13" s="901"/>
    </row>
    <row r="14" ht="13.5">
      <c r="J14" s="901"/>
    </row>
    <row r="15" ht="13.5">
      <c r="J15" s="901"/>
    </row>
    <row r="16" ht="13.5">
      <c r="J16" s="901"/>
    </row>
    <row r="17" ht="13.5">
      <c r="J17" s="901"/>
    </row>
    <row r="18" ht="13.5">
      <c r="J18" s="901"/>
    </row>
    <row r="19" spans="12:17" ht="13.5">
      <c r="L19" s="906" t="s">
        <v>468</v>
      </c>
      <c r="M19" s="907"/>
      <c r="N19" s="907"/>
      <c r="O19" s="907"/>
      <c r="P19" s="907"/>
      <c r="Q19" s="907"/>
    </row>
    <row r="20" spans="12:17" ht="13.5">
      <c r="L20" s="908"/>
      <c r="M20" s="908" t="s">
        <v>2</v>
      </c>
      <c r="N20" s="908" t="s">
        <v>3</v>
      </c>
      <c r="O20" s="908" t="s">
        <v>4</v>
      </c>
      <c r="P20" s="908" t="s">
        <v>5</v>
      </c>
      <c r="Q20" s="908" t="s">
        <v>770</v>
      </c>
    </row>
    <row r="21" spans="12:17" ht="13.5">
      <c r="L21" s="908" t="s">
        <v>6</v>
      </c>
      <c r="M21" s="909">
        <v>2.8804244836081105</v>
      </c>
      <c r="N21" s="909">
        <v>2.540261318748101</v>
      </c>
      <c r="O21" s="909">
        <v>2.7824858757062145</v>
      </c>
      <c r="P21" s="909">
        <v>4.034612730264904</v>
      </c>
      <c r="Q21" s="909">
        <v>3.0615662029881507</v>
      </c>
    </row>
    <row r="22" spans="12:17" ht="13.5">
      <c r="L22" s="908" t="s">
        <v>7</v>
      </c>
      <c r="M22" s="909">
        <v>7.0875234566713186</v>
      </c>
      <c r="N22" s="909">
        <v>5.796928937031306</v>
      </c>
      <c r="O22" s="909">
        <v>5.846810023102897</v>
      </c>
      <c r="P22" s="909">
        <v>5.107310370966978</v>
      </c>
      <c r="Q22" s="909">
        <v>5.961822660098522</v>
      </c>
    </row>
    <row r="23" spans="12:17" ht="13.5">
      <c r="L23" s="908" t="s">
        <v>8</v>
      </c>
      <c r="M23" s="909">
        <v>5.002711496746204</v>
      </c>
      <c r="N23" s="909">
        <v>4.266758178906429</v>
      </c>
      <c r="O23" s="909">
        <v>4.297036152426446</v>
      </c>
      <c r="P23" s="909">
        <v>4.644029105435868</v>
      </c>
      <c r="Q23" s="909">
        <v>4.56455092540025</v>
      </c>
    </row>
    <row r="24" spans="14:17" ht="13.5">
      <c r="N24" s="907"/>
      <c r="O24" s="907"/>
      <c r="P24" s="907"/>
      <c r="Q24" s="907"/>
    </row>
    <row r="25" spans="12:17" ht="13.5">
      <c r="L25" s="906" t="s">
        <v>468</v>
      </c>
      <c r="M25" s="907"/>
      <c r="N25" s="907"/>
      <c r="O25" s="907"/>
      <c r="P25" s="907"/>
      <c r="Q25" s="907"/>
    </row>
    <row r="26" spans="12:17" ht="13.5">
      <c r="L26" s="908"/>
      <c r="M26" s="908" t="s">
        <v>770</v>
      </c>
      <c r="N26" s="907"/>
      <c r="O26" s="907"/>
      <c r="P26" s="907"/>
      <c r="Q26" s="907"/>
    </row>
    <row r="27" spans="12:17" ht="13.5">
      <c r="L27" s="908" t="s">
        <v>6</v>
      </c>
      <c r="M27" s="909">
        <v>3.0615662029881507</v>
      </c>
      <c r="N27" s="907"/>
      <c r="O27" s="907"/>
      <c r="P27" s="907"/>
      <c r="Q27" s="907"/>
    </row>
    <row r="28" spans="12:17" ht="13.5">
      <c r="L28" s="908" t="s">
        <v>7</v>
      </c>
      <c r="M28" s="909">
        <v>5.961822660098522</v>
      </c>
      <c r="N28" s="907"/>
      <c r="O28" s="907"/>
      <c r="P28" s="907"/>
      <c r="Q28" s="907"/>
    </row>
    <row r="29" spans="12:13" ht="13.5">
      <c r="L29" s="908" t="s">
        <v>8</v>
      </c>
      <c r="M29" s="909">
        <v>4.56455092540025</v>
      </c>
    </row>
    <row r="33" spans="12:17" ht="13.5">
      <c r="L33" s="898" t="s">
        <v>9</v>
      </c>
      <c r="M33" s="898"/>
      <c r="N33" s="898"/>
      <c r="O33" s="910"/>
      <c r="P33" s="898"/>
      <c r="Q33" s="898"/>
    </row>
    <row r="34" spans="12:18" ht="13.5">
      <c r="L34" s="911"/>
      <c r="M34" s="908" t="s">
        <v>2</v>
      </c>
      <c r="N34" s="908" t="s">
        <v>3</v>
      </c>
      <c r="O34" s="908" t="s">
        <v>4</v>
      </c>
      <c r="P34" s="908" t="s">
        <v>5</v>
      </c>
      <c r="Q34" s="908" t="s">
        <v>770</v>
      </c>
      <c r="R34" s="908" t="s">
        <v>770</v>
      </c>
    </row>
    <row r="35" spans="12:18" ht="13.5">
      <c r="L35" s="908" t="s">
        <v>6</v>
      </c>
      <c r="M35" s="912">
        <v>33.140655105973025</v>
      </c>
      <c r="N35" s="912">
        <v>30.62330623306233</v>
      </c>
      <c r="O35" s="912">
        <v>29.898989898989896</v>
      </c>
      <c r="P35" s="912">
        <v>31.25</v>
      </c>
      <c r="R35" s="912">
        <v>31.29080863887494</v>
      </c>
    </row>
    <row r="36" spans="12:18" ht="13.5">
      <c r="L36" s="908" t="s">
        <v>7</v>
      </c>
      <c r="M36" s="912">
        <v>31.177829099307157</v>
      </c>
      <c r="N36" s="912">
        <v>31.5606936416185</v>
      </c>
      <c r="O36" s="912">
        <v>34.24015009380863</v>
      </c>
      <c r="P36" s="912">
        <v>31.6043425814234</v>
      </c>
      <c r="Q36" s="912">
        <v>31.334308467414267</v>
      </c>
      <c r="R36" s="912">
        <v>32.15077605321508</v>
      </c>
    </row>
    <row r="37" spans="12:18" ht="13.5">
      <c r="L37" s="908" t="s">
        <v>8</v>
      </c>
      <c r="M37" s="912">
        <v>31.121898597626753</v>
      </c>
      <c r="N37" s="912">
        <v>30.78149920255183</v>
      </c>
      <c r="O37" s="912">
        <v>32.36593059936909</v>
      </c>
      <c r="P37" s="912">
        <v>30.958904109589042</v>
      </c>
      <c r="R37" s="912">
        <v>31.334308467414267</v>
      </c>
    </row>
    <row r="38" spans="13:18" ht="13.5">
      <c r="M38" s="913"/>
      <c r="N38" s="913"/>
      <c r="O38" s="913"/>
      <c r="P38" s="913"/>
      <c r="R38" s="913"/>
    </row>
    <row r="39" spans="12:18" ht="13.5">
      <c r="L39" s="900" t="s">
        <v>10</v>
      </c>
      <c r="M39" s="913"/>
      <c r="N39" s="914"/>
      <c r="O39" s="915"/>
      <c r="P39" s="913"/>
      <c r="R39" s="913"/>
    </row>
    <row r="40" spans="12:18" ht="13.5">
      <c r="L40" s="911"/>
      <c r="M40" s="916" t="s">
        <v>2</v>
      </c>
      <c r="N40" s="916" t="s">
        <v>3</v>
      </c>
      <c r="O40" s="916" t="s">
        <v>4</v>
      </c>
      <c r="P40" s="916" t="s">
        <v>5</v>
      </c>
      <c r="Q40" s="908" t="s">
        <v>770</v>
      </c>
      <c r="R40" s="916" t="s">
        <v>770</v>
      </c>
    </row>
    <row r="41" spans="12:18" ht="13.5">
      <c r="L41" s="908" t="s">
        <v>6</v>
      </c>
      <c r="M41" s="912">
        <v>59.77443609022557</v>
      </c>
      <c r="N41" s="912">
        <v>55.82010582010582</v>
      </c>
      <c r="O41" s="912">
        <v>53.663366336633665</v>
      </c>
      <c r="P41" s="912">
        <v>46.986089644513136</v>
      </c>
      <c r="R41" s="912">
        <v>53.54025218234724</v>
      </c>
    </row>
    <row r="42" spans="12:18" ht="13.5">
      <c r="L42" s="908" t="s">
        <v>7</v>
      </c>
      <c r="M42" s="912">
        <v>58.56929955290611</v>
      </c>
      <c r="N42" s="912">
        <v>58.01781737193764</v>
      </c>
      <c r="O42" s="912">
        <v>51.88172043010753</v>
      </c>
      <c r="P42" s="912">
        <v>46.54017857142857</v>
      </c>
      <c r="Q42" s="912">
        <v>53.093345800218174</v>
      </c>
      <c r="R42" s="912">
        <v>54.162746942615236</v>
      </c>
    </row>
    <row r="43" spans="12:18" ht="13.5">
      <c r="L43" s="908" t="s">
        <v>8</v>
      </c>
      <c r="M43" s="912">
        <v>57.80104712041884</v>
      </c>
      <c r="N43" s="912">
        <v>56.481481481481474</v>
      </c>
      <c r="O43" s="912">
        <v>51.671732522796354</v>
      </c>
      <c r="P43" s="912">
        <v>46.04086845466156</v>
      </c>
      <c r="R43" s="912">
        <v>53.093345800218174</v>
      </c>
    </row>
    <row r="44" spans="13:18" ht="13.5">
      <c r="M44" s="913"/>
      <c r="N44" s="913"/>
      <c r="O44" s="913"/>
      <c r="P44" s="913"/>
      <c r="R44" s="913"/>
    </row>
    <row r="45" spans="13:18" ht="13.5">
      <c r="M45" s="913"/>
      <c r="N45" s="913"/>
      <c r="O45" s="913"/>
      <c r="P45" s="913"/>
      <c r="R45" s="913"/>
    </row>
    <row r="46" spans="13:18" ht="13.5">
      <c r="M46" s="913"/>
      <c r="N46" s="913"/>
      <c r="O46" s="913"/>
      <c r="P46" s="913"/>
      <c r="R46" s="913"/>
    </row>
    <row r="47" spans="12:18" ht="13.5">
      <c r="L47" s="900" t="s">
        <v>11</v>
      </c>
      <c r="M47" s="913"/>
      <c r="N47" s="914"/>
      <c r="O47" s="915"/>
      <c r="P47" s="913"/>
      <c r="R47" s="913"/>
    </row>
    <row r="48" spans="12:18" ht="13.5">
      <c r="L48" s="917"/>
      <c r="M48" s="918" t="s">
        <v>2</v>
      </c>
      <c r="N48" s="919" t="s">
        <v>3</v>
      </c>
      <c r="O48" s="919" t="s">
        <v>4</v>
      </c>
      <c r="P48" s="919" t="s">
        <v>5</v>
      </c>
      <c r="Q48" s="908" t="s">
        <v>770</v>
      </c>
      <c r="R48" s="919" t="s">
        <v>770</v>
      </c>
    </row>
    <row r="49" spans="12:18" ht="13.5">
      <c r="L49" s="908" t="s">
        <v>6</v>
      </c>
      <c r="M49" s="912">
        <v>46.494464944649444</v>
      </c>
      <c r="N49" s="912">
        <v>41.09947643979058</v>
      </c>
      <c r="O49" s="912">
        <v>40.354330708661415</v>
      </c>
      <c r="P49" s="912">
        <v>41.246290801186944</v>
      </c>
      <c r="R49" s="912">
        <v>42.35517568850902</v>
      </c>
    </row>
    <row r="50" spans="12:18" ht="13.5">
      <c r="L50" s="908" t="s">
        <v>7</v>
      </c>
      <c r="M50" s="912">
        <v>37.730287398673546</v>
      </c>
      <c r="N50" s="912">
        <v>39.67032967032967</v>
      </c>
      <c r="O50" s="912">
        <v>35.60673162090345</v>
      </c>
      <c r="P50" s="912">
        <v>30.638297872340424</v>
      </c>
      <c r="Q50" s="912">
        <v>38.10928283141881</v>
      </c>
      <c r="R50" s="912">
        <v>36.04704797047971</v>
      </c>
    </row>
    <row r="51" spans="12:18" ht="13.5">
      <c r="L51" s="908" t="s">
        <v>8</v>
      </c>
      <c r="M51" s="912">
        <v>40.23170089520801</v>
      </c>
      <c r="N51" s="912">
        <v>40.092879256965944</v>
      </c>
      <c r="O51" s="912">
        <v>37.08002443494197</v>
      </c>
      <c r="P51" s="912">
        <v>35.06815365551425</v>
      </c>
      <c r="R51" s="912">
        <v>38.10928283141881</v>
      </c>
    </row>
    <row r="52" spans="13:17" ht="13.5">
      <c r="M52" s="913"/>
      <c r="N52" s="913"/>
      <c r="O52" s="913"/>
      <c r="P52" s="913"/>
      <c r="Q52" s="913"/>
    </row>
    <row r="53" spans="12:17" ht="13.5">
      <c r="L53" s="900" t="s">
        <v>12</v>
      </c>
      <c r="M53" s="913"/>
      <c r="N53" s="913"/>
      <c r="O53" s="913"/>
      <c r="P53" s="913"/>
      <c r="Q53" s="913"/>
    </row>
    <row r="54" spans="12:17" ht="13.5">
      <c r="L54" s="917" t="s">
        <v>13</v>
      </c>
      <c r="M54" s="920" t="s">
        <v>2</v>
      </c>
      <c r="N54" s="921" t="s">
        <v>3</v>
      </c>
      <c r="O54" s="921" t="s">
        <v>4</v>
      </c>
      <c r="P54" s="921" t="s">
        <v>5</v>
      </c>
      <c r="Q54" s="921" t="s">
        <v>770</v>
      </c>
    </row>
    <row r="55" spans="12:17" ht="13.5">
      <c r="L55" s="917" t="s">
        <v>860</v>
      </c>
      <c r="M55" s="922">
        <v>6.677099634846114</v>
      </c>
      <c r="N55" s="922">
        <v>9.350850077279754</v>
      </c>
      <c r="O55" s="922">
        <v>13.989004276114844</v>
      </c>
      <c r="P55" s="922">
        <v>16.760828625235405</v>
      </c>
      <c r="Q55" s="922">
        <v>11.566526936811055</v>
      </c>
    </row>
    <row r="56" spans="12:17" ht="13.5">
      <c r="L56" s="917" t="s">
        <v>861</v>
      </c>
      <c r="M56" s="922">
        <v>29.629629629629626</v>
      </c>
      <c r="N56" s="922">
        <v>32.07109737248841</v>
      </c>
      <c r="O56" s="922">
        <v>31.09346365302382</v>
      </c>
      <c r="P56" s="922">
        <v>33.961079723791585</v>
      </c>
      <c r="Q56" s="922">
        <v>31.563421828908556</v>
      </c>
    </row>
    <row r="57" spans="12:17" ht="13.5">
      <c r="L57" s="917" t="s">
        <v>12</v>
      </c>
      <c r="M57" s="922">
        <v>36.020671834625325</v>
      </c>
      <c r="N57" s="922">
        <v>36.890243902439025</v>
      </c>
      <c r="O57" s="922">
        <v>44.49127031908489</v>
      </c>
      <c r="P57" s="922">
        <v>49.78619425778864</v>
      </c>
      <c r="Q57" s="922">
        <v>41.78762414056531</v>
      </c>
    </row>
  </sheetData>
  <mergeCells count="1">
    <mergeCell ref="A1:J1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r:id="rId2"/>
  <headerFooter alignWithMargins="0">
    <oddFooter>&amp;C- 8 -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電子県庁課</cp:lastModifiedBy>
  <cp:lastPrinted>2014-07-10T07:06:50Z</cp:lastPrinted>
  <dcterms:created xsi:type="dcterms:W3CDTF">1997-01-08T22:48:59Z</dcterms:created>
  <dcterms:modified xsi:type="dcterms:W3CDTF">2014-07-10T07:09:37Z</dcterms:modified>
  <cp:category/>
  <cp:version/>
  <cp:contentType/>
  <cp:contentStatus/>
</cp:coreProperties>
</file>