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0" windowWidth="9090" windowHeight="8280" activeTab="1"/>
  </bookViews>
  <sheets>
    <sheet name="表紙" sheetId="1" r:id="rId1"/>
    <sheet name="1.6歳" sheetId="2" r:id="rId2"/>
    <sheet name="3歳（その1）" sheetId="3" r:id="rId3"/>
    <sheet name="3歳（その2)" sheetId="4" r:id="rId4"/>
    <sheet name="参考_年次推移" sheetId="5" r:id="rId5"/>
    <sheet name="参考_過去３年間" sheetId="6" r:id="rId6"/>
  </sheets>
  <definedNames>
    <definedName name="_xlnm.Print_Area" localSheetId="2">'3歳（その1）'!$B$1:$AG$51</definedName>
    <definedName name="_xlnm.Print_Area" localSheetId="3">'3歳（その2)'!$B$1:$AX$51</definedName>
    <definedName name="_xlnm.Print_Area" localSheetId="5">'参考_過去３年間'!$A$1:$M$45</definedName>
    <definedName name="_xlnm.Print_Area" localSheetId="4">'参考_年次推移'!$A$1:$J$56</definedName>
    <definedName name="_xlnm.Print_Area" localSheetId="0">'表紙'!$A$1:$H$42</definedName>
    <definedName name="_xlnm.Print_Titles" localSheetId="1">'1.6歳'!$B:$D</definedName>
    <definedName name="_xlnm.Print_Titles" localSheetId="2">'3歳（その1）'!$B:$D</definedName>
    <definedName name="_xlnm.Print_Titles" localSheetId="3">'3歳（その2)'!$B:$D</definedName>
  </definedNames>
  <calcPr fullCalcOnLoad="1"/>
</workbook>
</file>

<file path=xl/sharedStrings.xml><?xml version="1.0" encoding="utf-8"?>
<sst xmlns="http://schemas.openxmlformats.org/spreadsheetml/2006/main" count="709" uniqueCount="197">
  <si>
    <t>受診率</t>
  </si>
  <si>
    <t>御前崎市</t>
  </si>
  <si>
    <t>磐田市</t>
  </si>
  <si>
    <t>掛川市</t>
  </si>
  <si>
    <t>袋井市</t>
  </si>
  <si>
    <t>湖西市</t>
  </si>
  <si>
    <t>森町</t>
  </si>
  <si>
    <t>処置歯</t>
  </si>
  <si>
    <t>未処置歯</t>
  </si>
  <si>
    <t>C型</t>
  </si>
  <si>
    <t>B型</t>
  </si>
  <si>
    <t>A型</t>
  </si>
  <si>
    <t>Ｏ型</t>
  </si>
  <si>
    <t>受診者数</t>
  </si>
  <si>
    <t>対象者数</t>
  </si>
  <si>
    <t>菊川市</t>
  </si>
  <si>
    <t>割合</t>
  </si>
  <si>
    <t>下田市</t>
  </si>
  <si>
    <t>東伊豆町</t>
  </si>
  <si>
    <t>河津町</t>
  </si>
  <si>
    <t>南伊豆町</t>
  </si>
  <si>
    <t>西伊豆町</t>
  </si>
  <si>
    <t>熱海市</t>
  </si>
  <si>
    <t>伊東市</t>
  </si>
  <si>
    <t>沼津市</t>
  </si>
  <si>
    <t>三島市</t>
  </si>
  <si>
    <t>裾野市</t>
  </si>
  <si>
    <t>伊豆の国市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</si>
  <si>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</si>
  <si>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</si>
  <si>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</si>
  <si>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</si>
  <si>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</si>
  <si>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</si>
  <si>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</si>
  <si>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静岡市</t>
  </si>
  <si>
    <t>松崎町</t>
  </si>
  <si>
    <t>伊豆市</t>
  </si>
  <si>
    <t>静岡県</t>
  </si>
  <si>
    <t>浜松市</t>
  </si>
  <si>
    <t>川根本町</t>
  </si>
  <si>
    <t>吉田町</t>
  </si>
  <si>
    <t>牧之原市</t>
  </si>
  <si>
    <t>島田市</t>
  </si>
  <si>
    <t>藤枝市</t>
  </si>
  <si>
    <t>　　1歳６か月児</t>
  </si>
  <si>
    <t>　　 ３   歳   児</t>
  </si>
  <si>
    <t>焼津市</t>
  </si>
  <si>
    <t>人数</t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</si>
  <si>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</si>
  <si>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</si>
  <si>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</si>
  <si>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</si>
  <si>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</si>
  <si>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</si>
  <si>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</si>
  <si>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</si>
  <si>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</si>
  <si>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10本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</si>
  <si>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</si>
  <si>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</si>
  <si>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</si>
  <si>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</si>
  <si>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</si>
  <si>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</si>
  <si>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</si>
  <si>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</si>
  <si>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</si>
  <si>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</si>
  <si>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5本以上</t>
  </si>
  <si>
    <t>9本以上</t>
  </si>
  <si>
    <t>年度</t>
  </si>
  <si>
    <t>H23</t>
  </si>
  <si>
    <t>静岡県　　健康福祉部　医療健康局健康増進課</t>
  </si>
  <si>
    <t>賀茂</t>
  </si>
  <si>
    <t>熱海</t>
  </si>
  <si>
    <t>御殿場</t>
  </si>
  <si>
    <t>富士</t>
  </si>
  <si>
    <t>東部</t>
  </si>
  <si>
    <t>西部</t>
  </si>
  <si>
    <t>不正咬合
（要注意）</t>
  </si>
  <si>
    <r>
      <t>その他の異常
（</t>
    </r>
    <r>
      <rPr>
        <sz val="11"/>
        <rFont val="ＭＳ Ｐ明朝"/>
        <family val="1"/>
      </rPr>
      <t>あり）</t>
    </r>
  </si>
  <si>
    <r>
      <t>Ｏ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</si>
  <si>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Ｏ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</si>
  <si>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きれい</t>
  </si>
  <si>
    <t>むし歯のない者の数</t>
  </si>
  <si>
    <t>むし歯のある者の数</t>
  </si>
  <si>
    <t>むし歯のある者の割合</t>
  </si>
  <si>
    <t>一人平均のむし歯の数</t>
  </si>
  <si>
    <t>むし歯の数の計</t>
  </si>
  <si>
    <t>歯の汚れ(人数）</t>
  </si>
  <si>
    <t>歯の汚れ(割合）</t>
  </si>
  <si>
    <t>市町名等</t>
  </si>
  <si>
    <r>
      <t>合計</t>
    </r>
    <r>
      <rPr>
        <sz val="9"/>
        <rFont val="ＭＳ Ｐ明朝"/>
        <family val="1"/>
      </rPr>
      <t>（政令指定都市を除く）</t>
    </r>
  </si>
  <si>
    <t>健康福祉センター別集計（再掲）</t>
  </si>
  <si>
    <r>
      <t>C</t>
    </r>
    <r>
      <rPr>
        <sz val="8"/>
        <rFont val="ＭＳ Ｐ明朝"/>
        <family val="1"/>
      </rPr>
      <t>1</t>
    </r>
    <r>
      <rPr>
        <sz val="11"/>
        <rFont val="ＭＳ Ｐ明朝"/>
        <family val="1"/>
      </rPr>
      <t>型</t>
    </r>
  </si>
  <si>
    <r>
      <t>C</t>
    </r>
    <r>
      <rPr>
        <sz val="8"/>
        <rFont val="ＭＳ Ｐ明朝"/>
        <family val="1"/>
      </rPr>
      <t>2</t>
    </r>
    <r>
      <rPr>
        <sz val="11"/>
        <rFont val="ＭＳ Ｐ明朝"/>
        <family val="1"/>
      </rPr>
      <t>型</t>
    </r>
  </si>
  <si>
    <t>0本</t>
  </si>
  <si>
    <t>5本
以上</t>
  </si>
  <si>
    <t>9本
以上</t>
  </si>
  <si>
    <t>再掲</t>
  </si>
  <si>
    <t>受診
者数
(人)</t>
  </si>
  <si>
    <t>むし歯数ごとの人数（人）</t>
  </si>
  <si>
    <t>むし歯数ごとの割合 （％）</t>
  </si>
  <si>
    <t>H1</t>
  </si>
  <si>
    <t>H2</t>
  </si>
  <si>
    <t>H22</t>
  </si>
  <si>
    <t>H24</t>
  </si>
  <si>
    <t>H25</t>
  </si>
  <si>
    <t>受診率</t>
  </si>
  <si>
    <t>有病者率</t>
  </si>
  <si>
    <t>う歯数</t>
  </si>
  <si>
    <t>(%)</t>
  </si>
  <si>
    <t>３歳児健康診査〔歯科〕　受診率の年次推移</t>
  </si>
  <si>
    <t>１歳６か月児健康診査〔歯科〕　受診率の年次推移</t>
  </si>
  <si>
    <t>不詳</t>
  </si>
  <si>
    <t>中部</t>
  </si>
  <si>
    <t>賀　茂</t>
  </si>
  <si>
    <t>熱　海</t>
  </si>
  <si>
    <t>東　部</t>
  </si>
  <si>
    <t>富　士</t>
  </si>
  <si>
    <t>中　部</t>
  </si>
  <si>
    <t>西　部</t>
  </si>
  <si>
    <t>健康福祉
センター</t>
  </si>
  <si>
    <t>軟組識疾患
（あり）</t>
  </si>
  <si>
    <t>健康診査結果〔歯科〕の概要</t>
  </si>
  <si>
    <t>少ない</t>
  </si>
  <si>
    <t>多い</t>
  </si>
  <si>
    <t>※　本書は、こども家庭課から提供された県内市町の結果、及び静岡市、浜松市から提供された結果をとりまとめたものである。</t>
  </si>
  <si>
    <t>浜松市</t>
  </si>
  <si>
    <t>むし歯を持つ者の割合</t>
  </si>
  <si>
    <t>※　本書において「むし歯」という表現には、未処置歯と処置歯が含まれる。</t>
  </si>
  <si>
    <t>参 考</t>
  </si>
  <si>
    <t>１．１歳６か月児健康診査結果の年次推移</t>
  </si>
  <si>
    <t>２．３歳児健康診査結果の年次推移</t>
  </si>
  <si>
    <t>１歳６か月児健康診査　むし歯を持つ者の割合の年次推移</t>
  </si>
  <si>
    <t>３歳児健康診査　むし歯を持つ者の割合の年次推移</t>
  </si>
  <si>
    <t>３歳児健康診査　一人平均むし歯数の年次推移</t>
  </si>
  <si>
    <t>３歳児健康診査　むし歯を5本以上及び9本以上持つ者の割合の年次推移</t>
  </si>
  <si>
    <t>富士市</t>
  </si>
  <si>
    <t>(%)</t>
  </si>
  <si>
    <t>H26</t>
  </si>
  <si>
    <t>H25</t>
  </si>
  <si>
    <t>H24</t>
  </si>
  <si>
    <t>H23</t>
  </si>
  <si>
    <t>H22</t>
  </si>
  <si>
    <t>むし歯数</t>
  </si>
  <si>
    <t>(人)</t>
  </si>
  <si>
    <t>(本)</t>
  </si>
  <si>
    <t>静岡県（政令市含む）</t>
  </si>
  <si>
    <t>受診者</t>
  </si>
  <si>
    <t>むし歯あり</t>
  </si>
  <si>
    <t>再掲5本以上</t>
  </si>
  <si>
    <t>再掲9本以上</t>
  </si>
  <si>
    <t>市町名</t>
  </si>
  <si>
    <t>健福センター</t>
  </si>
  <si>
    <t>H27</t>
  </si>
  <si>
    <t>27年度</t>
  </si>
  <si>
    <t>H28</t>
  </si>
  <si>
    <t>28年度</t>
  </si>
  <si>
    <t>H26</t>
  </si>
  <si>
    <t>H27</t>
  </si>
  <si>
    <t>H28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</si>
  <si>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</si>
  <si>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</si>
  <si>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</si>
  <si>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</si>
  <si>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</si>
  <si>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</si>
  <si>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</si>
  <si>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</si>
  <si>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</si>
  <si>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</si>
  <si>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</si>
  <si>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</si>
  <si>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</si>
  <si>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</si>
  <si>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</si>
  <si>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</si>
  <si>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</si>
  <si>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</si>
  <si>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</si>
  <si>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政令市含まず</t>
  </si>
  <si>
    <t>１歳６か月児健康診査結果〔歯科〕　(平成29年度)</t>
  </si>
  <si>
    <t>3歳児健康診査結果〔歯科〕　（平成29年度)　その１</t>
  </si>
  <si>
    <t>平成 29年度</t>
  </si>
  <si>
    <t>３歳児健康診査結果〔歯科〕 （平成29年度） その２　　　</t>
  </si>
  <si>
    <t>H29</t>
  </si>
  <si>
    <r>
      <t>H</t>
    </r>
    <r>
      <rPr>
        <sz val="11"/>
        <rFont val="ＭＳ Ｐゴシック"/>
        <family val="3"/>
      </rPr>
      <t>29</t>
    </r>
  </si>
  <si>
    <t>H29</t>
  </si>
  <si>
    <t>27～29年度の計</t>
  </si>
  <si>
    <t>29年度</t>
  </si>
  <si>
    <t>むし歯を持つ者の割合（３歳児健康診査、H27～29年度の計）</t>
  </si>
  <si>
    <t>３．３歳児健康診査結果の過去３年間の値（平成27～29年度）</t>
  </si>
  <si>
    <t>きれい</t>
  </si>
  <si>
    <t>きれい</t>
  </si>
  <si>
    <t>H30.12. 18（修正）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</si>
</sst>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;_ "/>
    <numFmt numFmtId="179" formatCode="0.00;_ "/>
    <numFmt numFmtId="180" formatCode="0_);[Red]\(0\)"/>
    <numFmt numFmtId="181" formatCode="0.0%"/>
    <numFmt numFmtId="182" formatCode="#,###\ &quot;人&quot;;[Red]\-#,###"/>
    <numFmt numFmtId="183" formatCode="#,###\ &quot;人&quot;;\-#,###\ &quot;人&quot;;&quot;-  &quot;"/>
    <numFmt numFmtId="184" formatCode="0.00%;\-0.00%;&quot;-  &quot;\ "/>
    <numFmt numFmtId="185" formatCode="#,##0&quot; 本&quot;;;&quot;- &quot;"/>
    <numFmt numFmtId="186" formatCode="0.00&quot; 本&quot;;;&quot;- &quot;"/>
    <numFmt numFmtId="187" formatCode="0.0%;\-0.0%;&quot;-  &quot;\ "/>
    <numFmt numFmtId="188" formatCode="#,###;;&quot;- &quot;"/>
    <numFmt numFmtId="189" formatCode="0.0%;\-0.0%;0.0%\ "/>
    <numFmt numFmtId="190" formatCode="0.0;;&quot;- &quot;"/>
    <numFmt numFmtId="191" formatCode="0.0%;\-0.0%;&quot;-  &quot;"/>
    <numFmt numFmtId="192" formatCode="0_ "/>
    <numFmt numFmtId="193" formatCode="0.00000_ "/>
    <numFmt numFmtId="194" formatCode="0.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);[Red]\(#,##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color indexed="8"/>
      <name val="ＭＳ Ｐ明朝"/>
      <family val="1"/>
    </font>
    <font>
      <sz val="22"/>
      <name val="ＭＳ Ｐゴシック"/>
      <family val="3"/>
    </font>
    <font>
      <sz val="18"/>
      <name val="ＭＳ Ｐ明朝"/>
      <family val="1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20"/>
      <name val="ＭＳ Ｐ明朝"/>
      <family val="1"/>
    </font>
    <font>
      <sz val="14"/>
      <color indexed="8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5.75"/>
      <name val="ＭＳ Ｐゴシック"/>
      <family val="3"/>
    </font>
    <font>
      <sz val="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0" fillId="0" borderId="0" xfId="49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176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84" fontId="7" fillId="0" borderId="0" xfId="49" applyNumberFormat="1" applyFont="1" applyFill="1" applyBorder="1" applyAlignment="1">
      <alignment horizontal="right" vertical="center"/>
    </xf>
    <xf numFmtId="182" fontId="7" fillId="0" borderId="10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 horizontal="right" vertical="center"/>
    </xf>
    <xf numFmtId="183" fontId="7" fillId="0" borderId="10" xfId="49" applyNumberFormat="1" applyFont="1" applyFill="1" applyBorder="1" applyAlignment="1">
      <alignment horizontal="right" vertical="center"/>
    </xf>
    <xf numFmtId="183" fontId="7" fillId="0" borderId="12" xfId="49" applyNumberFormat="1" applyFont="1" applyFill="1" applyBorder="1" applyAlignment="1">
      <alignment horizontal="right" vertical="center"/>
    </xf>
    <xf numFmtId="182" fontId="7" fillId="0" borderId="13" xfId="49" applyNumberFormat="1" applyFont="1" applyFill="1" applyBorder="1" applyAlignment="1">
      <alignment horizontal="right" vertical="center"/>
    </xf>
    <xf numFmtId="182" fontId="7" fillId="0" borderId="14" xfId="49" applyNumberFormat="1" applyFont="1" applyFill="1" applyBorder="1" applyAlignment="1">
      <alignment horizontal="right" vertical="center"/>
    </xf>
    <xf numFmtId="183" fontId="7" fillId="0" borderId="14" xfId="49" applyNumberFormat="1" applyFont="1" applyFill="1" applyBorder="1" applyAlignment="1">
      <alignment horizontal="right" vertical="center"/>
    </xf>
    <xf numFmtId="183" fontId="7" fillId="0" borderId="15" xfId="49" applyNumberFormat="1" applyFont="1" applyFill="1" applyBorder="1" applyAlignment="1">
      <alignment horizontal="right" vertical="center"/>
    </xf>
    <xf numFmtId="183" fontId="7" fillId="0" borderId="11" xfId="49" applyNumberFormat="1" applyFont="1" applyFill="1" applyBorder="1" applyAlignment="1">
      <alignment horizontal="right" vertical="center"/>
    </xf>
    <xf numFmtId="183" fontId="7" fillId="0" borderId="16" xfId="49" applyNumberFormat="1" applyFont="1" applyFill="1" applyBorder="1" applyAlignment="1">
      <alignment horizontal="right" vertical="center"/>
    </xf>
    <xf numFmtId="182" fontId="7" fillId="0" borderId="17" xfId="49" applyNumberFormat="1" applyFont="1" applyFill="1" applyBorder="1" applyAlignment="1">
      <alignment horizontal="right" vertical="center"/>
    </xf>
    <xf numFmtId="185" fontId="7" fillId="0" borderId="18" xfId="49" applyNumberFormat="1" applyFont="1" applyFill="1" applyBorder="1" applyAlignment="1">
      <alignment horizontal="right" vertical="center"/>
    </xf>
    <xf numFmtId="181" fontId="7" fillId="0" borderId="0" xfId="42" applyNumberFormat="1" applyFont="1" applyFill="1" applyBorder="1" applyAlignment="1">
      <alignment horizontal="right" vertical="center"/>
    </xf>
    <xf numFmtId="182" fontId="7" fillId="0" borderId="0" xfId="49" applyNumberFormat="1" applyFont="1" applyFill="1" applyBorder="1" applyAlignment="1">
      <alignment horizontal="right" vertical="center"/>
    </xf>
    <xf numFmtId="185" fontId="7" fillId="0" borderId="0" xfId="49" applyNumberFormat="1" applyFont="1" applyFill="1" applyBorder="1" applyAlignment="1">
      <alignment horizontal="right" vertical="center"/>
    </xf>
    <xf numFmtId="186" fontId="7" fillId="0" borderId="0" xfId="49" applyNumberFormat="1" applyFont="1" applyFill="1" applyBorder="1" applyAlignment="1">
      <alignment horizontal="right" vertical="center"/>
    </xf>
    <xf numFmtId="182" fontId="7" fillId="0" borderId="19" xfId="49" applyNumberFormat="1" applyFont="1" applyFill="1" applyBorder="1" applyAlignment="1">
      <alignment horizontal="right" vertical="center"/>
    </xf>
    <xf numFmtId="182" fontId="7" fillId="0" borderId="20" xfId="49" applyNumberFormat="1" applyFont="1" applyFill="1" applyBorder="1" applyAlignment="1">
      <alignment horizontal="right" vertical="center"/>
    </xf>
    <xf numFmtId="182" fontId="7" fillId="0" borderId="21" xfId="49" applyNumberFormat="1" applyFont="1" applyFill="1" applyBorder="1" applyAlignment="1">
      <alignment horizontal="right" vertical="center"/>
    </xf>
    <xf numFmtId="182" fontId="7" fillId="0" borderId="22" xfId="49" applyNumberFormat="1" applyFont="1" applyFill="1" applyBorder="1" applyAlignment="1">
      <alignment horizontal="right" vertical="center"/>
    </xf>
    <xf numFmtId="182" fontId="7" fillId="0" borderId="23" xfId="49" applyNumberFormat="1" applyFont="1" applyFill="1" applyBorder="1" applyAlignment="1">
      <alignment horizontal="right" vertical="center"/>
    </xf>
    <xf numFmtId="182" fontId="7" fillId="0" borderId="24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182" fontId="7" fillId="0" borderId="26" xfId="49" applyNumberFormat="1" applyFont="1" applyFill="1" applyBorder="1" applyAlignment="1">
      <alignment horizontal="right" vertical="center"/>
    </xf>
    <xf numFmtId="183" fontId="7" fillId="0" borderId="27" xfId="49" applyNumberFormat="1" applyFont="1" applyFill="1" applyBorder="1" applyAlignment="1">
      <alignment horizontal="right" vertical="center"/>
    </xf>
    <xf numFmtId="183" fontId="7" fillId="0" borderId="28" xfId="49" applyNumberFormat="1" applyFont="1" applyFill="1" applyBorder="1" applyAlignment="1">
      <alignment horizontal="right" vertical="center"/>
    </xf>
    <xf numFmtId="183" fontId="7" fillId="0" borderId="17" xfId="49" applyNumberFormat="1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38" fontId="32" fillId="0" borderId="0" xfId="49" applyFont="1" applyFill="1" applyBorder="1" applyAlignment="1">
      <alignment horizontal="right" vertical="center" shrinkToFit="1"/>
    </xf>
    <xf numFmtId="187" fontId="32" fillId="0" borderId="0" xfId="49" applyNumberFormat="1" applyFont="1" applyFill="1" applyBorder="1" applyAlignment="1">
      <alignment horizontal="right" vertical="center" shrinkToFit="1"/>
    </xf>
    <xf numFmtId="183" fontId="32" fillId="0" borderId="31" xfId="49" applyNumberFormat="1" applyFont="1" applyFill="1" applyBorder="1" applyAlignment="1">
      <alignment horizontal="right" vertical="center" shrinkToFit="1"/>
    </xf>
    <xf numFmtId="183" fontId="32" fillId="0" borderId="32" xfId="49" applyNumberFormat="1" applyFont="1" applyFill="1" applyBorder="1" applyAlignment="1">
      <alignment horizontal="right" vertical="center" shrinkToFit="1"/>
    </xf>
    <xf numFmtId="183" fontId="32" fillId="0" borderId="33" xfId="49" applyNumberFormat="1" applyFont="1" applyFill="1" applyBorder="1" applyAlignment="1">
      <alignment horizontal="right" vertical="center" shrinkToFit="1"/>
    </xf>
    <xf numFmtId="183" fontId="32" fillId="0" borderId="34" xfId="49" applyNumberFormat="1" applyFont="1" applyFill="1" applyBorder="1" applyAlignment="1">
      <alignment horizontal="right" vertical="center" shrinkToFit="1"/>
    </xf>
    <xf numFmtId="183" fontId="32" fillId="0" borderId="35" xfId="49" applyNumberFormat="1" applyFont="1" applyFill="1" applyBorder="1" applyAlignment="1">
      <alignment horizontal="right" vertical="center" shrinkToFit="1"/>
    </xf>
    <xf numFmtId="183" fontId="32" fillId="0" borderId="36" xfId="49" applyNumberFormat="1" applyFont="1" applyFill="1" applyBorder="1" applyAlignment="1">
      <alignment horizontal="right" vertical="center" shrinkToFit="1"/>
    </xf>
    <xf numFmtId="183" fontId="32" fillId="0" borderId="37" xfId="49" applyNumberFormat="1" applyFont="1" applyFill="1" applyBorder="1" applyAlignment="1">
      <alignment horizontal="right" vertical="center" shrinkToFit="1"/>
    </xf>
    <xf numFmtId="183" fontId="32" fillId="0" borderId="38" xfId="49" applyNumberFormat="1" applyFont="1" applyFill="1" applyBorder="1" applyAlignment="1">
      <alignment horizontal="right" vertical="center" shrinkToFit="1"/>
    </xf>
    <xf numFmtId="183" fontId="32" fillId="0" borderId="39" xfId="49" applyNumberFormat="1" applyFont="1" applyFill="1" applyBorder="1" applyAlignment="1">
      <alignment horizontal="right" vertical="center" shrinkToFit="1"/>
    </xf>
    <xf numFmtId="183" fontId="32" fillId="0" borderId="40" xfId="49" applyNumberFormat="1" applyFont="1" applyFill="1" applyBorder="1" applyAlignment="1">
      <alignment horizontal="right" vertical="center" shrinkToFit="1"/>
    </xf>
    <xf numFmtId="183" fontId="32" fillId="0" borderId="41" xfId="49" applyNumberFormat="1" applyFont="1" applyFill="1" applyBorder="1" applyAlignment="1">
      <alignment horizontal="right" vertical="center" shrinkToFit="1"/>
    </xf>
    <xf numFmtId="183" fontId="32" fillId="0" borderId="42" xfId="49" applyNumberFormat="1" applyFont="1" applyFill="1" applyBorder="1" applyAlignment="1">
      <alignment horizontal="right" vertical="center" shrinkToFit="1"/>
    </xf>
    <xf numFmtId="183" fontId="32" fillId="0" borderId="43" xfId="49" applyNumberFormat="1" applyFont="1" applyFill="1" applyBorder="1" applyAlignment="1">
      <alignment horizontal="right" vertical="center" shrinkToFit="1"/>
    </xf>
    <xf numFmtId="183" fontId="32" fillId="0" borderId="44" xfId="49" applyNumberFormat="1" applyFont="1" applyFill="1" applyBorder="1" applyAlignment="1">
      <alignment horizontal="right" vertical="center" shrinkToFit="1"/>
    </xf>
    <xf numFmtId="183" fontId="32" fillId="0" borderId="45" xfId="49" applyNumberFormat="1" applyFont="1" applyFill="1" applyBorder="1" applyAlignment="1">
      <alignment horizontal="right" vertical="center" shrinkToFit="1"/>
    </xf>
    <xf numFmtId="183" fontId="32" fillId="0" borderId="18" xfId="49" applyNumberFormat="1" applyFont="1" applyFill="1" applyBorder="1" applyAlignment="1">
      <alignment horizontal="right" vertical="center" shrinkToFit="1"/>
    </xf>
    <xf numFmtId="187" fontId="32" fillId="0" borderId="38" xfId="49" applyNumberFormat="1" applyFont="1" applyFill="1" applyBorder="1" applyAlignment="1">
      <alignment horizontal="right" vertical="center" shrinkToFit="1"/>
    </xf>
    <xf numFmtId="187" fontId="32" fillId="0" borderId="41" xfId="49" applyNumberFormat="1" applyFont="1" applyFill="1" applyBorder="1" applyAlignment="1">
      <alignment horizontal="right" vertical="center" shrinkToFit="1"/>
    </xf>
    <xf numFmtId="187" fontId="32" fillId="0" borderId="43" xfId="49" applyNumberFormat="1" applyFont="1" applyFill="1" applyBorder="1" applyAlignment="1">
      <alignment horizontal="right" vertical="center" shrinkToFit="1"/>
    </xf>
    <xf numFmtId="187" fontId="32" fillId="0" borderId="32" xfId="49" applyNumberFormat="1" applyFont="1" applyFill="1" applyBorder="1" applyAlignment="1">
      <alignment horizontal="right" vertical="center" shrinkToFit="1"/>
    </xf>
    <xf numFmtId="187" fontId="32" fillId="0" borderId="35" xfId="49" applyNumberFormat="1" applyFont="1" applyFill="1" applyBorder="1" applyAlignment="1">
      <alignment horizontal="right" vertical="center" shrinkToFit="1"/>
    </xf>
    <xf numFmtId="187" fontId="32" fillId="0" borderId="45" xfId="49" applyNumberFormat="1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183" fontId="7" fillId="0" borderId="0" xfId="49" applyNumberFormat="1" applyFont="1" applyFill="1" applyBorder="1" applyAlignment="1">
      <alignment horizontal="right" vertical="center"/>
    </xf>
    <xf numFmtId="183" fontId="32" fillId="0" borderId="0" xfId="49" applyNumberFormat="1" applyFont="1" applyFill="1" applyBorder="1" applyAlignment="1">
      <alignment horizontal="right" vertical="center" shrinkToFit="1"/>
    </xf>
    <xf numFmtId="38" fontId="33" fillId="0" borderId="0" xfId="49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85" fontId="7" fillId="0" borderId="47" xfId="49" applyNumberFormat="1" applyFont="1" applyFill="1" applyBorder="1" applyAlignment="1">
      <alignment horizontal="right" vertical="center"/>
    </xf>
    <xf numFmtId="185" fontId="7" fillId="0" borderId="48" xfId="49" applyNumberFormat="1" applyFont="1" applyFill="1" applyBorder="1" applyAlignment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85" fontId="7" fillId="0" borderId="51" xfId="49" applyNumberFormat="1" applyFont="1" applyFill="1" applyBorder="1" applyAlignment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185" fontId="7" fillId="0" borderId="53" xfId="49" applyNumberFormat="1" applyFont="1" applyFill="1" applyBorder="1" applyAlignment="1">
      <alignment horizontal="right" vertical="center"/>
    </xf>
    <xf numFmtId="185" fontId="7" fillId="0" borderId="54" xfId="49" applyNumberFormat="1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center" vertical="center"/>
    </xf>
    <xf numFmtId="185" fontId="7" fillId="0" borderId="56" xfId="49" applyNumberFormat="1" applyFont="1" applyFill="1" applyBorder="1" applyAlignment="1">
      <alignment horizontal="right" vertical="center"/>
    </xf>
    <xf numFmtId="185" fontId="7" fillId="0" borderId="57" xfId="49" applyNumberFormat="1" applyFont="1" applyFill="1" applyBorder="1" applyAlignment="1">
      <alignment horizontal="right" vertical="center"/>
    </xf>
    <xf numFmtId="185" fontId="7" fillId="0" borderId="30" xfId="49" applyNumberFormat="1" applyFont="1" applyFill="1" applyBorder="1" applyAlignment="1">
      <alignment horizontal="right" vertical="center"/>
    </xf>
    <xf numFmtId="185" fontId="7" fillId="0" borderId="58" xfId="49" applyNumberFormat="1" applyFont="1" applyFill="1" applyBorder="1" applyAlignment="1">
      <alignment horizontal="right" vertical="center"/>
    </xf>
    <xf numFmtId="185" fontId="7" fillId="0" borderId="59" xfId="49" applyNumberFormat="1" applyFont="1" applyFill="1" applyBorder="1" applyAlignment="1">
      <alignment horizontal="right" vertical="center"/>
    </xf>
    <xf numFmtId="186" fontId="7" fillId="0" borderId="47" xfId="49" applyNumberFormat="1" applyFont="1" applyFill="1" applyBorder="1" applyAlignment="1">
      <alignment horizontal="right" vertical="center"/>
    </xf>
    <xf numFmtId="186" fontId="7" fillId="0" borderId="48" xfId="49" applyNumberFormat="1" applyFont="1" applyFill="1" applyBorder="1" applyAlignment="1">
      <alignment horizontal="right" vertical="center"/>
    </xf>
    <xf numFmtId="186" fontId="7" fillId="0" borderId="60" xfId="49" applyNumberFormat="1" applyFont="1" applyFill="1" applyBorder="1" applyAlignment="1">
      <alignment horizontal="right" vertical="center"/>
    </xf>
    <xf numFmtId="186" fontId="7" fillId="0" borderId="51" xfId="49" applyNumberFormat="1" applyFont="1" applyFill="1" applyBorder="1" applyAlignment="1">
      <alignment horizontal="right" vertical="center"/>
    </xf>
    <xf numFmtId="186" fontId="7" fillId="0" borderId="61" xfId="49" applyNumberFormat="1" applyFont="1" applyFill="1" applyBorder="1" applyAlignment="1">
      <alignment horizontal="right" vertical="center"/>
    </xf>
    <xf numFmtId="186" fontId="7" fillId="0" borderId="50" xfId="49" applyNumberFormat="1" applyFont="1" applyFill="1" applyBorder="1" applyAlignment="1">
      <alignment horizontal="right" vertical="center"/>
    </xf>
    <xf numFmtId="186" fontId="7" fillId="0" borderId="56" xfId="49" applyNumberFormat="1" applyFont="1" applyFill="1" applyBorder="1" applyAlignment="1">
      <alignment horizontal="right" vertical="center"/>
    </xf>
    <xf numFmtId="186" fontId="7" fillId="0" borderId="57" xfId="49" applyNumberFormat="1" applyFont="1" applyFill="1" applyBorder="1" applyAlignment="1">
      <alignment horizontal="right" vertical="center"/>
    </xf>
    <xf numFmtId="186" fontId="7" fillId="0" borderId="62" xfId="49" applyNumberFormat="1" applyFont="1" applyFill="1" applyBorder="1" applyAlignment="1">
      <alignment horizontal="right" vertical="center"/>
    </xf>
    <xf numFmtId="186" fontId="7" fillId="0" borderId="59" xfId="49" applyNumberFormat="1" applyFont="1" applyFill="1" applyBorder="1" applyAlignment="1">
      <alignment horizontal="right" vertical="center"/>
    </xf>
    <xf numFmtId="186" fontId="7" fillId="0" borderId="63" xfId="49" applyNumberFormat="1" applyFont="1" applyFill="1" applyBorder="1" applyAlignment="1">
      <alignment horizontal="right" vertical="center"/>
    </xf>
    <xf numFmtId="186" fontId="7" fillId="0" borderId="58" xfId="49" applyNumberFormat="1" applyFont="1" applyFill="1" applyBorder="1" applyAlignment="1">
      <alignment horizontal="right" vertical="center"/>
    </xf>
    <xf numFmtId="0" fontId="7" fillId="0" borderId="61" xfId="0" applyFont="1" applyFill="1" applyBorder="1" applyAlignment="1">
      <alignment horizontal="center" vertical="center"/>
    </xf>
    <xf numFmtId="185" fontId="7" fillId="0" borderId="64" xfId="49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182" fontId="32" fillId="0" borderId="0" xfId="49" applyNumberFormat="1" applyFont="1" applyFill="1" applyBorder="1" applyAlignment="1">
      <alignment horizontal="right" vertical="center"/>
    </xf>
    <xf numFmtId="188" fontId="30" fillId="0" borderId="57" xfId="49" applyNumberFormat="1" applyFont="1" applyBorder="1" applyAlignment="1">
      <alignment horizontal="right" vertical="center" shrinkToFit="1"/>
    </xf>
    <xf numFmtId="188" fontId="30" fillId="0" borderId="57" xfId="49" applyNumberFormat="1" applyFont="1" applyFill="1" applyBorder="1" applyAlignment="1">
      <alignment horizontal="right" vertical="center" shrinkToFit="1"/>
    </xf>
    <xf numFmtId="188" fontId="30" fillId="0" borderId="57" xfId="49" applyNumberFormat="1" applyFont="1" applyBorder="1" applyAlignment="1">
      <alignment vertical="center" shrinkToFit="1"/>
    </xf>
    <xf numFmtId="188" fontId="32" fillId="0" borderId="0" xfId="49" applyNumberFormat="1" applyFont="1" applyFill="1" applyBorder="1" applyAlignment="1">
      <alignment horizontal="right" vertical="center"/>
    </xf>
    <xf numFmtId="188" fontId="30" fillId="0" borderId="57" xfId="0" applyNumberFormat="1" applyFont="1" applyBorder="1" applyAlignment="1" quotePrefix="1">
      <alignment horizontal="right" vertical="center" shrinkToFit="1"/>
    </xf>
    <xf numFmtId="0" fontId="8" fillId="0" borderId="0" xfId="0" applyFont="1" applyAlignment="1">
      <alignment horizontal="right" vertical="center"/>
    </xf>
    <xf numFmtId="188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188" fontId="32" fillId="0" borderId="57" xfId="0" applyNumberFormat="1" applyFont="1" applyFill="1" applyBorder="1" applyAlignment="1">
      <alignment horizontal="right" vertical="center"/>
    </xf>
    <xf numFmtId="188" fontId="32" fillId="0" borderId="65" xfId="49" applyNumberFormat="1" applyFont="1" applyFill="1" applyBorder="1" applyAlignment="1">
      <alignment horizontal="right" vertical="center"/>
    </xf>
    <xf numFmtId="188" fontId="32" fillId="0" borderId="66" xfId="49" applyNumberFormat="1" applyFont="1" applyFill="1" applyBorder="1" applyAlignment="1">
      <alignment horizontal="right" vertical="center"/>
    </xf>
    <xf numFmtId="188" fontId="32" fillId="0" borderId="67" xfId="49" applyNumberFormat="1" applyFont="1" applyFill="1" applyBorder="1" applyAlignment="1">
      <alignment horizontal="right" vertical="center"/>
    </xf>
    <xf numFmtId="188" fontId="32" fillId="0" borderId="68" xfId="49" applyNumberFormat="1" applyFont="1" applyFill="1" applyBorder="1" applyAlignment="1">
      <alignment horizontal="right" vertical="center"/>
    </xf>
    <xf numFmtId="188" fontId="30" fillId="0" borderId="52" xfId="49" applyNumberFormat="1" applyFont="1" applyFill="1" applyBorder="1" applyAlignment="1">
      <alignment horizontal="right" vertical="center" shrinkToFit="1"/>
    </xf>
    <xf numFmtId="188" fontId="30" fillId="0" borderId="69" xfId="49" applyNumberFormat="1" applyFont="1" applyFill="1" applyBorder="1" applyAlignment="1">
      <alignment horizontal="right" vertical="center" shrinkToFit="1"/>
    </xf>
    <xf numFmtId="188" fontId="30" fillId="0" borderId="29" xfId="49" applyNumberFormat="1" applyFont="1" applyFill="1" applyBorder="1" applyAlignment="1">
      <alignment horizontal="right" vertical="center" shrinkToFit="1"/>
    </xf>
    <xf numFmtId="188" fontId="30" fillId="0" borderId="27" xfId="49" applyNumberFormat="1" applyFont="1" applyFill="1" applyBorder="1" applyAlignment="1">
      <alignment horizontal="right" vertical="center" shrinkToFit="1"/>
    </xf>
    <xf numFmtId="188" fontId="34" fillId="0" borderId="70" xfId="49" applyNumberFormat="1" applyFont="1" applyBorder="1" applyAlignment="1">
      <alignment horizontal="right" vertical="center" shrinkToFit="1"/>
    </xf>
    <xf numFmtId="188" fontId="32" fillId="0" borderId="27" xfId="49" applyNumberFormat="1" applyFont="1" applyFill="1" applyBorder="1" applyAlignment="1">
      <alignment horizontal="right" vertical="center"/>
    </xf>
    <xf numFmtId="188" fontId="32" fillId="0" borderId="70" xfId="0" applyNumberFormat="1" applyFont="1" applyFill="1" applyBorder="1" applyAlignment="1">
      <alignment horizontal="right" vertical="center"/>
    </xf>
    <xf numFmtId="188" fontId="32" fillId="0" borderId="30" xfId="0" applyNumberFormat="1" applyFont="1" applyFill="1" applyBorder="1" applyAlignment="1">
      <alignment horizontal="right" vertical="center"/>
    </xf>
    <xf numFmtId="188" fontId="32" fillId="0" borderId="71" xfId="0" applyNumberFormat="1" applyFont="1" applyFill="1" applyBorder="1" applyAlignment="1">
      <alignment horizontal="right" vertical="center"/>
    </xf>
    <xf numFmtId="0" fontId="30" fillId="4" borderId="72" xfId="0" applyFont="1" applyFill="1" applyBorder="1" applyAlignment="1">
      <alignment horizontal="center" vertical="center" shrinkToFit="1"/>
    </xf>
    <xf numFmtId="0" fontId="30" fillId="4" borderId="73" xfId="0" applyFont="1" applyFill="1" applyBorder="1" applyAlignment="1">
      <alignment horizontal="center" vertical="center" shrinkToFit="1"/>
    </xf>
    <xf numFmtId="188" fontId="34" fillId="0" borderId="27" xfId="49" applyNumberFormat="1" applyFont="1" applyBorder="1" applyAlignment="1">
      <alignment horizontal="right" vertical="center" shrinkToFit="1"/>
    </xf>
    <xf numFmtId="188" fontId="34" fillId="0" borderId="28" xfId="49" applyNumberFormat="1" applyFont="1" applyBorder="1" applyAlignment="1">
      <alignment horizontal="right" vertical="center" shrinkToFit="1"/>
    </xf>
    <xf numFmtId="188" fontId="34" fillId="0" borderId="71" xfId="49" applyNumberFormat="1" applyFont="1" applyBorder="1" applyAlignment="1">
      <alignment horizontal="right" vertical="center" shrinkToFit="1"/>
    </xf>
    <xf numFmtId="188" fontId="30" fillId="0" borderId="54" xfId="49" applyNumberFormat="1" applyFont="1" applyFill="1" applyBorder="1" applyAlignment="1">
      <alignment horizontal="right" vertical="center" shrinkToFit="1"/>
    </xf>
    <xf numFmtId="188" fontId="30" fillId="0" borderId="28" xfId="49" applyNumberFormat="1" applyFont="1" applyFill="1" applyBorder="1" applyAlignment="1">
      <alignment horizontal="right" vertical="center" shrinkToFit="1"/>
    </xf>
    <xf numFmtId="188" fontId="32" fillId="0" borderId="58" xfId="0" applyNumberFormat="1" applyFont="1" applyFill="1" applyBorder="1" applyAlignment="1">
      <alignment horizontal="right" vertical="center"/>
    </xf>
    <xf numFmtId="188" fontId="32" fillId="0" borderId="74" xfId="0" applyNumberFormat="1" applyFont="1" applyFill="1" applyBorder="1" applyAlignment="1">
      <alignment horizontal="right" vertical="center"/>
    </xf>
    <xf numFmtId="188" fontId="30" fillId="0" borderId="14" xfId="49" applyNumberFormat="1" applyFont="1" applyFill="1" applyBorder="1" applyAlignment="1">
      <alignment horizontal="right" vertical="center" shrinkToFit="1"/>
    </xf>
    <xf numFmtId="188" fontId="32" fillId="0" borderId="14" xfId="49" applyNumberFormat="1" applyFont="1" applyFill="1" applyBorder="1" applyAlignment="1">
      <alignment horizontal="right" vertical="center"/>
    </xf>
    <xf numFmtId="188" fontId="32" fillId="0" borderId="56" xfId="0" applyNumberFormat="1" applyFont="1" applyFill="1" applyBorder="1" applyAlignment="1">
      <alignment horizontal="right" vertical="center"/>
    </xf>
    <xf numFmtId="188" fontId="32" fillId="0" borderId="15" xfId="0" applyNumberFormat="1" applyFont="1" applyFill="1" applyBorder="1" applyAlignment="1">
      <alignment horizontal="right" vertical="center"/>
    </xf>
    <xf numFmtId="188" fontId="34" fillId="0" borderId="14" xfId="49" applyNumberFormat="1" applyFont="1" applyBorder="1" applyAlignment="1">
      <alignment horizontal="right" vertical="center" shrinkToFit="1"/>
    </xf>
    <xf numFmtId="188" fontId="34" fillId="0" borderId="15" xfId="49" applyNumberFormat="1" applyFont="1" applyBorder="1" applyAlignment="1">
      <alignment horizontal="right" vertical="center" shrinkToFit="1"/>
    </xf>
    <xf numFmtId="188" fontId="32" fillId="0" borderId="11" xfId="49" applyNumberFormat="1" applyFont="1" applyFill="1" applyBorder="1" applyAlignment="1">
      <alignment horizontal="right" vertical="center"/>
    </xf>
    <xf numFmtId="188" fontId="32" fillId="0" borderId="59" xfId="0" applyNumberFormat="1" applyFont="1" applyFill="1" applyBorder="1" applyAlignment="1">
      <alignment horizontal="right" vertical="center"/>
    </xf>
    <xf numFmtId="188" fontId="32" fillId="0" borderId="16" xfId="0" applyNumberFormat="1" applyFont="1" applyFill="1" applyBorder="1" applyAlignment="1">
      <alignment horizontal="right" vertical="center"/>
    </xf>
    <xf numFmtId="188" fontId="34" fillId="0" borderId="11" xfId="49" applyNumberFormat="1" applyFont="1" applyBorder="1" applyAlignment="1">
      <alignment horizontal="right" vertical="center" shrinkToFit="1"/>
    </xf>
    <xf numFmtId="188" fontId="34" fillId="0" borderId="16" xfId="49" applyNumberFormat="1" applyFont="1" applyBorder="1" applyAlignment="1">
      <alignment horizontal="right" vertical="center" shrinkToFit="1"/>
    </xf>
    <xf numFmtId="188" fontId="30" fillId="0" borderId="10" xfId="49" applyNumberFormat="1" applyFont="1" applyFill="1" applyBorder="1" applyAlignment="1">
      <alignment horizontal="right" vertical="center" shrinkToFit="1"/>
    </xf>
    <xf numFmtId="0" fontId="30" fillId="0" borderId="28" xfId="0" applyFont="1" applyFill="1" applyBorder="1" applyAlignment="1">
      <alignment horizontal="center" vertical="center" shrinkToFit="1"/>
    </xf>
    <xf numFmtId="0" fontId="30" fillId="0" borderId="30" xfId="0" applyFont="1" applyBorder="1" applyAlignment="1" quotePrefix="1">
      <alignment horizontal="center" vertical="center" shrinkToFit="1"/>
    </xf>
    <xf numFmtId="0" fontId="30" fillId="0" borderId="71" xfId="0" applyFont="1" applyBorder="1" applyAlignment="1" quotePrefix="1">
      <alignment horizontal="center" vertical="center" shrinkToFit="1"/>
    </xf>
    <xf numFmtId="0" fontId="31" fillId="4" borderId="28" xfId="0" applyFont="1" applyFill="1" applyBorder="1" applyAlignment="1">
      <alignment horizontal="center" vertical="center" wrapText="1" shrinkToFit="1"/>
    </xf>
    <xf numFmtId="0" fontId="31" fillId="4" borderId="71" xfId="0" applyFont="1" applyFill="1" applyBorder="1" applyAlignment="1">
      <alignment horizontal="center" vertical="center" wrapText="1" shrinkToFit="1"/>
    </xf>
    <xf numFmtId="0" fontId="30" fillId="0" borderId="20" xfId="0" applyFont="1" applyBorder="1" applyAlignment="1" quotePrefix="1">
      <alignment horizontal="center" vertical="center" shrinkToFit="1"/>
    </xf>
    <xf numFmtId="0" fontId="30" fillId="0" borderId="59" xfId="0" applyFont="1" applyBorder="1" applyAlignment="1" quotePrefix="1">
      <alignment horizontal="center" vertical="center" shrinkToFit="1"/>
    </xf>
    <xf numFmtId="0" fontId="30" fillId="0" borderId="25" xfId="0" applyFont="1" applyBorder="1" applyAlignment="1" quotePrefix="1">
      <alignment horizontal="center" vertical="center" shrinkToFit="1"/>
    </xf>
    <xf numFmtId="188" fontId="30" fillId="0" borderId="56" xfId="49" applyNumberFormat="1" applyFont="1" applyBorder="1" applyAlignment="1">
      <alignment horizontal="right" vertical="center" shrinkToFit="1"/>
    </xf>
    <xf numFmtId="188" fontId="30" fillId="0" borderId="30" xfId="0" applyNumberFormat="1" applyFont="1" applyBorder="1" applyAlignment="1" quotePrefix="1">
      <alignment horizontal="right" vertical="center" shrinkToFit="1"/>
    </xf>
    <xf numFmtId="188" fontId="30" fillId="0" borderId="30" xfId="49" applyNumberFormat="1" applyFont="1" applyBorder="1" applyAlignment="1">
      <alignment horizontal="right" vertical="center" shrinkToFit="1"/>
    </xf>
    <xf numFmtId="188" fontId="30" fillId="0" borderId="30" xfId="49" applyNumberFormat="1" applyFont="1" applyFill="1" applyBorder="1" applyAlignment="1">
      <alignment horizontal="right" vertical="center" shrinkToFit="1"/>
    </xf>
    <xf numFmtId="188" fontId="30" fillId="0" borderId="56" xfId="0" applyNumberFormat="1" applyFont="1" applyBorder="1" applyAlignment="1" quotePrefix="1">
      <alignment horizontal="right" vertical="center" shrinkToFit="1"/>
    </xf>
    <xf numFmtId="188" fontId="30" fillId="0" borderId="56" xfId="49" applyNumberFormat="1" applyFont="1" applyBorder="1" applyAlignment="1">
      <alignment vertical="center" shrinkToFit="1"/>
    </xf>
    <xf numFmtId="188" fontId="30" fillId="0" borderId="30" xfId="49" applyNumberFormat="1" applyFont="1" applyFill="1" applyBorder="1" applyAlignment="1">
      <alignment vertical="center" shrinkToFit="1"/>
    </xf>
    <xf numFmtId="188" fontId="30" fillId="0" borderId="71" xfId="49" applyNumberFormat="1" applyFont="1" applyFill="1" applyBorder="1" applyAlignment="1">
      <alignment vertical="center" shrinkToFit="1"/>
    </xf>
    <xf numFmtId="188" fontId="30" fillId="0" borderId="28" xfId="49" applyNumberFormat="1" applyFont="1" applyFill="1" applyBorder="1" applyAlignment="1">
      <alignment vertical="center" shrinkToFit="1"/>
    </xf>
    <xf numFmtId="188" fontId="34" fillId="0" borderId="15" xfId="49" applyNumberFormat="1" applyFont="1" applyFill="1" applyBorder="1" applyAlignment="1" applyProtection="1">
      <alignment horizontal="right" vertical="center" shrinkToFit="1"/>
      <protection locked="0"/>
    </xf>
    <xf numFmtId="188" fontId="34" fillId="0" borderId="14" xfId="49" applyNumberFormat="1" applyFont="1" applyFill="1" applyBorder="1" applyAlignment="1" applyProtection="1">
      <alignment horizontal="right" vertical="center" shrinkToFit="1"/>
      <protection locked="0"/>
    </xf>
    <xf numFmtId="0" fontId="36" fillId="0" borderId="0" xfId="0" applyFont="1" applyFill="1" applyAlignment="1">
      <alignment horizontal="left" vertical="center"/>
    </xf>
    <xf numFmtId="0" fontId="35" fillId="0" borderId="0" xfId="0" applyFont="1" applyAlignment="1">
      <alignment/>
    </xf>
    <xf numFmtId="189" fontId="7" fillId="0" borderId="0" xfId="49" applyNumberFormat="1" applyFont="1" applyFill="1" applyBorder="1" applyAlignment="1">
      <alignment horizontal="right" vertical="center"/>
    </xf>
    <xf numFmtId="190" fontId="30" fillId="0" borderId="14" xfId="42" applyNumberFormat="1" applyFont="1" applyBorder="1" applyAlignment="1">
      <alignment horizontal="right" vertical="center" shrinkToFit="1"/>
    </xf>
    <xf numFmtId="190" fontId="30" fillId="0" borderId="56" xfId="42" applyNumberFormat="1" applyFont="1" applyBorder="1" applyAlignment="1">
      <alignment horizontal="right" vertical="center" shrinkToFit="1"/>
    </xf>
    <xf numFmtId="190" fontId="30" fillId="0" borderId="23" xfId="42" applyNumberFormat="1" applyFont="1" applyBorder="1" applyAlignment="1">
      <alignment horizontal="right" vertical="center" shrinkToFit="1"/>
    </xf>
    <xf numFmtId="190" fontId="30" fillId="0" borderId="27" xfId="42" applyNumberFormat="1" applyFont="1" applyBorder="1" applyAlignment="1">
      <alignment horizontal="right" vertical="center" shrinkToFit="1"/>
    </xf>
    <xf numFmtId="190" fontId="30" fillId="0" borderId="57" xfId="42" applyNumberFormat="1" applyFont="1" applyBorder="1" applyAlignment="1">
      <alignment horizontal="right" vertical="center" shrinkToFit="1"/>
    </xf>
    <xf numFmtId="190" fontId="30" fillId="0" borderId="75" xfId="42" applyNumberFormat="1" applyFont="1" applyBorder="1" applyAlignment="1">
      <alignment horizontal="right" vertical="center" shrinkToFit="1"/>
    </xf>
    <xf numFmtId="190" fontId="30" fillId="0" borderId="28" xfId="42" applyNumberFormat="1" applyFont="1" applyBorder="1" applyAlignment="1">
      <alignment horizontal="right" vertical="center" shrinkToFit="1"/>
    </xf>
    <xf numFmtId="190" fontId="30" fillId="0" borderId="30" xfId="42" applyNumberFormat="1" applyFont="1" applyBorder="1" applyAlignment="1">
      <alignment horizontal="right" vertical="center" shrinkToFit="1"/>
    </xf>
    <xf numFmtId="190" fontId="30" fillId="0" borderId="76" xfId="42" applyNumberFormat="1" applyFont="1" applyBorder="1" applyAlignment="1">
      <alignment horizontal="right" vertical="center" shrinkToFit="1"/>
    </xf>
    <xf numFmtId="190" fontId="30" fillId="0" borderId="0" xfId="42" applyNumberFormat="1" applyFont="1" applyBorder="1" applyAlignment="1">
      <alignment horizontal="right" vertical="center" shrinkToFit="1"/>
    </xf>
    <xf numFmtId="190" fontId="30" fillId="0" borderId="15" xfId="42" applyNumberFormat="1" applyFont="1" applyBorder="1" applyAlignment="1">
      <alignment horizontal="right" vertical="center" shrinkToFit="1"/>
    </xf>
    <xf numFmtId="190" fontId="30" fillId="0" borderId="70" xfId="42" applyNumberFormat="1" applyFont="1" applyBorder="1" applyAlignment="1">
      <alignment horizontal="right" vertical="center" shrinkToFit="1"/>
    </xf>
    <xf numFmtId="190" fontId="30" fillId="0" borderId="71" xfId="42" applyNumberFormat="1" applyFont="1" applyBorder="1" applyAlignment="1">
      <alignment horizontal="right" vertical="center" shrinkToFit="1"/>
    </xf>
    <xf numFmtId="190" fontId="30" fillId="0" borderId="11" xfId="42" applyNumberFormat="1" applyFont="1" applyBorder="1" applyAlignment="1">
      <alignment horizontal="right" vertical="center" shrinkToFit="1"/>
    </xf>
    <xf numFmtId="190" fontId="30" fillId="0" borderId="59" xfId="42" applyNumberFormat="1" applyFont="1" applyBorder="1" applyAlignment="1">
      <alignment horizontal="right" vertical="center" shrinkToFit="1"/>
    </xf>
    <xf numFmtId="190" fontId="30" fillId="0" borderId="25" xfId="42" applyNumberFormat="1" applyFont="1" applyBorder="1" applyAlignment="1">
      <alignment horizontal="right" vertical="center" shrinkToFit="1"/>
    </xf>
    <xf numFmtId="190" fontId="30" fillId="0" borderId="16" xfId="42" applyNumberFormat="1" applyFont="1" applyBorder="1" applyAlignment="1">
      <alignment horizontal="right" vertical="center" shrinkToFit="1"/>
    </xf>
    <xf numFmtId="191" fontId="7" fillId="0" borderId="66" xfId="49" applyNumberFormat="1" applyFont="1" applyFill="1" applyBorder="1" applyAlignment="1">
      <alignment horizontal="right" vertical="center"/>
    </xf>
    <xf numFmtId="191" fontId="7" fillId="0" borderId="77" xfId="49" applyNumberFormat="1" applyFont="1" applyFill="1" applyBorder="1" applyAlignment="1">
      <alignment horizontal="right" vertical="center"/>
    </xf>
    <xf numFmtId="191" fontId="7" fillId="0" borderId="78" xfId="49" applyNumberFormat="1" applyFont="1" applyFill="1" applyBorder="1" applyAlignment="1">
      <alignment horizontal="right" vertical="center"/>
    </xf>
    <xf numFmtId="191" fontId="7" fillId="0" borderId="0" xfId="49" applyNumberFormat="1" applyFont="1" applyFill="1" applyBorder="1" applyAlignment="1">
      <alignment horizontal="right" vertical="center"/>
    </xf>
    <xf numFmtId="191" fontId="7" fillId="0" borderId="65" xfId="49" applyNumberFormat="1" applyFont="1" applyFill="1" applyBorder="1" applyAlignment="1">
      <alignment horizontal="right" vertical="center"/>
    </xf>
    <xf numFmtId="191" fontId="7" fillId="0" borderId="68" xfId="49" applyNumberFormat="1" applyFont="1" applyFill="1" applyBorder="1" applyAlignment="1">
      <alignment horizontal="right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left" vertical="center"/>
    </xf>
    <xf numFmtId="181" fontId="7" fillId="0" borderId="66" xfId="49" applyNumberFormat="1" applyFont="1" applyFill="1" applyBorder="1" applyAlignment="1">
      <alignment horizontal="right" vertical="center"/>
    </xf>
    <xf numFmtId="181" fontId="7" fillId="0" borderId="77" xfId="49" applyNumberFormat="1" applyFont="1" applyFill="1" applyBorder="1" applyAlignment="1">
      <alignment horizontal="right" vertical="center"/>
    </xf>
    <xf numFmtId="181" fontId="7" fillId="0" borderId="78" xfId="49" applyNumberFormat="1" applyFont="1" applyFill="1" applyBorder="1" applyAlignment="1">
      <alignment horizontal="right" vertical="center"/>
    </xf>
    <xf numFmtId="181" fontId="7" fillId="0" borderId="66" xfId="0" applyNumberFormat="1" applyFont="1" applyFill="1" applyBorder="1" applyAlignment="1">
      <alignment horizontal="right" vertical="center"/>
    </xf>
    <xf numFmtId="181" fontId="7" fillId="0" borderId="68" xfId="0" applyNumberFormat="1" applyFont="1" applyFill="1" applyBorder="1" applyAlignment="1">
      <alignment horizontal="right" vertical="center"/>
    </xf>
    <xf numFmtId="181" fontId="7" fillId="0" borderId="80" xfId="0" applyNumberFormat="1" applyFont="1" applyFill="1" applyBorder="1" applyAlignment="1">
      <alignment horizontal="right" vertical="center"/>
    </xf>
    <xf numFmtId="181" fontId="7" fillId="0" borderId="67" xfId="49" applyNumberFormat="1" applyFont="1" applyFill="1" applyBorder="1" applyAlignment="1">
      <alignment horizontal="right" vertical="center"/>
    </xf>
    <xf numFmtId="181" fontId="7" fillId="0" borderId="66" xfId="42" applyNumberFormat="1" applyFont="1" applyFill="1" applyBorder="1" applyAlignment="1">
      <alignment horizontal="right" vertical="center"/>
    </xf>
    <xf numFmtId="181" fontId="7" fillId="0" borderId="78" xfId="42" applyNumberFormat="1" applyFont="1" applyFill="1" applyBorder="1" applyAlignment="1">
      <alignment horizontal="right" vertical="center"/>
    </xf>
    <xf numFmtId="181" fontId="7" fillId="0" borderId="65" xfId="42" applyNumberFormat="1" applyFont="1" applyFill="1" applyBorder="1" applyAlignment="1">
      <alignment horizontal="right" vertical="center"/>
    </xf>
    <xf numFmtId="181" fontId="7" fillId="0" borderId="77" xfId="42" applyNumberFormat="1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center" vertical="center" shrinkToFit="1"/>
    </xf>
    <xf numFmtId="183" fontId="32" fillId="0" borderId="82" xfId="49" applyNumberFormat="1" applyFont="1" applyFill="1" applyBorder="1" applyAlignment="1">
      <alignment horizontal="right" vertical="center" shrinkToFit="1"/>
    </xf>
    <xf numFmtId="187" fontId="32" fillId="0" borderId="82" xfId="49" applyNumberFormat="1" applyFont="1" applyFill="1" applyBorder="1" applyAlignment="1">
      <alignment horizontal="right" vertical="center" shrinkToFit="1"/>
    </xf>
    <xf numFmtId="182" fontId="7" fillId="0" borderId="83" xfId="49" applyNumberFormat="1" applyFont="1" applyFill="1" applyBorder="1" applyAlignment="1">
      <alignment horizontal="right" vertical="center"/>
    </xf>
    <xf numFmtId="38" fontId="7" fillId="21" borderId="84" xfId="49" applyFont="1" applyFill="1" applyBorder="1" applyAlignment="1">
      <alignment horizontal="center" vertical="center"/>
    </xf>
    <xf numFmtId="38" fontId="7" fillId="21" borderId="85" xfId="49" applyFont="1" applyFill="1" applyBorder="1" applyAlignment="1">
      <alignment horizontal="center" vertical="center"/>
    </xf>
    <xf numFmtId="38" fontId="7" fillId="21" borderId="86" xfId="49" applyFont="1" applyFill="1" applyBorder="1" applyAlignment="1">
      <alignment horizontal="center" vertical="center"/>
    </xf>
    <xf numFmtId="38" fontId="7" fillId="21" borderId="87" xfId="49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183" fontId="32" fillId="0" borderId="10" xfId="49" applyNumberFormat="1" applyFont="1" applyFill="1" applyBorder="1" applyAlignment="1">
      <alignment horizontal="right" vertical="center" shrinkToFit="1"/>
    </xf>
    <xf numFmtId="187" fontId="32" fillId="0" borderId="12" xfId="49" applyNumberFormat="1" applyFont="1" applyFill="1" applyBorder="1" applyAlignment="1">
      <alignment horizontal="right" vertical="center" shrinkToFit="1"/>
    </xf>
    <xf numFmtId="187" fontId="32" fillId="0" borderId="70" xfId="49" applyNumberFormat="1" applyFont="1" applyFill="1" applyBorder="1" applyAlignment="1">
      <alignment horizontal="right" vertical="center" shrinkToFit="1"/>
    </xf>
    <xf numFmtId="183" fontId="32" fillId="0" borderId="11" xfId="49" applyNumberFormat="1" applyFont="1" applyFill="1" applyBorder="1" applyAlignment="1">
      <alignment horizontal="right" vertical="center" shrinkToFit="1"/>
    </xf>
    <xf numFmtId="187" fontId="32" fillId="0" borderId="71" xfId="49" applyNumberFormat="1" applyFont="1" applyFill="1" applyBorder="1" applyAlignment="1">
      <alignment horizontal="right" vertical="center" shrinkToFit="1"/>
    </xf>
    <xf numFmtId="183" fontId="32" fillId="0" borderId="14" xfId="49" applyNumberFormat="1" applyFont="1" applyFill="1" applyBorder="1" applyAlignment="1">
      <alignment horizontal="right" vertical="center" shrinkToFit="1"/>
    </xf>
    <xf numFmtId="187" fontId="32" fillId="0" borderId="15" xfId="49" applyNumberFormat="1" applyFont="1" applyFill="1" applyBorder="1" applyAlignment="1">
      <alignment horizontal="right" vertical="center" shrinkToFit="1"/>
    </xf>
    <xf numFmtId="187" fontId="32" fillId="0" borderId="88" xfId="49" applyNumberFormat="1" applyFont="1" applyFill="1" applyBorder="1" applyAlignment="1">
      <alignment horizontal="right" vertical="center" shrinkToFit="1"/>
    </xf>
    <xf numFmtId="183" fontId="32" fillId="0" borderId="13" xfId="49" applyNumberFormat="1" applyFont="1" applyFill="1" applyBorder="1" applyAlignment="1">
      <alignment horizontal="right" vertical="center" shrinkToFit="1"/>
    </xf>
    <xf numFmtId="183" fontId="32" fillId="0" borderId="28" xfId="49" applyNumberFormat="1" applyFont="1" applyFill="1" applyBorder="1" applyAlignment="1">
      <alignment horizontal="right" vertical="center" shrinkToFit="1"/>
    </xf>
    <xf numFmtId="183" fontId="32" fillId="0" borderId="17" xfId="49" applyNumberFormat="1" applyFont="1" applyFill="1" applyBorder="1" applyAlignment="1">
      <alignment horizontal="right" vertical="center" shrinkToFit="1"/>
    </xf>
    <xf numFmtId="187" fontId="32" fillId="0" borderId="74" xfId="49" applyNumberFormat="1" applyFont="1" applyFill="1" applyBorder="1" applyAlignment="1">
      <alignment horizontal="right" vertical="center" shrinkToFit="1"/>
    </xf>
    <xf numFmtId="183" fontId="32" fillId="0" borderId="27" xfId="49" applyNumberFormat="1" applyFont="1" applyFill="1" applyBorder="1" applyAlignment="1">
      <alignment horizontal="right" vertical="center" shrinkToFit="1"/>
    </xf>
    <xf numFmtId="187" fontId="32" fillId="0" borderId="16" xfId="49" applyNumberFormat="1" applyFont="1" applyFill="1" applyBorder="1" applyAlignment="1">
      <alignment horizontal="right" vertical="center" shrinkToFit="1"/>
    </xf>
    <xf numFmtId="0" fontId="7" fillId="0" borderId="76" xfId="0" applyFont="1" applyFill="1" applyBorder="1" applyAlignment="1">
      <alignment horizontal="center" vertical="center" shrinkToFit="1"/>
    </xf>
    <xf numFmtId="187" fontId="32" fillId="0" borderId="24" xfId="49" applyNumberFormat="1" applyFont="1" applyFill="1" applyBorder="1" applyAlignment="1">
      <alignment horizontal="right" vertical="center" shrinkToFit="1"/>
    </xf>
    <xf numFmtId="187" fontId="32" fillId="0" borderId="75" xfId="49" applyNumberFormat="1" applyFont="1" applyFill="1" applyBorder="1" applyAlignment="1">
      <alignment horizontal="right" vertical="center" shrinkToFit="1"/>
    </xf>
    <xf numFmtId="187" fontId="32" fillId="0" borderId="76" xfId="49" applyNumberFormat="1" applyFont="1" applyFill="1" applyBorder="1" applyAlignment="1">
      <alignment horizontal="right" vertical="center" shrinkToFit="1"/>
    </xf>
    <xf numFmtId="187" fontId="32" fillId="0" borderId="23" xfId="49" applyNumberFormat="1" applyFont="1" applyFill="1" applyBorder="1" applyAlignment="1">
      <alignment horizontal="right" vertical="center" shrinkToFit="1"/>
    </xf>
    <xf numFmtId="187" fontId="32" fillId="0" borderId="89" xfId="49" applyNumberFormat="1" applyFont="1" applyFill="1" applyBorder="1" applyAlignment="1">
      <alignment horizontal="right" vertical="center" shrinkToFit="1"/>
    </xf>
    <xf numFmtId="187" fontId="32" fillId="0" borderId="26" xfId="49" applyNumberFormat="1" applyFont="1" applyFill="1" applyBorder="1" applyAlignment="1">
      <alignment horizontal="right" vertical="center" shrinkToFit="1"/>
    </xf>
    <xf numFmtId="187" fontId="32" fillId="0" borderId="25" xfId="49" applyNumberFormat="1" applyFont="1" applyFill="1" applyBorder="1" applyAlignment="1">
      <alignment horizontal="right" vertical="center" shrinkToFit="1"/>
    </xf>
    <xf numFmtId="186" fontId="7" fillId="0" borderId="84" xfId="49" applyNumberFormat="1" applyFont="1" applyFill="1" applyBorder="1" applyAlignment="1">
      <alignment horizontal="right" vertical="center"/>
    </xf>
    <xf numFmtId="186" fontId="7" fillId="0" borderId="85" xfId="49" applyNumberFormat="1" applyFont="1" applyFill="1" applyBorder="1" applyAlignment="1">
      <alignment horizontal="right" vertical="center"/>
    </xf>
    <xf numFmtId="186" fontId="7" fillId="0" borderId="87" xfId="49" applyNumberFormat="1" applyFont="1" applyFill="1" applyBorder="1" applyAlignment="1">
      <alignment horizontal="right" vertical="center"/>
    </xf>
    <xf numFmtId="186" fontId="7" fillId="0" borderId="79" xfId="49" applyNumberFormat="1" applyFont="1" applyFill="1" applyBorder="1" applyAlignment="1">
      <alignment horizontal="right" vertical="center"/>
    </xf>
    <xf numFmtId="186" fontId="7" fillId="0" borderId="90" xfId="49" applyNumberFormat="1" applyFont="1" applyFill="1" applyBorder="1" applyAlignment="1">
      <alignment horizontal="right" vertical="center"/>
    </xf>
    <xf numFmtId="185" fontId="7" fillId="0" borderId="91" xfId="49" applyNumberFormat="1" applyFont="1" applyFill="1" applyBorder="1" applyAlignment="1">
      <alignment horizontal="right" vertical="center"/>
    </xf>
    <xf numFmtId="185" fontId="7" fillId="0" borderId="29" xfId="49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center" vertical="center"/>
    </xf>
    <xf numFmtId="183" fontId="7" fillId="0" borderId="92" xfId="49" applyNumberFormat="1" applyFont="1" applyFill="1" applyBorder="1" applyAlignment="1">
      <alignment horizontal="right" vertical="center"/>
    </xf>
    <xf numFmtId="183" fontId="7" fillId="0" borderId="93" xfId="49" applyNumberFormat="1" applyFont="1" applyFill="1" applyBorder="1" applyAlignment="1">
      <alignment horizontal="right" vertical="center"/>
    </xf>
    <xf numFmtId="183" fontId="7" fillId="0" borderId="94" xfId="49" applyNumberFormat="1" applyFont="1" applyFill="1" applyBorder="1" applyAlignment="1">
      <alignment horizontal="right" vertical="center"/>
    </xf>
    <xf numFmtId="182" fontId="7" fillId="0" borderId="95" xfId="49" applyNumberFormat="1" applyFont="1" applyFill="1" applyBorder="1" applyAlignment="1">
      <alignment horizontal="right" vertical="center"/>
    </xf>
    <xf numFmtId="182" fontId="7" fillId="0" borderId="96" xfId="49" applyNumberFormat="1" applyFont="1" applyFill="1" applyBorder="1" applyAlignment="1">
      <alignment horizontal="right" vertical="center"/>
    </xf>
    <xf numFmtId="182" fontId="7" fillId="0" borderId="94" xfId="49" applyNumberFormat="1" applyFont="1" applyFill="1" applyBorder="1" applyAlignment="1">
      <alignment horizontal="right" vertical="center"/>
    </xf>
    <xf numFmtId="182" fontId="7" fillId="0" borderId="97" xfId="49" applyNumberFormat="1" applyFont="1" applyFill="1" applyBorder="1" applyAlignment="1">
      <alignment horizontal="right" vertical="center"/>
    </xf>
    <xf numFmtId="182" fontId="7" fillId="0" borderId="93" xfId="49" applyNumberFormat="1" applyFont="1" applyFill="1" applyBorder="1" applyAlignment="1">
      <alignment horizontal="right" vertical="center"/>
    </xf>
    <xf numFmtId="182" fontId="7" fillId="0" borderId="98" xfId="49" applyNumberFormat="1" applyFont="1" applyFill="1" applyBorder="1" applyAlignment="1">
      <alignment horizontal="right" vertical="center"/>
    </xf>
    <xf numFmtId="182" fontId="7" fillId="0" borderId="64" xfId="49" applyNumberFormat="1" applyFont="1" applyFill="1" applyBorder="1" applyAlignment="1">
      <alignment horizontal="right" vertical="center"/>
    </xf>
    <xf numFmtId="182" fontId="7" fillId="0" borderId="99" xfId="49" applyNumberFormat="1" applyFont="1" applyFill="1" applyBorder="1" applyAlignment="1">
      <alignment horizontal="right" vertical="center"/>
    </xf>
    <xf numFmtId="182" fontId="7" fillId="0" borderId="92" xfId="49" applyNumberFormat="1" applyFont="1" applyFill="1" applyBorder="1" applyAlignment="1">
      <alignment horizontal="right" vertical="center"/>
    </xf>
    <xf numFmtId="182" fontId="7" fillId="0" borderId="100" xfId="49" applyNumberFormat="1" applyFont="1" applyFill="1" applyBorder="1" applyAlignment="1">
      <alignment horizontal="right" vertical="center"/>
    </xf>
    <xf numFmtId="183" fontId="7" fillId="0" borderId="32" xfId="49" applyNumberFormat="1" applyFont="1" applyFill="1" applyBorder="1" applyAlignment="1">
      <alignment horizontal="right" vertical="center"/>
    </xf>
    <xf numFmtId="183" fontId="7" fillId="0" borderId="100" xfId="49" applyNumberFormat="1" applyFont="1" applyFill="1" applyBorder="1" applyAlignment="1">
      <alignment horizontal="right" vertical="center"/>
    </xf>
    <xf numFmtId="183" fontId="7" fillId="0" borderId="35" xfId="49" applyNumberFormat="1" applyFont="1" applyFill="1" applyBorder="1" applyAlignment="1">
      <alignment horizontal="right" vertical="center"/>
    </xf>
    <xf numFmtId="183" fontId="7" fillId="0" borderId="98" xfId="49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97" xfId="49" applyNumberFormat="1" applyFont="1" applyFill="1" applyBorder="1" applyAlignment="1">
      <alignment horizontal="right" vertical="center"/>
    </xf>
    <xf numFmtId="183" fontId="7" fillId="0" borderId="101" xfId="49" applyNumberFormat="1" applyFont="1" applyFill="1" applyBorder="1" applyAlignment="1">
      <alignment horizontal="right" vertical="center"/>
    </xf>
    <xf numFmtId="183" fontId="7" fillId="0" borderId="96" xfId="49" applyNumberFormat="1" applyFont="1" applyFill="1" applyBorder="1" applyAlignment="1">
      <alignment horizontal="right" vertical="center"/>
    </xf>
    <xf numFmtId="38" fontId="7" fillId="0" borderId="95" xfId="49" applyFont="1" applyFill="1" applyBorder="1" applyAlignment="1">
      <alignment horizontal="right" vertical="center"/>
    </xf>
    <xf numFmtId="38" fontId="7" fillId="0" borderId="101" xfId="49" applyFont="1" applyFill="1" applyBorder="1" applyAlignment="1">
      <alignment horizontal="right" vertical="center"/>
    </xf>
    <xf numFmtId="38" fontId="7" fillId="0" borderId="96" xfId="49" applyFont="1" applyFill="1" applyBorder="1" applyAlignment="1">
      <alignment horizontal="right" vertical="center"/>
    </xf>
    <xf numFmtId="183" fontId="7" fillId="0" borderId="102" xfId="49" applyNumberFormat="1" applyFont="1" applyFill="1" applyBorder="1" applyAlignment="1">
      <alignment horizontal="right" vertical="center"/>
    </xf>
    <xf numFmtId="183" fontId="7" fillId="0" borderId="43" xfId="49" applyNumberFormat="1" applyFont="1" applyFill="1" applyBorder="1" applyAlignment="1">
      <alignment horizontal="right" vertical="center"/>
    </xf>
    <xf numFmtId="183" fontId="7" fillId="0" borderId="103" xfId="49" applyNumberFormat="1" applyFont="1" applyFill="1" applyBorder="1" applyAlignment="1">
      <alignment horizontal="right" vertical="center"/>
    </xf>
    <xf numFmtId="183" fontId="7" fillId="0" borderId="64" xfId="49" applyNumberFormat="1" applyFont="1" applyFill="1" applyBorder="1" applyAlignment="1">
      <alignment horizontal="right" vertical="center"/>
    </xf>
    <xf numFmtId="183" fontId="7" fillId="0" borderId="45" xfId="49" applyNumberFormat="1" applyFont="1" applyFill="1" applyBorder="1" applyAlignment="1">
      <alignment horizontal="right" vertical="center"/>
    </xf>
    <xf numFmtId="183" fontId="7" fillId="0" borderId="99" xfId="49" applyNumberFormat="1" applyFont="1" applyFill="1" applyBorder="1" applyAlignment="1">
      <alignment horizontal="right" vertical="center"/>
    </xf>
    <xf numFmtId="183" fontId="7" fillId="0" borderId="95" xfId="49" applyNumberFormat="1" applyFont="1" applyFill="1" applyBorder="1" applyAlignment="1">
      <alignment horizontal="right" vertical="center"/>
    </xf>
    <xf numFmtId="183" fontId="7" fillId="0" borderId="104" xfId="49" applyNumberFormat="1" applyFont="1" applyFill="1" applyBorder="1" applyAlignment="1">
      <alignment horizontal="right" vertical="center"/>
    </xf>
    <xf numFmtId="183" fontId="7" fillId="0" borderId="41" xfId="49" applyNumberFormat="1" applyFont="1" applyFill="1" applyBorder="1" applyAlignment="1">
      <alignment horizontal="right" vertical="center"/>
    </xf>
    <xf numFmtId="183" fontId="7" fillId="0" borderId="105" xfId="49" applyNumberFormat="1" applyFont="1" applyFill="1" applyBorder="1" applyAlignment="1">
      <alignment horizontal="right" vertical="center"/>
    </xf>
    <xf numFmtId="0" fontId="32" fillId="0" borderId="7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189" fontId="7" fillId="0" borderId="66" xfId="49" applyNumberFormat="1" applyFont="1" applyFill="1" applyBorder="1" applyAlignment="1">
      <alignment horizontal="right" vertical="center"/>
    </xf>
    <xf numFmtId="189" fontId="7" fillId="0" borderId="77" xfId="49" applyNumberFormat="1" applyFont="1" applyFill="1" applyBorder="1" applyAlignment="1">
      <alignment horizontal="right" vertical="center"/>
    </xf>
    <xf numFmtId="189" fontId="7" fillId="0" borderId="78" xfId="49" applyNumberFormat="1" applyFont="1" applyFill="1" applyBorder="1" applyAlignment="1">
      <alignment horizontal="right" vertical="center"/>
    </xf>
    <xf numFmtId="189" fontId="7" fillId="0" borderId="67" xfId="49" applyNumberFormat="1" applyFont="1" applyFill="1" applyBorder="1" applyAlignment="1">
      <alignment horizontal="right" vertical="center"/>
    </xf>
    <xf numFmtId="189" fontId="7" fillId="0" borderId="106" xfId="49" applyNumberFormat="1" applyFont="1" applyFill="1" applyBorder="1" applyAlignment="1">
      <alignment horizontal="right" vertical="center"/>
    </xf>
    <xf numFmtId="189" fontId="7" fillId="0" borderId="65" xfId="49" applyNumberFormat="1" applyFont="1" applyFill="1" applyBorder="1" applyAlignment="1">
      <alignment horizontal="right" vertical="center"/>
    </xf>
    <xf numFmtId="189" fontId="7" fillId="0" borderId="68" xfId="49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38" fontId="41" fillId="0" borderId="0" xfId="49" applyFont="1" applyFill="1" applyBorder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8" fillId="0" borderId="0" xfId="65" applyNumberFormat="1" applyFont="1" applyAlignment="1">
      <alignment horizontal="right" vertical="center"/>
      <protection/>
    </xf>
    <xf numFmtId="0" fontId="7" fillId="0" borderId="0" xfId="0" applyFont="1" applyBorder="1" applyAlignment="1">
      <alignment horizontal="right" vertical="center" wrapText="1"/>
    </xf>
    <xf numFmtId="0" fontId="0" fillId="0" borderId="0" xfId="65" applyNumberFormat="1" applyFont="1" applyAlignment="1">
      <alignment horizontal="right" vertical="center"/>
      <protection/>
    </xf>
    <xf numFmtId="177" fontId="0" fillId="0" borderId="0" xfId="65" applyNumberFormat="1" applyFont="1" applyAlignment="1">
      <alignment horizontal="right" vertical="center"/>
      <protection/>
    </xf>
    <xf numFmtId="0" fontId="1" fillId="0" borderId="0" xfId="65" applyNumberFormat="1" applyFont="1" applyAlignment="1">
      <alignment horizontal="right" vertical="center"/>
      <protection/>
    </xf>
    <xf numFmtId="0" fontId="8" fillId="0" borderId="0" xfId="65" applyNumberFormat="1" applyFont="1" applyAlignment="1">
      <alignment horizontal="left" vertical="center"/>
      <protection/>
    </xf>
    <xf numFmtId="0" fontId="0" fillId="0" borderId="0" xfId="65" applyNumberFormat="1" applyFont="1" applyAlignment="1">
      <alignment horizontal="left" vertical="center"/>
      <protection/>
    </xf>
    <xf numFmtId="0" fontId="31" fillId="0" borderId="57" xfId="65" applyNumberFormat="1" applyFont="1" applyBorder="1" applyAlignment="1">
      <alignment horizontal="center" vertical="center" shrinkToFit="1"/>
      <protection/>
    </xf>
    <xf numFmtId="0" fontId="31" fillId="0" borderId="41" xfId="0" applyFont="1" applyFill="1" applyBorder="1" applyAlignment="1">
      <alignment horizontal="center" vertical="center" shrinkToFit="1"/>
    </xf>
    <xf numFmtId="0" fontId="42" fillId="0" borderId="0" xfId="65" applyNumberFormat="1" applyFont="1" applyAlignment="1">
      <alignment horizontal="left" vertical="center"/>
      <protection/>
    </xf>
    <xf numFmtId="0" fontId="45" fillId="0" borderId="0" xfId="65" applyNumberFormat="1" applyFont="1" applyAlignment="1">
      <alignment horizontal="left" vertical="center"/>
      <protection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0" fillId="0" borderId="57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 shrinkToFit="1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left" vertical="center"/>
      <protection/>
    </xf>
    <xf numFmtId="0" fontId="7" fillId="0" borderId="102" xfId="0" applyFont="1" applyFill="1" applyBorder="1" applyAlignment="1" applyProtection="1">
      <alignment horizontal="center" vertical="center"/>
      <protection/>
    </xf>
    <xf numFmtId="0" fontId="7" fillId="0" borderId="10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10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 shrinkToFit="1"/>
      <protection/>
    </xf>
    <xf numFmtId="0" fontId="7" fillId="0" borderId="71" xfId="0" applyFont="1" applyFill="1" applyBorder="1" applyAlignment="1" applyProtection="1">
      <alignment horizontal="center" vertical="center" shrinkToFit="1"/>
      <protection/>
    </xf>
    <xf numFmtId="0" fontId="7" fillId="0" borderId="76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 applyProtection="1">
      <alignment horizontal="center" vertical="center" shrinkToFit="1"/>
      <protection/>
    </xf>
    <xf numFmtId="0" fontId="7" fillId="0" borderId="81" xfId="0" applyFont="1" applyFill="1" applyBorder="1" applyAlignment="1" applyProtection="1">
      <alignment horizontal="center" vertical="center" shrinkToFit="1"/>
      <protection/>
    </xf>
    <xf numFmtId="0" fontId="7" fillId="0" borderId="46" xfId="0" applyFont="1" applyFill="1" applyBorder="1" applyAlignment="1" applyProtection="1">
      <alignment horizontal="center" vertical="center" shrinkToFit="1"/>
      <protection/>
    </xf>
    <xf numFmtId="38" fontId="7" fillId="21" borderId="84" xfId="49" applyFont="1" applyFill="1" applyBorder="1" applyAlignment="1" applyProtection="1">
      <alignment horizontal="center" vertical="center"/>
      <protection/>
    </xf>
    <xf numFmtId="182" fontId="7" fillId="0" borderId="14" xfId="49" applyNumberFormat="1" applyFont="1" applyFill="1" applyBorder="1" applyAlignment="1" applyProtection="1">
      <alignment horizontal="right" vertical="center"/>
      <protection/>
    </xf>
    <xf numFmtId="182" fontId="7" fillId="0" borderId="23" xfId="49" applyNumberFormat="1" applyFont="1" applyFill="1" applyBorder="1" applyAlignment="1" applyProtection="1">
      <alignment horizontal="right" vertical="center"/>
      <protection/>
    </xf>
    <xf numFmtId="181" fontId="7" fillId="0" borderId="66" xfId="49" applyNumberFormat="1" applyFont="1" applyFill="1" applyBorder="1" applyAlignment="1" applyProtection="1">
      <alignment horizontal="right" vertical="center"/>
      <protection/>
    </xf>
    <xf numFmtId="183" fontId="7" fillId="0" borderId="22" xfId="49" applyNumberFormat="1" applyFont="1" applyFill="1" applyBorder="1" applyAlignment="1" applyProtection="1">
      <alignment horizontal="right" vertical="center"/>
      <protection/>
    </xf>
    <xf numFmtId="183" fontId="7" fillId="0" borderId="92" xfId="49" applyNumberFormat="1" applyFont="1" applyFill="1" applyBorder="1" applyAlignment="1" applyProtection="1">
      <alignment horizontal="right" vertical="center"/>
      <protection/>
    </xf>
    <xf numFmtId="183" fontId="7" fillId="0" borderId="33" xfId="49" applyNumberFormat="1" applyFont="1" applyFill="1" applyBorder="1" applyAlignment="1" applyProtection="1">
      <alignment horizontal="right" vertical="center"/>
      <protection/>
    </xf>
    <xf numFmtId="183" fontId="7" fillId="0" borderId="10" xfId="49" applyNumberFormat="1" applyFont="1" applyFill="1" applyBorder="1" applyAlignment="1" applyProtection="1">
      <alignment horizontal="right" vertical="center"/>
      <protection/>
    </xf>
    <xf numFmtId="183" fontId="7" fillId="0" borderId="32" xfId="49" applyNumberFormat="1" applyFont="1" applyFill="1" applyBorder="1" applyAlignment="1" applyProtection="1">
      <alignment horizontal="right" vertical="center"/>
      <protection/>
    </xf>
    <xf numFmtId="183" fontId="7" fillId="0" borderId="100" xfId="49" applyNumberFormat="1" applyFont="1" applyFill="1" applyBorder="1" applyAlignment="1" applyProtection="1">
      <alignment horizontal="right" vertical="center"/>
      <protection/>
    </xf>
    <xf numFmtId="191" fontId="7" fillId="0" borderId="66" xfId="49" applyNumberFormat="1" applyFont="1" applyFill="1" applyBorder="1" applyAlignment="1" applyProtection="1">
      <alignment horizontal="right" vertical="center"/>
      <protection/>
    </xf>
    <xf numFmtId="185" fontId="7" fillId="0" borderId="52" xfId="49" applyNumberFormat="1" applyFont="1" applyFill="1" applyBorder="1" applyAlignment="1" applyProtection="1">
      <alignment horizontal="right" vertical="center"/>
      <protection/>
    </xf>
    <xf numFmtId="185" fontId="7" fillId="0" borderId="56" xfId="49" applyNumberFormat="1" applyFont="1" applyFill="1" applyBorder="1" applyAlignment="1" applyProtection="1">
      <alignment horizontal="right" vertical="center"/>
      <protection/>
    </xf>
    <xf numFmtId="185" fontId="7" fillId="0" borderId="47" xfId="49" applyNumberFormat="1" applyFont="1" applyFill="1" applyBorder="1" applyAlignment="1" applyProtection="1">
      <alignment horizontal="right" vertical="center"/>
      <protection/>
    </xf>
    <xf numFmtId="186" fontId="7" fillId="0" borderId="84" xfId="49" applyNumberFormat="1" applyFont="1" applyFill="1" applyBorder="1" applyAlignment="1" applyProtection="1">
      <alignment horizontal="right" vertical="center"/>
      <protection/>
    </xf>
    <xf numFmtId="186" fontId="7" fillId="0" borderId="56" xfId="49" applyNumberFormat="1" applyFont="1" applyFill="1" applyBorder="1" applyAlignment="1" applyProtection="1">
      <alignment horizontal="right" vertical="center"/>
      <protection/>
    </xf>
    <xf numFmtId="186" fontId="7" fillId="0" borderId="47" xfId="49" applyNumberFormat="1" applyFont="1" applyFill="1" applyBorder="1" applyAlignment="1" applyProtection="1">
      <alignment horizontal="right" vertical="center"/>
      <protection/>
    </xf>
    <xf numFmtId="183" fontId="32" fillId="0" borderId="10" xfId="49" applyNumberFormat="1" applyFont="1" applyFill="1" applyBorder="1" applyAlignment="1" applyProtection="1">
      <alignment horizontal="right" vertical="center" shrinkToFit="1"/>
      <protection/>
    </xf>
    <xf numFmtId="187" fontId="32" fillId="0" borderId="12" xfId="49" applyNumberFormat="1" applyFont="1" applyFill="1" applyBorder="1" applyAlignment="1" applyProtection="1">
      <alignment horizontal="right" vertical="center" shrinkToFit="1"/>
      <protection/>
    </xf>
    <xf numFmtId="187" fontId="32" fillId="0" borderId="24" xfId="49" applyNumberFormat="1" applyFont="1" applyFill="1" applyBorder="1" applyAlignment="1" applyProtection="1">
      <alignment horizontal="right" vertical="center" shrinkToFit="1"/>
      <protection/>
    </xf>
    <xf numFmtId="183" fontId="32" fillId="0" borderId="37" xfId="49" applyNumberFormat="1" applyFont="1" applyFill="1" applyBorder="1" applyAlignment="1" applyProtection="1">
      <alignment horizontal="right" vertical="center" shrinkToFit="1"/>
      <protection/>
    </xf>
    <xf numFmtId="183" fontId="32" fillId="0" borderId="38" xfId="49" applyNumberFormat="1" applyFont="1" applyFill="1" applyBorder="1" applyAlignment="1" applyProtection="1">
      <alignment horizontal="right" vertical="center" shrinkToFit="1"/>
      <protection/>
    </xf>
    <xf numFmtId="183" fontId="32" fillId="0" borderId="39" xfId="49" applyNumberFormat="1" applyFont="1" applyFill="1" applyBorder="1" applyAlignment="1" applyProtection="1">
      <alignment horizontal="right" vertical="center" shrinkToFit="1"/>
      <protection/>
    </xf>
    <xf numFmtId="187" fontId="32" fillId="0" borderId="38" xfId="49" applyNumberFormat="1" applyFont="1" applyFill="1" applyBorder="1" applyAlignment="1" applyProtection="1">
      <alignment horizontal="right" vertical="center" shrinkToFit="1"/>
      <protection/>
    </xf>
    <xf numFmtId="38" fontId="7" fillId="21" borderId="85" xfId="49" applyFont="1" applyFill="1" applyBorder="1" applyAlignment="1" applyProtection="1">
      <alignment horizontal="center" vertical="center"/>
      <protection/>
    </xf>
    <xf numFmtId="182" fontId="7" fillId="0" borderId="10" xfId="49" applyNumberFormat="1" applyFont="1" applyFill="1" applyBorder="1" applyAlignment="1" applyProtection="1">
      <alignment horizontal="right" vertical="center"/>
      <protection/>
    </xf>
    <xf numFmtId="182" fontId="7" fillId="0" borderId="24" xfId="49" applyNumberFormat="1" applyFont="1" applyFill="1" applyBorder="1" applyAlignment="1" applyProtection="1">
      <alignment horizontal="right" vertical="center"/>
      <protection/>
    </xf>
    <xf numFmtId="181" fontId="7" fillId="0" borderId="77" xfId="49" applyNumberFormat="1" applyFont="1" applyFill="1" applyBorder="1" applyAlignment="1" applyProtection="1">
      <alignment horizontal="right" vertical="center"/>
      <protection/>
    </xf>
    <xf numFmtId="191" fontId="7" fillId="0" borderId="77" xfId="49" applyNumberFormat="1" applyFont="1" applyFill="1" applyBorder="1" applyAlignment="1" applyProtection="1">
      <alignment horizontal="right" vertical="center"/>
      <protection/>
    </xf>
    <xf numFmtId="185" fontId="7" fillId="0" borderId="53" xfId="49" applyNumberFormat="1" applyFont="1" applyFill="1" applyBorder="1" applyAlignment="1" applyProtection="1">
      <alignment horizontal="right" vertical="center"/>
      <protection/>
    </xf>
    <xf numFmtId="185" fontId="7" fillId="0" borderId="57" xfId="49" applyNumberFormat="1" applyFont="1" applyFill="1" applyBorder="1" applyAlignment="1" applyProtection="1">
      <alignment horizontal="right" vertical="center"/>
      <protection/>
    </xf>
    <xf numFmtId="185" fontId="7" fillId="0" borderId="48" xfId="49" applyNumberFormat="1" applyFont="1" applyFill="1" applyBorder="1" applyAlignment="1" applyProtection="1">
      <alignment horizontal="right" vertical="center"/>
      <protection/>
    </xf>
    <xf numFmtId="186" fontId="7" fillId="0" borderId="85" xfId="49" applyNumberFormat="1" applyFont="1" applyFill="1" applyBorder="1" applyAlignment="1" applyProtection="1">
      <alignment horizontal="right" vertical="center"/>
      <protection/>
    </xf>
    <xf numFmtId="186" fontId="7" fillId="0" borderId="57" xfId="49" applyNumberFormat="1" applyFont="1" applyFill="1" applyBorder="1" applyAlignment="1" applyProtection="1">
      <alignment horizontal="right" vertical="center"/>
      <protection/>
    </xf>
    <xf numFmtId="186" fontId="7" fillId="0" borderId="48" xfId="49" applyNumberFormat="1" applyFont="1" applyFill="1" applyBorder="1" applyAlignment="1" applyProtection="1">
      <alignment horizontal="right" vertical="center"/>
      <protection/>
    </xf>
    <xf numFmtId="187" fontId="32" fillId="0" borderId="70" xfId="49" applyNumberFormat="1" applyFont="1" applyFill="1" applyBorder="1" applyAlignment="1" applyProtection="1">
      <alignment horizontal="right" vertical="center" shrinkToFit="1"/>
      <protection/>
    </xf>
    <xf numFmtId="187" fontId="32" fillId="0" borderId="75" xfId="49" applyNumberFormat="1" applyFont="1" applyFill="1" applyBorder="1" applyAlignment="1" applyProtection="1">
      <alignment horizontal="right" vertical="center" shrinkToFit="1"/>
      <protection/>
    </xf>
    <xf numFmtId="183" fontId="32" fillId="0" borderId="31" xfId="49" applyNumberFormat="1" applyFont="1" applyFill="1" applyBorder="1" applyAlignment="1" applyProtection="1">
      <alignment horizontal="right" vertical="center" shrinkToFit="1"/>
      <protection/>
    </xf>
    <xf numFmtId="183" fontId="32" fillId="0" borderId="32" xfId="49" applyNumberFormat="1" applyFont="1" applyFill="1" applyBorder="1" applyAlignment="1" applyProtection="1">
      <alignment horizontal="right" vertical="center" shrinkToFit="1"/>
      <protection/>
    </xf>
    <xf numFmtId="183" fontId="32" fillId="0" borderId="33" xfId="49" applyNumberFormat="1" applyFont="1" applyFill="1" applyBorder="1" applyAlignment="1" applyProtection="1">
      <alignment horizontal="right" vertical="center" shrinkToFit="1"/>
      <protection/>
    </xf>
    <xf numFmtId="187" fontId="32" fillId="0" borderId="41" xfId="49" applyNumberFormat="1" applyFont="1" applyFill="1" applyBorder="1" applyAlignment="1" applyProtection="1">
      <alignment horizontal="right" vertical="center" shrinkToFit="1"/>
      <protection/>
    </xf>
    <xf numFmtId="186" fontId="7" fillId="0" borderId="87" xfId="49" applyNumberFormat="1" applyFont="1" applyFill="1" applyBorder="1" applyAlignment="1" applyProtection="1">
      <alignment horizontal="right" vertical="center"/>
      <protection/>
    </xf>
    <xf numFmtId="186" fontId="7" fillId="0" borderId="62" xfId="49" applyNumberFormat="1" applyFont="1" applyFill="1" applyBorder="1" applyAlignment="1" applyProtection="1">
      <alignment horizontal="right" vertical="center"/>
      <protection/>
    </xf>
    <xf numFmtId="186" fontId="7" fillId="0" borderId="60" xfId="49" applyNumberFormat="1" applyFont="1" applyFill="1" applyBorder="1" applyAlignment="1" applyProtection="1">
      <alignment horizontal="right" vertical="center"/>
      <protection/>
    </xf>
    <xf numFmtId="38" fontId="7" fillId="21" borderId="86" xfId="49" applyFont="1" applyFill="1" applyBorder="1" applyAlignment="1" applyProtection="1">
      <alignment horizontal="center" vertical="center"/>
      <protection/>
    </xf>
    <xf numFmtId="182" fontId="7" fillId="0" borderId="11" xfId="49" applyNumberFormat="1" applyFont="1" applyFill="1" applyBorder="1" applyAlignment="1" applyProtection="1">
      <alignment horizontal="right" vertical="center"/>
      <protection/>
    </xf>
    <xf numFmtId="182" fontId="7" fillId="0" borderId="25" xfId="49" applyNumberFormat="1" applyFont="1" applyFill="1" applyBorder="1" applyAlignment="1" applyProtection="1">
      <alignment horizontal="right" vertical="center"/>
      <protection/>
    </xf>
    <xf numFmtId="181" fontId="7" fillId="0" borderId="78" xfId="49" applyNumberFormat="1" applyFont="1" applyFill="1" applyBorder="1" applyAlignment="1" applyProtection="1">
      <alignment horizontal="right" vertical="center"/>
      <protection/>
    </xf>
    <xf numFmtId="183" fontId="7" fillId="0" borderId="20" xfId="49" applyNumberFormat="1" applyFont="1" applyFill="1" applyBorder="1" applyAlignment="1" applyProtection="1">
      <alignment horizontal="right" vertical="center"/>
      <protection/>
    </xf>
    <xf numFmtId="183" fontId="7" fillId="0" borderId="93" xfId="49" applyNumberFormat="1" applyFont="1" applyFill="1" applyBorder="1" applyAlignment="1" applyProtection="1">
      <alignment horizontal="right" vertical="center"/>
      <protection/>
    </xf>
    <xf numFmtId="183" fontId="7" fillId="0" borderId="36" xfId="49" applyNumberFormat="1" applyFont="1" applyFill="1" applyBorder="1" applyAlignment="1" applyProtection="1">
      <alignment horizontal="right" vertical="center"/>
      <protection/>
    </xf>
    <xf numFmtId="183" fontId="7" fillId="0" borderId="11" xfId="49" applyNumberFormat="1" applyFont="1" applyFill="1" applyBorder="1" applyAlignment="1" applyProtection="1">
      <alignment horizontal="right" vertical="center"/>
      <protection/>
    </xf>
    <xf numFmtId="183" fontId="7" fillId="0" borderId="35" xfId="49" applyNumberFormat="1" applyFont="1" applyFill="1" applyBorder="1" applyAlignment="1" applyProtection="1">
      <alignment horizontal="right" vertical="center"/>
      <protection/>
    </xf>
    <xf numFmtId="183" fontId="7" fillId="0" borderId="98" xfId="49" applyNumberFormat="1" applyFont="1" applyFill="1" applyBorder="1" applyAlignment="1" applyProtection="1">
      <alignment horizontal="right" vertical="center"/>
      <protection/>
    </xf>
    <xf numFmtId="191" fontId="7" fillId="0" borderId="78" xfId="49" applyNumberFormat="1" applyFont="1" applyFill="1" applyBorder="1" applyAlignment="1" applyProtection="1">
      <alignment horizontal="right" vertical="center"/>
      <protection/>
    </xf>
    <xf numFmtId="185" fontId="7" fillId="0" borderId="54" xfId="49" applyNumberFormat="1" applyFont="1" applyFill="1" applyBorder="1" applyAlignment="1" applyProtection="1">
      <alignment horizontal="right" vertical="center"/>
      <protection/>
    </xf>
    <xf numFmtId="185" fontId="7" fillId="0" borderId="30" xfId="49" applyNumberFormat="1" applyFont="1" applyFill="1" applyBorder="1" applyAlignment="1" applyProtection="1">
      <alignment horizontal="right" vertical="center"/>
      <protection/>
    </xf>
    <xf numFmtId="185" fontId="7" fillId="0" borderId="49" xfId="49" applyNumberFormat="1" applyFont="1" applyFill="1" applyBorder="1" applyAlignment="1" applyProtection="1">
      <alignment horizontal="right" vertical="center"/>
      <protection/>
    </xf>
    <xf numFmtId="186" fontId="7" fillId="0" borderId="79" xfId="49" applyNumberFormat="1" applyFont="1" applyFill="1" applyBorder="1" applyAlignment="1" applyProtection="1">
      <alignment horizontal="right" vertical="center"/>
      <protection/>
    </xf>
    <xf numFmtId="186" fontId="7" fillId="0" borderId="59" xfId="49" applyNumberFormat="1" applyFont="1" applyFill="1" applyBorder="1" applyAlignment="1" applyProtection="1">
      <alignment horizontal="right" vertical="center"/>
      <protection/>
    </xf>
    <xf numFmtId="186" fontId="7" fillId="0" borderId="51" xfId="49" applyNumberFormat="1" applyFont="1" applyFill="1" applyBorder="1" applyAlignment="1" applyProtection="1">
      <alignment horizontal="right" vertical="center"/>
      <protection/>
    </xf>
    <xf numFmtId="183" fontId="32" fillId="0" borderId="11" xfId="49" applyNumberFormat="1" applyFont="1" applyFill="1" applyBorder="1" applyAlignment="1" applyProtection="1">
      <alignment horizontal="right" vertical="center" shrinkToFit="1"/>
      <protection/>
    </xf>
    <xf numFmtId="187" fontId="32" fillId="0" borderId="71" xfId="49" applyNumberFormat="1" applyFont="1" applyFill="1" applyBorder="1" applyAlignment="1" applyProtection="1">
      <alignment horizontal="right" vertical="center" shrinkToFit="1"/>
      <protection/>
    </xf>
    <xf numFmtId="187" fontId="32" fillId="0" borderId="76" xfId="49" applyNumberFormat="1" applyFont="1" applyFill="1" applyBorder="1" applyAlignment="1" applyProtection="1">
      <alignment horizontal="right" vertical="center" shrinkToFit="1"/>
      <protection/>
    </xf>
    <xf numFmtId="183" fontId="32" fillId="0" borderId="34" xfId="49" applyNumberFormat="1" applyFont="1" applyFill="1" applyBorder="1" applyAlignment="1" applyProtection="1">
      <alignment horizontal="right" vertical="center" shrinkToFit="1"/>
      <protection/>
    </xf>
    <xf numFmtId="183" fontId="32" fillId="0" borderId="35" xfId="49" applyNumberFormat="1" applyFont="1" applyFill="1" applyBorder="1" applyAlignment="1" applyProtection="1">
      <alignment horizontal="right" vertical="center" shrinkToFit="1"/>
      <protection/>
    </xf>
    <xf numFmtId="183" fontId="32" fillId="0" borderId="36" xfId="49" applyNumberFormat="1" applyFont="1" applyFill="1" applyBorder="1" applyAlignment="1" applyProtection="1">
      <alignment horizontal="right" vertical="center" shrinkToFit="1"/>
      <protection/>
    </xf>
    <xf numFmtId="187" fontId="32" fillId="0" borderId="43" xfId="49" applyNumberFormat="1" applyFont="1" applyFill="1" applyBorder="1" applyAlignment="1" applyProtection="1">
      <alignment horizontal="right" vertical="center" shrinkToFit="1"/>
      <protection/>
    </xf>
    <xf numFmtId="183" fontId="7" fillId="0" borderId="21" xfId="49" applyNumberFormat="1" applyFont="1" applyFill="1" applyBorder="1" applyAlignment="1" applyProtection="1">
      <alignment horizontal="right" vertical="center"/>
      <protection/>
    </xf>
    <xf numFmtId="183" fontId="7" fillId="0" borderId="94" xfId="49" applyNumberFormat="1" applyFont="1" applyFill="1" applyBorder="1" applyAlignment="1" applyProtection="1">
      <alignment horizontal="right" vertical="center"/>
      <protection/>
    </xf>
    <xf numFmtId="183" fontId="7" fillId="0" borderId="39" xfId="49" applyNumberFormat="1" applyFont="1" applyFill="1" applyBorder="1" applyAlignment="1" applyProtection="1">
      <alignment horizontal="right" vertical="center"/>
      <protection/>
    </xf>
    <xf numFmtId="183" fontId="7" fillId="0" borderId="14" xfId="49" applyNumberFormat="1" applyFont="1" applyFill="1" applyBorder="1" applyAlignment="1" applyProtection="1">
      <alignment horizontal="right" vertical="center"/>
      <protection/>
    </xf>
    <xf numFmtId="183" fontId="7" fillId="0" borderId="38" xfId="49" applyNumberFormat="1" applyFont="1" applyFill="1" applyBorder="1" applyAlignment="1" applyProtection="1">
      <alignment horizontal="right" vertical="center"/>
      <protection/>
    </xf>
    <xf numFmtId="183" fontId="7" fillId="0" borderId="97" xfId="49" applyNumberFormat="1" applyFont="1" applyFill="1" applyBorder="1" applyAlignment="1" applyProtection="1">
      <alignment horizontal="right" vertical="center"/>
      <protection/>
    </xf>
    <xf numFmtId="183" fontId="32" fillId="0" borderId="14" xfId="49" applyNumberFormat="1" applyFont="1" applyFill="1" applyBorder="1" applyAlignment="1" applyProtection="1">
      <alignment horizontal="right" vertical="center" shrinkToFit="1"/>
      <protection/>
    </xf>
    <xf numFmtId="187" fontId="32" fillId="0" borderId="15" xfId="49" applyNumberFormat="1" applyFont="1" applyFill="1" applyBorder="1" applyAlignment="1" applyProtection="1">
      <alignment horizontal="right" vertical="center" shrinkToFit="1"/>
      <protection/>
    </xf>
    <xf numFmtId="187" fontId="32" fillId="0" borderId="23" xfId="49" applyNumberFormat="1" applyFont="1" applyFill="1" applyBorder="1" applyAlignment="1" applyProtection="1">
      <alignment horizontal="right" vertical="center" shrinkToFit="1"/>
      <protection/>
    </xf>
    <xf numFmtId="181" fontId="7" fillId="0" borderId="66" xfId="0" applyNumberFormat="1" applyFont="1" applyFill="1" applyBorder="1" applyAlignment="1" applyProtection="1">
      <alignment horizontal="right" vertical="center"/>
      <protection/>
    </xf>
    <xf numFmtId="191" fontId="7" fillId="0" borderId="67" xfId="49" applyNumberFormat="1" applyFont="1" applyFill="1" applyBorder="1" applyAlignment="1" applyProtection="1">
      <alignment horizontal="right" vertical="center"/>
      <protection/>
    </xf>
    <xf numFmtId="181" fontId="7" fillId="0" borderId="68" xfId="0" applyNumberFormat="1" applyFont="1" applyFill="1" applyBorder="1" applyAlignment="1" applyProtection="1">
      <alignment horizontal="right" vertical="center"/>
      <protection/>
    </xf>
    <xf numFmtId="191" fontId="7" fillId="0" borderId="106" xfId="49" applyNumberFormat="1" applyFont="1" applyFill="1" applyBorder="1" applyAlignment="1" applyProtection="1">
      <alignment horizontal="right" vertical="center"/>
      <protection/>
    </xf>
    <xf numFmtId="187" fontId="32" fillId="0" borderId="88" xfId="49" applyNumberFormat="1" applyFont="1" applyFill="1" applyBorder="1" applyAlignment="1" applyProtection="1">
      <alignment horizontal="right" vertical="center" shrinkToFit="1"/>
      <protection/>
    </xf>
    <xf numFmtId="187" fontId="32" fillId="0" borderId="89" xfId="49" applyNumberFormat="1" applyFont="1" applyFill="1" applyBorder="1" applyAlignment="1" applyProtection="1">
      <alignment horizontal="right" vertical="center" shrinkToFit="1"/>
      <protection/>
    </xf>
    <xf numFmtId="38" fontId="7" fillId="21" borderId="108" xfId="49" applyFont="1" applyFill="1" applyBorder="1" applyAlignment="1" applyProtection="1">
      <alignment horizontal="center" vertical="center"/>
      <protection/>
    </xf>
    <xf numFmtId="182" fontId="7" fillId="0" borderId="13" xfId="49" applyNumberFormat="1" applyFont="1" applyFill="1" applyBorder="1" applyAlignment="1" applyProtection="1">
      <alignment horizontal="right" vertical="center"/>
      <protection/>
    </xf>
    <xf numFmtId="182" fontId="7" fillId="0" borderId="83" xfId="49" applyNumberFormat="1" applyFont="1" applyFill="1" applyBorder="1" applyAlignment="1" applyProtection="1">
      <alignment horizontal="right" vertical="center"/>
      <protection/>
    </xf>
    <xf numFmtId="181" fontId="7" fillId="0" borderId="80" xfId="0" applyNumberFormat="1" applyFont="1" applyFill="1" applyBorder="1" applyAlignment="1" applyProtection="1">
      <alignment horizontal="right" vertical="center"/>
      <protection/>
    </xf>
    <xf numFmtId="183" fontId="7" fillId="0" borderId="109" xfId="49" applyNumberFormat="1" applyFont="1" applyFill="1" applyBorder="1" applyAlignment="1" applyProtection="1">
      <alignment horizontal="right" vertical="center"/>
      <protection/>
    </xf>
    <xf numFmtId="183" fontId="7" fillId="0" borderId="110" xfId="49" applyNumberFormat="1" applyFont="1" applyFill="1" applyBorder="1" applyAlignment="1" applyProtection="1">
      <alignment horizontal="right" vertical="center"/>
      <protection/>
    </xf>
    <xf numFmtId="183" fontId="7" fillId="0" borderId="111" xfId="49" applyNumberFormat="1" applyFont="1" applyFill="1" applyBorder="1" applyAlignment="1" applyProtection="1">
      <alignment horizontal="right" vertical="center"/>
      <protection/>
    </xf>
    <xf numFmtId="183" fontId="7" fillId="0" borderId="13" xfId="49" applyNumberFormat="1" applyFont="1" applyFill="1" applyBorder="1" applyAlignment="1" applyProtection="1">
      <alignment horizontal="right" vertical="center"/>
      <protection/>
    </xf>
    <xf numFmtId="183" fontId="7" fillId="0" borderId="101" xfId="49" applyNumberFormat="1" applyFont="1" applyFill="1" applyBorder="1" applyAlignment="1" applyProtection="1">
      <alignment horizontal="right" vertical="center"/>
      <protection/>
    </xf>
    <xf numFmtId="183" fontId="7" fillId="0" borderId="96" xfId="49" applyNumberFormat="1" applyFont="1" applyFill="1" applyBorder="1" applyAlignment="1" applyProtection="1">
      <alignment horizontal="right" vertical="center"/>
      <protection/>
    </xf>
    <xf numFmtId="186" fontId="7" fillId="0" borderId="0" xfId="49" applyNumberFormat="1" applyFont="1" applyFill="1" applyBorder="1" applyAlignment="1" applyProtection="1">
      <alignment horizontal="right" vertical="center"/>
      <protection/>
    </xf>
    <xf numFmtId="186" fontId="7" fillId="0" borderId="63" xfId="49" applyNumberFormat="1" applyFont="1" applyFill="1" applyBorder="1" applyAlignment="1" applyProtection="1">
      <alignment horizontal="right" vertical="center"/>
      <protection/>
    </xf>
    <xf numFmtId="186" fontId="7" fillId="0" borderId="61" xfId="49" applyNumberFormat="1" applyFont="1" applyFill="1" applyBorder="1" applyAlignment="1" applyProtection="1">
      <alignment horizontal="right" vertical="center"/>
      <protection/>
    </xf>
    <xf numFmtId="183" fontId="32" fillId="0" borderId="13" xfId="49" applyNumberFormat="1" applyFont="1" applyFill="1" applyBorder="1" applyAlignment="1" applyProtection="1">
      <alignment horizontal="right" vertical="center" shrinkToFit="1"/>
      <protection/>
    </xf>
    <xf numFmtId="187" fontId="32" fillId="0" borderId="32" xfId="49" applyNumberFormat="1" applyFont="1" applyFill="1" applyBorder="1" applyAlignment="1" applyProtection="1">
      <alignment horizontal="right" vertical="center" shrinkToFit="1"/>
      <protection/>
    </xf>
    <xf numFmtId="181" fontId="7" fillId="0" borderId="67" xfId="49" applyNumberFormat="1" applyFont="1" applyFill="1" applyBorder="1" applyAlignment="1" applyProtection="1">
      <alignment horizontal="right" vertical="center"/>
      <protection/>
    </xf>
    <xf numFmtId="188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32" fillId="21" borderId="112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177" fontId="8" fillId="0" borderId="0" xfId="65" applyNumberFormat="1" applyFont="1" applyAlignment="1">
      <alignment horizontal="right" vertical="center"/>
      <protection/>
    </xf>
    <xf numFmtId="0" fontId="8" fillId="0" borderId="0" xfId="65" applyNumberFormat="1" applyFont="1" applyBorder="1" applyAlignment="1">
      <alignment horizontal="right" vertical="center"/>
      <protection/>
    </xf>
    <xf numFmtId="0" fontId="1" fillId="0" borderId="0" xfId="65" applyNumberFormat="1" applyFont="1" applyBorder="1" applyAlignment="1">
      <alignment horizontal="right" vertical="center"/>
      <protection/>
    </xf>
    <xf numFmtId="0" fontId="7" fillId="0" borderId="91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91" xfId="0" applyFont="1" applyBorder="1" applyAlignment="1">
      <alignment horizontal="left" vertical="center"/>
    </xf>
    <xf numFmtId="0" fontId="7" fillId="0" borderId="90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91" xfId="0" applyFont="1" applyFill="1" applyBorder="1" applyAlignment="1">
      <alignment horizontal="right" vertical="center"/>
    </xf>
    <xf numFmtId="0" fontId="7" fillId="0" borderId="90" xfId="0" applyFont="1" applyFill="1" applyBorder="1" applyAlignment="1">
      <alignment horizontal="right" vertical="center"/>
    </xf>
    <xf numFmtId="0" fontId="7" fillId="21" borderId="1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0" fontId="30" fillId="0" borderId="56" xfId="0" applyFont="1" applyBorder="1" applyAlignment="1">
      <alignment horizontal="center" vertical="center" wrapText="1" shrinkToFit="1"/>
    </xf>
    <xf numFmtId="0" fontId="30" fillId="4" borderId="56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 shrinkToFit="1"/>
    </xf>
    <xf numFmtId="0" fontId="0" fillId="21" borderId="25" xfId="0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71" xfId="0" applyFont="1" applyBorder="1" applyAlignment="1">
      <alignment horizontal="center" vertical="center" shrinkToFit="1"/>
    </xf>
    <xf numFmtId="188" fontId="30" fillId="0" borderId="56" xfId="49" applyNumberFormat="1" applyFont="1" applyFill="1" applyBorder="1" applyAlignment="1">
      <alignment horizontal="right" vertical="center" shrinkToFit="1"/>
    </xf>
    <xf numFmtId="188" fontId="30" fillId="0" borderId="15" xfId="49" applyNumberFormat="1" applyFont="1" applyFill="1" applyBorder="1" applyAlignment="1">
      <alignment horizontal="right" vertical="center" shrinkToFit="1"/>
    </xf>
    <xf numFmtId="188" fontId="30" fillId="0" borderId="70" xfId="49" applyNumberFormat="1" applyFont="1" applyFill="1" applyBorder="1" applyAlignment="1">
      <alignment horizontal="right" vertical="center" shrinkToFit="1"/>
    </xf>
    <xf numFmtId="188" fontId="30" fillId="0" borderId="71" xfId="49" applyNumberFormat="1" applyFont="1" applyFill="1" applyBorder="1" applyAlignment="1">
      <alignment horizontal="right" vertical="center" shrinkToFit="1"/>
    </xf>
    <xf numFmtId="188" fontId="30" fillId="0" borderId="13" xfId="49" applyNumberFormat="1" applyFont="1" applyFill="1" applyBorder="1" applyAlignment="1">
      <alignment horizontal="right" vertical="center" shrinkToFit="1"/>
    </xf>
    <xf numFmtId="188" fontId="30" fillId="0" borderId="63" xfId="49" applyNumberFormat="1" applyFont="1" applyFill="1" applyBorder="1" applyAlignment="1">
      <alignment horizontal="right" vertical="center" shrinkToFit="1"/>
    </xf>
    <xf numFmtId="188" fontId="30" fillId="0" borderId="63" xfId="49" applyNumberFormat="1" applyFont="1" applyFill="1" applyBorder="1" applyAlignment="1">
      <alignment vertical="center" shrinkToFit="1"/>
    </xf>
    <xf numFmtId="188" fontId="30" fillId="0" borderId="114" xfId="49" applyNumberFormat="1" applyFont="1" applyFill="1" applyBorder="1" applyAlignment="1">
      <alignment horizontal="right" vertical="center" shrinkToFit="1"/>
    </xf>
    <xf numFmtId="188" fontId="30" fillId="0" borderId="112" xfId="49" applyNumberFormat="1" applyFont="1" applyFill="1" applyBorder="1" applyAlignment="1">
      <alignment horizontal="right" vertical="center" shrinkToFit="1"/>
    </xf>
    <xf numFmtId="188" fontId="30" fillId="0" borderId="115" xfId="49" applyNumberFormat="1" applyFont="1" applyFill="1" applyBorder="1" applyAlignment="1">
      <alignment horizontal="right" vertical="center" shrinkToFit="1"/>
    </xf>
    <xf numFmtId="188" fontId="34" fillId="0" borderId="115" xfId="49" applyNumberFormat="1" applyFont="1" applyFill="1" applyBorder="1" applyAlignment="1" applyProtection="1">
      <alignment horizontal="right" vertical="center" shrinkToFit="1"/>
      <protection locked="0"/>
    </xf>
    <xf numFmtId="188" fontId="30" fillId="0" borderId="73" xfId="49" applyNumberFormat="1" applyFont="1" applyFill="1" applyBorder="1" applyAlignment="1">
      <alignment horizontal="right" vertical="center" shrinkToFit="1"/>
    </xf>
    <xf numFmtId="188" fontId="30" fillId="0" borderId="116" xfId="49" applyNumberFormat="1" applyFont="1" applyFill="1" applyBorder="1" applyAlignment="1">
      <alignment horizontal="right" vertical="center" shrinkToFit="1"/>
    </xf>
    <xf numFmtId="188" fontId="30" fillId="0" borderId="117" xfId="49" applyNumberFormat="1" applyFont="1" applyFill="1" applyBorder="1" applyAlignment="1">
      <alignment horizontal="right" vertical="center" shrinkToFit="1"/>
    </xf>
    <xf numFmtId="188" fontId="34" fillId="0" borderId="117" xfId="49" applyNumberFormat="1" applyFont="1" applyFill="1" applyBorder="1" applyAlignment="1">
      <alignment horizontal="right" vertical="center" shrinkToFit="1"/>
    </xf>
    <xf numFmtId="188" fontId="30" fillId="0" borderId="118" xfId="49" applyNumberFormat="1" applyFont="1" applyFill="1" applyBorder="1" applyAlignment="1">
      <alignment horizontal="right" vertical="center" shrinkToFit="1"/>
    </xf>
    <xf numFmtId="188" fontId="32" fillId="0" borderId="59" xfId="49" applyNumberFormat="1" applyFont="1" applyFill="1" applyBorder="1" applyAlignment="1">
      <alignment horizontal="right" vertical="center"/>
    </xf>
    <xf numFmtId="188" fontId="32" fillId="0" borderId="16" xfId="49" applyNumberFormat="1" applyFont="1" applyFill="1" applyBorder="1" applyAlignment="1">
      <alignment horizontal="right" vertical="center"/>
    </xf>
    <xf numFmtId="0" fontId="7" fillId="0" borderId="90" xfId="0" applyFont="1" applyBorder="1" applyAlignment="1">
      <alignment horizontal="left" vertical="center"/>
    </xf>
    <xf numFmtId="0" fontId="32" fillId="0" borderId="0" xfId="65" applyNumberFormat="1" applyFont="1" applyAlignment="1">
      <alignment horizontal="left" vertical="center"/>
      <protection/>
    </xf>
    <xf numFmtId="0" fontId="32" fillId="0" borderId="0" xfId="65" applyNumberFormat="1" applyFont="1" applyAlignment="1">
      <alignment horizontal="right" vertical="center"/>
      <protection/>
    </xf>
    <xf numFmtId="177" fontId="30" fillId="0" borderId="119" xfId="65" applyNumberFormat="1" applyFont="1" applyBorder="1" applyAlignment="1">
      <alignment horizontal="right" vertical="center"/>
      <protection/>
    </xf>
    <xf numFmtId="0" fontId="31" fillId="0" borderId="55" xfId="65" applyNumberFormat="1" applyFont="1" applyBorder="1" applyAlignment="1">
      <alignment horizontal="center" vertical="center" shrinkToFit="1"/>
      <protection/>
    </xf>
    <xf numFmtId="0" fontId="31" fillId="0" borderId="17" xfId="65" applyNumberFormat="1" applyFont="1" applyBorder="1" applyAlignment="1">
      <alignment horizontal="center" vertical="center" shrinkToFit="1"/>
      <protection/>
    </xf>
    <xf numFmtId="0" fontId="50" fillId="0" borderId="24" xfId="0" applyFont="1" applyBorder="1" applyAlignment="1">
      <alignment vertical="center"/>
    </xf>
    <xf numFmtId="0" fontId="51" fillId="0" borderId="0" xfId="65" applyNumberFormat="1" applyFont="1" applyAlignment="1">
      <alignment horizontal="left" vertical="center"/>
      <protection/>
    </xf>
    <xf numFmtId="49" fontId="52" fillId="0" borderId="0" xfId="0" applyNumberFormat="1" applyFont="1" applyAlignment="1">
      <alignment horizontal="right"/>
    </xf>
    <xf numFmtId="0" fontId="31" fillId="0" borderId="104" xfId="0" applyFont="1" applyFill="1" applyBorder="1" applyAlignment="1">
      <alignment horizontal="center" vertical="center" shrinkToFit="1"/>
    </xf>
    <xf numFmtId="0" fontId="31" fillId="0" borderId="119" xfId="66" applyFont="1" applyFill="1" applyBorder="1" applyAlignment="1">
      <alignment horizontal="center" vertical="center" shrinkToFit="1"/>
      <protection/>
    </xf>
    <xf numFmtId="177" fontId="30" fillId="0" borderId="104" xfId="65" applyNumberFormat="1" applyFont="1" applyBorder="1" applyAlignment="1">
      <alignment horizontal="right" vertical="center"/>
      <protection/>
    </xf>
    <xf numFmtId="187" fontId="32" fillId="0" borderId="37" xfId="49" applyNumberFormat="1" applyFont="1" applyFill="1" applyBorder="1" applyAlignment="1">
      <alignment horizontal="right" vertical="center" shrinkToFit="1"/>
    </xf>
    <xf numFmtId="187" fontId="32" fillId="0" borderId="39" xfId="49" applyNumberFormat="1" applyFont="1" applyFill="1" applyBorder="1" applyAlignment="1">
      <alignment horizontal="right" vertical="center" shrinkToFit="1"/>
    </xf>
    <xf numFmtId="187" fontId="32" fillId="0" borderId="40" xfId="49" applyNumberFormat="1" applyFont="1" applyFill="1" applyBorder="1" applyAlignment="1">
      <alignment horizontal="right" vertical="center" shrinkToFit="1"/>
    </xf>
    <xf numFmtId="187" fontId="32" fillId="0" borderId="33" xfId="49" applyNumberFormat="1" applyFont="1" applyFill="1" applyBorder="1" applyAlignment="1">
      <alignment horizontal="right" vertical="center" shrinkToFit="1"/>
    </xf>
    <xf numFmtId="187" fontId="32" fillId="0" borderId="42" xfId="49" applyNumberFormat="1" applyFont="1" applyFill="1" applyBorder="1" applyAlignment="1">
      <alignment horizontal="right" vertical="center" shrinkToFit="1"/>
    </xf>
    <xf numFmtId="187" fontId="32" fillId="0" borderId="36" xfId="49" applyNumberFormat="1" applyFont="1" applyFill="1" applyBorder="1" applyAlignment="1">
      <alignment horizontal="right" vertical="center" shrinkToFit="1"/>
    </xf>
    <xf numFmtId="187" fontId="32" fillId="0" borderId="31" xfId="49" applyNumberFormat="1" applyFont="1" applyFill="1" applyBorder="1" applyAlignment="1">
      <alignment horizontal="right" vertical="center" shrinkToFit="1"/>
    </xf>
    <xf numFmtId="187" fontId="32" fillId="0" borderId="107" xfId="49" applyNumberFormat="1" applyFont="1" applyFill="1" applyBorder="1" applyAlignment="1">
      <alignment horizontal="right" vertical="center" shrinkToFit="1"/>
    </xf>
    <xf numFmtId="187" fontId="32" fillId="0" borderId="44" xfId="49" applyNumberFormat="1" applyFont="1" applyFill="1" applyBorder="1" applyAlignment="1">
      <alignment horizontal="right" vertical="center" shrinkToFit="1"/>
    </xf>
    <xf numFmtId="187" fontId="32" fillId="0" borderId="18" xfId="49" applyNumberFormat="1" applyFont="1" applyFill="1" applyBorder="1" applyAlignment="1">
      <alignment horizontal="right" vertical="center" shrinkToFit="1"/>
    </xf>
    <xf numFmtId="187" fontId="32" fillId="0" borderId="120" xfId="49" applyNumberFormat="1" applyFont="1" applyFill="1" applyBorder="1" applyAlignment="1">
      <alignment horizontal="right" vertical="center" shrinkToFit="1"/>
    </xf>
    <xf numFmtId="187" fontId="32" fillId="0" borderId="34" xfId="49" applyNumberFormat="1" applyFont="1" applyFill="1" applyBorder="1" applyAlignment="1">
      <alignment horizontal="right" vertical="center" shrinkToFit="1"/>
    </xf>
    <xf numFmtId="187" fontId="32" fillId="0" borderId="37" xfId="49" applyNumberFormat="1" applyFont="1" applyFill="1" applyBorder="1" applyAlignment="1" applyProtection="1">
      <alignment horizontal="right" vertical="center" shrinkToFit="1"/>
      <protection/>
    </xf>
    <xf numFmtId="187" fontId="32" fillId="0" borderId="39" xfId="49" applyNumberFormat="1" applyFont="1" applyFill="1" applyBorder="1" applyAlignment="1" applyProtection="1">
      <alignment horizontal="right" vertical="center" shrinkToFit="1"/>
      <protection/>
    </xf>
    <xf numFmtId="187" fontId="32" fillId="0" borderId="40" xfId="49" applyNumberFormat="1" applyFont="1" applyFill="1" applyBorder="1" applyAlignment="1" applyProtection="1">
      <alignment horizontal="right" vertical="center" shrinkToFit="1"/>
      <protection/>
    </xf>
    <xf numFmtId="187" fontId="32" fillId="0" borderId="33" xfId="49" applyNumberFormat="1" applyFont="1" applyFill="1" applyBorder="1" applyAlignment="1" applyProtection="1">
      <alignment horizontal="right" vertical="center" shrinkToFit="1"/>
      <protection/>
    </xf>
    <xf numFmtId="187" fontId="32" fillId="0" borderId="42" xfId="49" applyNumberFormat="1" applyFont="1" applyFill="1" applyBorder="1" applyAlignment="1" applyProtection="1">
      <alignment horizontal="right" vertical="center" shrinkToFit="1"/>
      <protection/>
    </xf>
    <xf numFmtId="187" fontId="32" fillId="0" borderId="36" xfId="49" applyNumberFormat="1" applyFont="1" applyFill="1" applyBorder="1" applyAlignment="1" applyProtection="1">
      <alignment horizontal="right" vertical="center" shrinkToFit="1"/>
      <protection/>
    </xf>
    <xf numFmtId="187" fontId="32" fillId="0" borderId="31" xfId="49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right" vertical="center"/>
    </xf>
    <xf numFmtId="181" fontId="7" fillId="0" borderId="78" xfId="42" applyNumberFormat="1" applyFont="1" applyFill="1" applyBorder="1" applyAlignment="1">
      <alignment horizontal="right" vertical="center"/>
    </xf>
    <xf numFmtId="191" fontId="7" fillId="0" borderId="78" xfId="49" applyNumberFormat="1" applyFont="1" applyFill="1" applyBorder="1" applyAlignment="1">
      <alignment horizontal="right" vertical="center"/>
    </xf>
    <xf numFmtId="186" fontId="7" fillId="0" borderId="79" xfId="49" applyNumberFormat="1" applyFont="1" applyFill="1" applyBorder="1" applyAlignment="1">
      <alignment horizontal="right" vertical="center"/>
    </xf>
    <xf numFmtId="186" fontId="7" fillId="0" borderId="59" xfId="49" applyNumberFormat="1" applyFont="1" applyFill="1" applyBorder="1" applyAlignment="1">
      <alignment horizontal="right" vertical="center"/>
    </xf>
    <xf numFmtId="186" fontId="7" fillId="0" borderId="51" xfId="49" applyNumberFormat="1" applyFont="1" applyFill="1" applyBorder="1" applyAlignment="1">
      <alignment horizontal="right" vertical="center"/>
    </xf>
    <xf numFmtId="187" fontId="32" fillId="0" borderId="71" xfId="49" applyNumberFormat="1" applyFont="1" applyFill="1" applyBorder="1" applyAlignment="1">
      <alignment horizontal="right" vertical="center" shrinkToFit="1"/>
    </xf>
    <xf numFmtId="187" fontId="32" fillId="0" borderId="76" xfId="49" applyNumberFormat="1" applyFont="1" applyFill="1" applyBorder="1" applyAlignment="1">
      <alignment horizontal="right" vertical="center" shrinkToFit="1"/>
    </xf>
    <xf numFmtId="187" fontId="32" fillId="0" borderId="42" xfId="49" applyNumberFormat="1" applyFont="1" applyFill="1" applyBorder="1" applyAlignment="1">
      <alignment horizontal="right" vertical="center" shrinkToFit="1"/>
    </xf>
    <xf numFmtId="187" fontId="32" fillId="0" borderId="43" xfId="49" applyNumberFormat="1" applyFont="1" applyFill="1" applyBorder="1" applyAlignment="1">
      <alignment horizontal="right" vertical="center" shrinkToFit="1"/>
    </xf>
    <xf numFmtId="187" fontId="32" fillId="0" borderId="107" xfId="49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189" fontId="7" fillId="0" borderId="78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8" fontId="34" fillId="0" borderId="28" xfId="49" applyNumberFormat="1" applyFont="1" applyFill="1" applyBorder="1" applyAlignment="1">
      <alignment horizontal="right" vertical="center" shrinkToFit="1"/>
    </xf>
    <xf numFmtId="188" fontId="34" fillId="0" borderId="71" xfId="49" applyNumberFormat="1" applyFont="1" applyFill="1" applyBorder="1" applyAlignment="1">
      <alignment horizontal="right" vertical="center" shrinkToFit="1"/>
    </xf>
    <xf numFmtId="38" fontId="7" fillId="21" borderId="15" xfId="49" applyFont="1" applyFill="1" applyBorder="1" applyAlignment="1">
      <alignment horizontal="center" vertical="center"/>
    </xf>
    <xf numFmtId="38" fontId="7" fillId="21" borderId="70" xfId="49" applyFont="1" applyFill="1" applyBorder="1" applyAlignment="1">
      <alignment horizontal="center" vertical="center"/>
    </xf>
    <xf numFmtId="38" fontId="7" fillId="21" borderId="71" xfId="49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57" xfId="0" applyFont="1" applyBorder="1" applyAlignment="1">
      <alignment shrinkToFit="1"/>
    </xf>
    <xf numFmtId="0" fontId="0" fillId="0" borderId="57" xfId="0" applyFont="1" applyBorder="1" applyAlignment="1">
      <alignment horizontal="center" shrinkToFit="1"/>
    </xf>
    <xf numFmtId="0" fontId="0" fillId="0" borderId="57" xfId="0" applyFont="1" applyFill="1" applyBorder="1" applyAlignment="1">
      <alignment horizontal="center" shrinkToFit="1"/>
    </xf>
    <xf numFmtId="178" fontId="0" fillId="0" borderId="57" xfId="0" applyNumberFormat="1" applyFont="1" applyBorder="1" applyAlignment="1">
      <alignment horizontal="center" shrinkToFit="1"/>
    </xf>
    <xf numFmtId="176" fontId="0" fillId="0" borderId="57" xfId="49" applyNumberFormat="1" applyFont="1" applyBorder="1" applyAlignment="1">
      <alignment horizontal="center" shrinkToFit="1"/>
    </xf>
    <xf numFmtId="177" fontId="0" fillId="0" borderId="57" xfId="0" applyNumberFormat="1" applyFont="1" applyBorder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vertical="center"/>
    </xf>
    <xf numFmtId="176" fontId="0" fillId="0" borderId="57" xfId="49" applyNumberFormat="1" applyFont="1" applyBorder="1" applyAlignment="1">
      <alignment shrinkToFit="1"/>
    </xf>
    <xf numFmtId="0" fontId="0" fillId="0" borderId="0" xfId="0" applyFont="1" applyAlignment="1">
      <alignment/>
    </xf>
    <xf numFmtId="0" fontId="0" fillId="0" borderId="55" xfId="0" applyFont="1" applyBorder="1" applyAlignment="1">
      <alignment horizontal="center" shrinkToFit="1"/>
    </xf>
    <xf numFmtId="0" fontId="0" fillId="0" borderId="63" xfId="0" applyFont="1" applyFill="1" applyBorder="1" applyAlignment="1">
      <alignment horizontal="center" shrinkToFit="1"/>
    </xf>
    <xf numFmtId="178" fontId="0" fillId="0" borderId="57" xfId="0" applyNumberFormat="1" applyFont="1" applyBorder="1" applyAlignment="1">
      <alignment horizontal="right" vertical="center" shrinkToFit="1"/>
    </xf>
    <xf numFmtId="178" fontId="0" fillId="0" borderId="75" xfId="0" applyNumberFormat="1" applyFont="1" applyBorder="1" applyAlignment="1">
      <alignment horizontal="right" vertical="center" shrinkToFit="1"/>
    </xf>
    <xf numFmtId="179" fontId="0" fillId="0" borderId="57" xfId="0" applyNumberFormat="1" applyFont="1" applyBorder="1" applyAlignment="1">
      <alignment horizontal="center" shrinkToFit="1"/>
    </xf>
    <xf numFmtId="194" fontId="0" fillId="0" borderId="0" xfId="0" applyNumberFormat="1" applyFont="1" applyAlignment="1">
      <alignment shrinkToFit="1"/>
    </xf>
    <xf numFmtId="177" fontId="0" fillId="0" borderId="57" xfId="0" applyNumberFormat="1" applyFont="1" applyBorder="1" applyAlignment="1">
      <alignment horizontal="center" shrinkToFit="1"/>
    </xf>
    <xf numFmtId="0" fontId="8" fillId="0" borderId="0" xfId="65" applyNumberFormat="1" applyFont="1" applyFill="1" applyAlignment="1">
      <alignment horizontal="left" vertical="center"/>
      <protection/>
    </xf>
    <xf numFmtId="0" fontId="44" fillId="0" borderId="0" xfId="65" applyNumberFormat="1" applyFont="1" applyFill="1" applyBorder="1" applyAlignment="1">
      <alignment horizontal="left" vertical="center"/>
      <protection/>
    </xf>
    <xf numFmtId="177" fontId="8" fillId="0" borderId="0" xfId="65" applyNumberFormat="1" applyFont="1" applyAlignment="1">
      <alignment horizontal="left" vertical="center"/>
      <protection/>
    </xf>
    <xf numFmtId="38" fontId="7" fillId="21" borderId="0" xfId="49" applyFont="1" applyFill="1" applyBorder="1" applyAlignment="1">
      <alignment horizontal="left" vertical="center"/>
    </xf>
    <xf numFmtId="0" fontId="7" fillId="21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38" fontId="7" fillId="0" borderId="0" xfId="49" applyFont="1" applyFill="1" applyBorder="1" applyAlignment="1">
      <alignment horizontal="left" vertical="center"/>
    </xf>
    <xf numFmtId="193" fontId="8" fillId="0" borderId="0" xfId="65" applyNumberFormat="1" applyFont="1" applyFill="1" applyBorder="1" applyAlignment="1">
      <alignment horizontal="right" vertical="center"/>
      <protection/>
    </xf>
    <xf numFmtId="0" fontId="51" fillId="0" borderId="0" xfId="65" applyNumberFormat="1" applyFont="1" applyBorder="1" applyAlignment="1">
      <alignment horizontal="right" vertical="center"/>
      <protection/>
    </xf>
    <xf numFmtId="188" fontId="30" fillId="0" borderId="0" xfId="49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shrinkToFit="1"/>
    </xf>
    <xf numFmtId="38" fontId="54" fillId="21" borderId="0" xfId="49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37" fillId="0" borderId="0" xfId="65" applyNumberFormat="1" applyFont="1" applyBorder="1" applyAlignment="1">
      <alignment horizontal="right" vertical="center"/>
      <protection/>
    </xf>
    <xf numFmtId="38" fontId="44" fillId="21" borderId="0" xfId="49" applyFont="1" applyFill="1" applyBorder="1" applyAlignment="1">
      <alignment horizontal="left" vertical="center"/>
    </xf>
    <xf numFmtId="38" fontId="44" fillId="0" borderId="0" xfId="49" applyFont="1" applyFill="1" applyBorder="1" applyAlignment="1">
      <alignment horizontal="left" vertical="center"/>
    </xf>
    <xf numFmtId="0" fontId="37" fillId="0" borderId="0" xfId="65" applyNumberFormat="1" applyFont="1" applyFill="1" applyBorder="1" applyAlignment="1">
      <alignment horizontal="right" vertical="center"/>
      <protection/>
    </xf>
    <xf numFmtId="0" fontId="31" fillId="0" borderId="0" xfId="65" applyNumberFormat="1" applyFont="1" applyBorder="1" applyAlignment="1">
      <alignment horizontal="center" vertical="center" shrinkToFit="1"/>
      <protection/>
    </xf>
    <xf numFmtId="177" fontId="30" fillId="0" borderId="0" xfId="65" applyNumberFormat="1" applyFont="1" applyBorder="1" applyAlignment="1">
      <alignment horizontal="right" vertical="center"/>
      <protection/>
    </xf>
    <xf numFmtId="177" fontId="30" fillId="0" borderId="0" xfId="65" applyNumberFormat="1" applyFont="1" applyFill="1" applyBorder="1" applyAlignment="1">
      <alignment horizontal="right" vertical="center"/>
      <protection/>
    </xf>
    <xf numFmtId="178" fontId="0" fillId="0" borderId="63" xfId="0" applyNumberFormat="1" applyFont="1" applyFill="1" applyBorder="1" applyAlignment="1">
      <alignment horizontal="center" shrinkToFit="1"/>
    </xf>
    <xf numFmtId="177" fontId="0" fillId="0" borderId="63" xfId="0" applyNumberFormat="1" applyFont="1" applyFill="1" applyBorder="1" applyAlignment="1">
      <alignment horizontal="center" shrinkToFit="1"/>
    </xf>
    <xf numFmtId="178" fontId="0" fillId="0" borderId="83" xfId="0" applyNumberFormat="1" applyFont="1" applyFill="1" applyBorder="1" applyAlignment="1">
      <alignment horizontal="right" vertical="center" shrinkToFit="1"/>
    </xf>
    <xf numFmtId="179" fontId="0" fillId="0" borderId="83" xfId="0" applyNumberFormat="1" applyFont="1" applyFill="1" applyBorder="1" applyAlignment="1">
      <alignment horizontal="center" shrinkToFit="1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center" shrinkToFit="1"/>
    </xf>
    <xf numFmtId="177" fontId="8" fillId="0" borderId="29" xfId="65" applyNumberFormat="1" applyFont="1" applyBorder="1" applyAlignment="1">
      <alignment horizontal="left" vertical="center"/>
      <protection/>
    </xf>
    <xf numFmtId="182" fontId="7" fillId="0" borderId="14" xfId="49" applyNumberFormat="1" applyFont="1" applyFill="1" applyBorder="1" applyAlignment="1" applyProtection="1">
      <alignment horizontal="right" vertical="center"/>
      <protection locked="0"/>
    </xf>
    <xf numFmtId="182" fontId="7" fillId="0" borderId="56" xfId="49" applyNumberFormat="1" applyFont="1" applyFill="1" applyBorder="1" applyAlignment="1" applyProtection="1">
      <alignment horizontal="right" vertical="center"/>
      <protection locked="0"/>
    </xf>
    <xf numFmtId="182" fontId="7" fillId="0" borderId="11" xfId="49" applyNumberFormat="1" applyFont="1" applyFill="1" applyBorder="1" applyAlignment="1" applyProtection="1">
      <alignment horizontal="right" vertical="center"/>
      <protection locked="0"/>
    </xf>
    <xf numFmtId="182" fontId="7" fillId="0" borderId="25" xfId="49" applyNumberFormat="1" applyFont="1" applyFill="1" applyBorder="1" applyAlignment="1" applyProtection="1">
      <alignment horizontal="right" vertical="center"/>
      <protection locked="0"/>
    </xf>
    <xf numFmtId="182" fontId="7" fillId="0" borderId="62" xfId="49" applyNumberFormat="1" applyFont="1" applyFill="1" applyBorder="1" applyAlignment="1">
      <alignment horizontal="right" vertical="center"/>
    </xf>
    <xf numFmtId="182" fontId="7" fillId="0" borderId="94" xfId="49" applyNumberFormat="1" applyFont="1" applyFill="1" applyBorder="1" applyAlignment="1" applyProtection="1">
      <alignment horizontal="right" vertical="center"/>
      <protection locked="0"/>
    </xf>
    <xf numFmtId="182" fontId="7" fillId="0" borderId="39" xfId="49" applyNumberFormat="1" applyFont="1" applyFill="1" applyBorder="1" applyAlignment="1" applyProtection="1">
      <alignment horizontal="right" vertical="center"/>
      <protection locked="0"/>
    </xf>
    <xf numFmtId="183" fontId="7" fillId="0" borderId="94" xfId="49" applyNumberFormat="1" applyFont="1" applyFill="1" applyBorder="1" applyAlignment="1" applyProtection="1">
      <alignment horizontal="right" vertical="center"/>
      <protection locked="0"/>
    </xf>
    <xf numFmtId="183" fontId="7" fillId="0" borderId="38" xfId="49" applyNumberFormat="1" applyFont="1" applyFill="1" applyBorder="1" applyAlignment="1" applyProtection="1">
      <alignment horizontal="right" vertical="center"/>
      <protection locked="0"/>
    </xf>
    <xf numFmtId="183" fontId="7" fillId="0" borderId="97" xfId="49" applyNumberFormat="1" applyFont="1" applyFill="1" applyBorder="1" applyAlignment="1" applyProtection="1">
      <alignment horizontal="right" vertical="center"/>
      <protection locked="0"/>
    </xf>
    <xf numFmtId="185" fontId="7" fillId="0" borderId="56" xfId="49" applyNumberFormat="1" applyFont="1" applyFill="1" applyBorder="1" applyAlignment="1" applyProtection="1">
      <alignment horizontal="right" vertical="center"/>
      <protection locked="0"/>
    </xf>
    <xf numFmtId="185" fontId="7" fillId="0" borderId="47" xfId="49" applyNumberFormat="1" applyFont="1" applyFill="1" applyBorder="1" applyAlignment="1" applyProtection="1">
      <alignment horizontal="right" vertical="center"/>
      <protection locked="0"/>
    </xf>
    <xf numFmtId="183" fontId="32" fillId="0" borderId="14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37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38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39" xfId="49" applyNumberFormat="1" applyFont="1" applyFill="1" applyBorder="1" applyAlignment="1" applyProtection="1">
      <alignment horizontal="right" vertical="center" shrinkToFit="1"/>
      <protection locked="0"/>
    </xf>
    <xf numFmtId="182" fontId="7" fillId="0" borderId="20" xfId="49" applyNumberFormat="1" applyFont="1" applyFill="1" applyBorder="1" applyAlignment="1">
      <alignment horizontal="right" vertical="center"/>
    </xf>
    <xf numFmtId="182" fontId="7" fillId="0" borderId="93" xfId="49" applyNumberFormat="1" applyFont="1" applyFill="1" applyBorder="1" applyAlignment="1" applyProtection="1">
      <alignment horizontal="right" vertical="center"/>
      <protection locked="0"/>
    </xf>
    <xf numFmtId="182" fontId="7" fillId="0" borderId="98" xfId="49" applyNumberFormat="1" applyFont="1" applyFill="1" applyBorder="1" applyAlignment="1" applyProtection="1">
      <alignment horizontal="right" vertical="center"/>
      <protection locked="0"/>
    </xf>
    <xf numFmtId="183" fontId="7" fillId="0" borderId="28" xfId="49" applyNumberFormat="1" applyFont="1" applyFill="1" applyBorder="1" applyAlignment="1">
      <alignment horizontal="right" vertical="center"/>
    </xf>
    <xf numFmtId="183" fontId="7" fillId="0" borderId="102" xfId="49" applyNumberFormat="1" applyFont="1" applyFill="1" applyBorder="1" applyAlignment="1" applyProtection="1">
      <alignment horizontal="right" vertical="center"/>
      <protection locked="0"/>
    </xf>
    <xf numFmtId="183" fontId="7" fillId="0" borderId="43" xfId="49" applyNumberFormat="1" applyFont="1" applyFill="1" applyBorder="1" applyAlignment="1" applyProtection="1">
      <alignment horizontal="right" vertical="center"/>
      <protection locked="0"/>
    </xf>
    <xf numFmtId="183" fontId="7" fillId="0" borderId="103" xfId="49" applyNumberFormat="1" applyFont="1" applyFill="1" applyBorder="1" applyAlignment="1" applyProtection="1">
      <alignment horizontal="right" vertical="center"/>
      <protection locked="0"/>
    </xf>
    <xf numFmtId="185" fontId="7" fillId="0" borderId="54" xfId="49" applyNumberFormat="1" applyFont="1" applyFill="1" applyBorder="1" applyAlignment="1">
      <alignment horizontal="right" vertical="center"/>
    </xf>
    <xf numFmtId="185" fontId="7" fillId="0" borderId="30" xfId="49" applyNumberFormat="1" applyFont="1" applyFill="1" applyBorder="1" applyAlignment="1" applyProtection="1">
      <alignment horizontal="right" vertical="center"/>
      <protection locked="0"/>
    </xf>
    <xf numFmtId="185" fontId="7" fillId="0" borderId="49" xfId="49" applyNumberFormat="1" applyFont="1" applyFill="1" applyBorder="1" applyAlignment="1" applyProtection="1">
      <alignment horizontal="right" vertical="center"/>
      <protection locked="0"/>
    </xf>
    <xf numFmtId="183" fontId="32" fillId="0" borderId="28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2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43" xfId="49" applyNumberFormat="1" applyFont="1" applyFill="1" applyBorder="1" applyAlignment="1" applyProtection="1">
      <alignment horizontal="right" vertical="center" shrinkToFit="1"/>
      <protection locked="0"/>
    </xf>
    <xf numFmtId="183" fontId="32" fillId="0" borderId="107" xfId="49" applyNumberFormat="1" applyFont="1" applyFill="1" applyBorder="1" applyAlignment="1" applyProtection="1">
      <alignment horizontal="right" vertical="center" shrinkToFit="1"/>
      <protection locked="0"/>
    </xf>
    <xf numFmtId="177" fontId="30" fillId="0" borderId="121" xfId="65" applyNumberFormat="1" applyFont="1" applyBorder="1" applyAlignment="1">
      <alignment horizontal="right" vertical="center"/>
      <protection/>
    </xf>
    <xf numFmtId="177" fontId="30" fillId="0" borderId="55" xfId="65" applyNumberFormat="1" applyFont="1" applyBorder="1" applyAlignment="1">
      <alignment horizontal="right" vertical="center"/>
      <protection/>
    </xf>
    <xf numFmtId="177" fontId="30" fillId="0" borderId="30" xfId="65" applyNumberFormat="1" applyFont="1" applyBorder="1" applyAlignment="1">
      <alignment horizontal="right" vertical="center"/>
      <protection/>
    </xf>
    <xf numFmtId="177" fontId="30" fillId="0" borderId="122" xfId="65" applyNumberFormat="1" applyFont="1" applyBorder="1" applyAlignment="1">
      <alignment horizontal="right" vertical="center"/>
      <protection/>
    </xf>
    <xf numFmtId="177" fontId="30" fillId="0" borderId="123" xfId="65" applyNumberFormat="1" applyFont="1" applyBorder="1" applyAlignment="1">
      <alignment horizontal="right" vertical="center"/>
      <protection/>
    </xf>
    <xf numFmtId="177" fontId="30" fillId="0" borderId="58" xfId="65" applyNumberFormat="1" applyFont="1" applyBorder="1" applyAlignment="1">
      <alignment horizontal="right" vertical="center"/>
      <protection/>
    </xf>
    <xf numFmtId="177" fontId="30" fillId="0" borderId="124" xfId="65" applyNumberFormat="1" applyFont="1" applyBorder="1" applyAlignment="1">
      <alignment horizontal="right" vertical="center"/>
      <protection/>
    </xf>
    <xf numFmtId="177" fontId="30" fillId="0" borderId="125" xfId="65" applyNumberFormat="1" applyFont="1" applyBorder="1" applyAlignment="1">
      <alignment horizontal="right" vertical="center"/>
      <protection/>
    </xf>
    <xf numFmtId="177" fontId="30" fillId="0" borderId="102" xfId="65" applyNumberFormat="1" applyFont="1" applyBorder="1" applyAlignment="1">
      <alignment horizontal="right" vertical="center"/>
      <protection/>
    </xf>
    <xf numFmtId="177" fontId="30" fillId="0" borderId="64" xfId="65" applyNumberFormat="1" applyFont="1" applyBorder="1" applyAlignment="1">
      <alignment horizontal="right" vertical="center"/>
      <protection/>
    </xf>
    <xf numFmtId="185" fontId="7" fillId="0" borderId="94" xfId="49" applyNumberFormat="1" applyFont="1" applyFill="1" applyBorder="1" applyAlignment="1">
      <alignment horizontal="right" vertical="center"/>
    </xf>
    <xf numFmtId="185" fontId="7" fillId="0" borderId="39" xfId="49" applyNumberFormat="1" applyFont="1" applyFill="1" applyBorder="1" applyAlignment="1">
      <alignment horizontal="right" vertical="center"/>
    </xf>
    <xf numFmtId="185" fontId="7" fillId="0" borderId="102" xfId="49" applyNumberFormat="1" applyFont="1" applyFill="1" applyBorder="1" applyAlignment="1">
      <alignment horizontal="right" vertical="center"/>
    </xf>
    <xf numFmtId="183" fontId="32" fillId="0" borderId="28" xfId="49" applyNumberFormat="1" applyFont="1" applyFill="1" applyBorder="1" applyAlignment="1">
      <alignment horizontal="right" vertical="center" shrinkToFit="1"/>
    </xf>
    <xf numFmtId="183" fontId="32" fillId="0" borderId="34" xfId="49" applyNumberFormat="1" applyFont="1" applyFill="1" applyBorder="1" applyAlignment="1">
      <alignment horizontal="right" vertical="center" shrinkToFit="1"/>
    </xf>
    <xf numFmtId="183" fontId="32" fillId="0" borderId="35" xfId="49" applyNumberFormat="1" applyFont="1" applyFill="1" applyBorder="1" applyAlignment="1">
      <alignment horizontal="right" vertical="center" shrinkToFit="1"/>
    </xf>
    <xf numFmtId="183" fontId="32" fillId="0" borderId="36" xfId="49" applyNumberFormat="1" applyFont="1" applyFill="1" applyBorder="1" applyAlignment="1">
      <alignment horizontal="right" vertical="center" shrinkToFit="1"/>
    </xf>
    <xf numFmtId="182" fontId="7" fillId="0" borderId="11" xfId="49" applyNumberFormat="1" applyFont="1" applyFill="1" applyBorder="1" applyAlignment="1">
      <alignment horizontal="right" vertical="center"/>
    </xf>
    <xf numFmtId="182" fontId="7" fillId="0" borderId="25" xfId="49" applyNumberFormat="1" applyFont="1" applyFill="1" applyBorder="1" applyAlignment="1">
      <alignment horizontal="right" vertical="center"/>
    </xf>
    <xf numFmtId="183" fontId="7" fillId="0" borderId="102" xfId="49" applyNumberFormat="1" applyFont="1" applyFill="1" applyBorder="1" applyAlignment="1">
      <alignment horizontal="right" vertical="center"/>
    </xf>
    <xf numFmtId="183" fontId="7" fillId="0" borderId="43" xfId="49" applyNumberFormat="1" applyFont="1" applyFill="1" applyBorder="1" applyAlignment="1">
      <alignment horizontal="right" vertical="center"/>
    </xf>
    <xf numFmtId="183" fontId="7" fillId="0" borderId="103" xfId="49" applyNumberFormat="1" applyFont="1" applyFill="1" applyBorder="1" applyAlignment="1">
      <alignment horizontal="right" vertical="center"/>
    </xf>
    <xf numFmtId="188" fontId="55" fillId="0" borderId="117" xfId="49" applyNumberFormat="1" applyFont="1" applyFill="1" applyBorder="1" applyAlignment="1">
      <alignment horizontal="right" vertical="center" shrinkToFit="1"/>
    </xf>
    <xf numFmtId="38" fontId="7" fillId="21" borderId="108" xfId="49" applyFont="1" applyFill="1" applyBorder="1" applyAlignment="1">
      <alignment horizontal="center" vertical="center"/>
    </xf>
    <xf numFmtId="183" fontId="7" fillId="0" borderId="13" xfId="49" applyNumberFormat="1" applyFont="1" applyFill="1" applyBorder="1" applyAlignment="1">
      <alignment horizontal="right" vertical="center"/>
    </xf>
    <xf numFmtId="185" fontId="7" fillId="0" borderId="107" xfId="49" applyNumberFormat="1" applyFont="1" applyFill="1" applyBorder="1" applyAlignment="1">
      <alignment horizontal="right" vertical="center"/>
    </xf>
    <xf numFmtId="183" fontId="7" fillId="0" borderId="114" xfId="49" applyNumberFormat="1" applyFont="1" applyFill="1" applyBorder="1" applyAlignment="1">
      <alignment horizontal="right" vertical="center"/>
    </xf>
    <xf numFmtId="183" fontId="7" fillId="0" borderId="110" xfId="49" applyNumberFormat="1" applyFont="1" applyFill="1" applyBorder="1" applyAlignment="1">
      <alignment horizontal="right" vertical="center"/>
    </xf>
    <xf numFmtId="190" fontId="30" fillId="0" borderId="14" xfId="42" applyNumberFormat="1" applyFont="1" applyFill="1" applyBorder="1" applyAlignment="1">
      <alignment horizontal="right" vertical="center" shrinkToFit="1"/>
    </xf>
    <xf numFmtId="190" fontId="30" fillId="0" borderId="56" xfId="42" applyNumberFormat="1" applyFont="1" applyFill="1" applyBorder="1" applyAlignment="1">
      <alignment horizontal="right" vertical="center" shrinkToFit="1"/>
    </xf>
    <xf numFmtId="190" fontId="30" fillId="0" borderId="23" xfId="42" applyNumberFormat="1" applyFont="1" applyFill="1" applyBorder="1" applyAlignment="1">
      <alignment horizontal="right" vertical="center" shrinkToFit="1"/>
    </xf>
    <xf numFmtId="190" fontId="30" fillId="0" borderId="15" xfId="42" applyNumberFormat="1" applyFont="1" applyFill="1" applyBorder="1" applyAlignment="1">
      <alignment horizontal="right" vertical="center" shrinkToFit="1"/>
    </xf>
    <xf numFmtId="190" fontId="30" fillId="0" borderId="27" xfId="42" applyNumberFormat="1" applyFont="1" applyFill="1" applyBorder="1" applyAlignment="1">
      <alignment horizontal="right" vertical="center" shrinkToFit="1"/>
    </xf>
    <xf numFmtId="190" fontId="30" fillId="0" borderId="57" xfId="42" applyNumberFormat="1" applyFont="1" applyFill="1" applyBorder="1" applyAlignment="1">
      <alignment horizontal="right" vertical="center" shrinkToFit="1"/>
    </xf>
    <xf numFmtId="190" fontId="30" fillId="0" borderId="75" xfId="42" applyNumberFormat="1" applyFont="1" applyFill="1" applyBorder="1" applyAlignment="1">
      <alignment horizontal="right" vertical="center" shrinkToFit="1"/>
    </xf>
    <xf numFmtId="190" fontId="30" fillId="0" borderId="70" xfId="42" applyNumberFormat="1" applyFont="1" applyFill="1" applyBorder="1" applyAlignment="1">
      <alignment horizontal="right" vertical="center" shrinkToFit="1"/>
    </xf>
    <xf numFmtId="190" fontId="30" fillId="0" borderId="28" xfId="42" applyNumberFormat="1" applyFont="1" applyFill="1" applyBorder="1" applyAlignment="1">
      <alignment horizontal="right" vertical="center" shrinkToFit="1"/>
    </xf>
    <xf numFmtId="190" fontId="30" fillId="0" borderId="30" xfId="42" applyNumberFormat="1" applyFont="1" applyFill="1" applyBorder="1" applyAlignment="1">
      <alignment horizontal="right" vertical="center" shrinkToFit="1"/>
    </xf>
    <xf numFmtId="190" fontId="30" fillId="0" borderId="76" xfId="42" applyNumberFormat="1" applyFont="1" applyFill="1" applyBorder="1" applyAlignment="1">
      <alignment horizontal="right" vertical="center" shrinkToFit="1"/>
    </xf>
    <xf numFmtId="190" fontId="30" fillId="0" borderId="71" xfId="42" applyNumberFormat="1" applyFont="1" applyFill="1" applyBorder="1" applyAlignment="1">
      <alignment horizontal="right" vertical="center" shrinkToFit="1"/>
    </xf>
    <xf numFmtId="188" fontId="30" fillId="0" borderId="56" xfId="0" applyNumberFormat="1" applyFont="1" applyFill="1" applyBorder="1" applyAlignment="1" quotePrefix="1">
      <alignment horizontal="right" vertical="center" shrinkToFit="1"/>
    </xf>
    <xf numFmtId="188" fontId="30" fillId="0" borderId="15" xfId="0" applyNumberFormat="1" applyFont="1" applyFill="1" applyBorder="1" applyAlignment="1" quotePrefix="1">
      <alignment horizontal="right" vertical="center" shrinkToFit="1"/>
    </xf>
    <xf numFmtId="188" fontId="30" fillId="0" borderId="14" xfId="0" applyNumberFormat="1" applyFont="1" applyFill="1" applyBorder="1" applyAlignment="1" quotePrefix="1">
      <alignment horizontal="right" vertical="center" shrinkToFit="1"/>
    </xf>
    <xf numFmtId="188" fontId="30" fillId="0" borderId="30" xfId="0" applyNumberFormat="1" applyFont="1" applyFill="1" applyBorder="1" applyAlignment="1" quotePrefix="1">
      <alignment horizontal="right" vertical="center" shrinkToFit="1"/>
    </xf>
    <xf numFmtId="188" fontId="30" fillId="0" borderId="71" xfId="0" applyNumberFormat="1" applyFont="1" applyFill="1" applyBorder="1" applyAlignment="1" quotePrefix="1">
      <alignment horizontal="right" vertical="center" shrinkToFit="1"/>
    </xf>
    <xf numFmtId="188" fontId="30" fillId="0" borderId="28" xfId="0" applyNumberFormat="1" applyFont="1" applyFill="1" applyBorder="1" applyAlignment="1" quotePrefix="1">
      <alignment horizontal="right" vertical="center" shrinkToFit="1"/>
    </xf>
    <xf numFmtId="188" fontId="30" fillId="0" borderId="62" xfId="0" applyNumberFormat="1" applyFont="1" applyFill="1" applyBorder="1" applyAlignment="1" quotePrefix="1">
      <alignment horizontal="right" vertical="center" shrinkToFit="1"/>
    </xf>
    <xf numFmtId="188" fontId="30" fillId="0" borderId="12" xfId="0" applyNumberFormat="1" applyFont="1" applyFill="1" applyBorder="1" applyAlignment="1" quotePrefix="1">
      <alignment horizontal="right" vertical="center" shrinkToFit="1"/>
    </xf>
    <xf numFmtId="188" fontId="30" fillId="0" borderId="10" xfId="0" applyNumberFormat="1" applyFont="1" applyFill="1" applyBorder="1" applyAlignment="1" quotePrefix="1">
      <alignment horizontal="right" vertical="center" shrinkToFit="1"/>
    </xf>
    <xf numFmtId="190" fontId="30" fillId="0" borderId="10" xfId="42" applyNumberFormat="1" applyFont="1" applyFill="1" applyBorder="1" applyAlignment="1">
      <alignment horizontal="right" vertical="center" shrinkToFit="1"/>
    </xf>
    <xf numFmtId="190" fontId="30" fillId="0" borderId="62" xfId="42" applyNumberFormat="1" applyFont="1" applyFill="1" applyBorder="1" applyAlignment="1">
      <alignment horizontal="right" vertical="center" shrinkToFit="1"/>
    </xf>
    <xf numFmtId="190" fontId="30" fillId="0" borderId="24" xfId="42" applyNumberFormat="1" applyFont="1" applyFill="1" applyBorder="1" applyAlignment="1">
      <alignment horizontal="right" vertical="center" shrinkToFit="1"/>
    </xf>
    <xf numFmtId="190" fontId="30" fillId="0" borderId="12" xfId="42" applyNumberFormat="1" applyFont="1" applyFill="1" applyBorder="1" applyAlignment="1">
      <alignment horizontal="right" vertical="center" shrinkToFit="1"/>
    </xf>
    <xf numFmtId="188" fontId="30" fillId="0" borderId="57" xfId="0" applyNumberFormat="1" applyFont="1" applyFill="1" applyBorder="1" applyAlignment="1" quotePrefix="1">
      <alignment horizontal="right" vertical="center" shrinkToFit="1"/>
    </xf>
    <xf numFmtId="188" fontId="30" fillId="0" borderId="70" xfId="0" applyNumberFormat="1" applyFont="1" applyFill="1" applyBorder="1" applyAlignment="1" quotePrefix="1">
      <alignment horizontal="right" vertical="center" shrinkToFit="1"/>
    </xf>
    <xf numFmtId="188" fontId="30" fillId="0" borderId="27" xfId="0" applyNumberFormat="1" applyFont="1" applyFill="1" applyBorder="1" applyAlignment="1" quotePrefix="1">
      <alignment horizontal="right" vertical="center" shrinkToFit="1"/>
    </xf>
    <xf numFmtId="188" fontId="30" fillId="0" borderId="56" xfId="0" applyNumberFormat="1" applyFont="1" applyFill="1" applyBorder="1" applyAlignment="1">
      <alignment horizontal="right" vertical="center" shrinkToFit="1"/>
    </xf>
    <xf numFmtId="188" fontId="30" fillId="0" borderId="56" xfId="49" applyNumberFormat="1" applyFont="1" applyFill="1" applyBorder="1" applyAlignment="1">
      <alignment vertical="center" shrinkToFit="1"/>
    </xf>
    <xf numFmtId="188" fontId="30" fillId="0" borderId="15" xfId="49" applyNumberFormat="1" applyFont="1" applyFill="1" applyBorder="1" applyAlignment="1">
      <alignment vertical="center" shrinkToFit="1"/>
    </xf>
    <xf numFmtId="188" fontId="30" fillId="0" borderId="14" xfId="49" applyNumberFormat="1" applyFont="1" applyFill="1" applyBorder="1" applyAlignment="1">
      <alignment vertical="center" shrinkToFit="1"/>
    </xf>
    <xf numFmtId="188" fontId="30" fillId="0" borderId="57" xfId="49" applyNumberFormat="1" applyFont="1" applyFill="1" applyBorder="1" applyAlignment="1">
      <alignment vertical="center" shrinkToFit="1"/>
    </xf>
    <xf numFmtId="188" fontId="30" fillId="0" borderId="70" xfId="49" applyNumberFormat="1" applyFont="1" applyFill="1" applyBorder="1" applyAlignment="1">
      <alignment vertical="center" shrinkToFit="1"/>
    </xf>
    <xf numFmtId="188" fontId="30" fillId="0" borderId="27" xfId="49" applyNumberFormat="1" applyFont="1" applyFill="1" applyBorder="1" applyAlignment="1">
      <alignment vertical="center" shrinkToFit="1"/>
    </xf>
    <xf numFmtId="190" fontId="30" fillId="0" borderId="28" xfId="42" applyNumberFormat="1" applyFont="1" applyFill="1" applyBorder="1" applyAlignment="1">
      <alignment horizontal="right" vertical="center" shrinkToFit="1"/>
    </xf>
    <xf numFmtId="190" fontId="30" fillId="0" borderId="30" xfId="42" applyNumberFormat="1" applyFont="1" applyFill="1" applyBorder="1" applyAlignment="1">
      <alignment horizontal="right" vertical="center" shrinkToFit="1"/>
    </xf>
    <xf numFmtId="190" fontId="30" fillId="0" borderId="76" xfId="42" applyNumberFormat="1" applyFont="1" applyFill="1" applyBorder="1" applyAlignment="1">
      <alignment horizontal="right" vertical="center" shrinkToFit="1"/>
    </xf>
    <xf numFmtId="190" fontId="30" fillId="0" borderId="71" xfId="42" applyNumberFormat="1" applyFont="1" applyFill="1" applyBorder="1" applyAlignment="1">
      <alignment horizontal="right" vertical="center" shrinkToFit="1"/>
    </xf>
    <xf numFmtId="190" fontId="30" fillId="0" borderId="0" xfId="42" applyNumberFormat="1" applyFont="1" applyFill="1" applyBorder="1" applyAlignment="1">
      <alignment horizontal="right" vertical="center" shrinkToFit="1"/>
    </xf>
    <xf numFmtId="188" fontId="34" fillId="0" borderId="17" xfId="49" applyNumberFormat="1" applyFont="1" applyFill="1" applyBorder="1" applyAlignment="1">
      <alignment horizontal="right" vertical="center" shrinkToFit="1"/>
    </xf>
    <xf numFmtId="188" fontId="34" fillId="0" borderId="74" xfId="49" applyNumberFormat="1" applyFont="1" applyFill="1" applyBorder="1" applyAlignment="1">
      <alignment horizontal="right" vertical="center" shrinkToFit="1"/>
    </xf>
    <xf numFmtId="190" fontId="30" fillId="0" borderId="17" xfId="42" applyNumberFormat="1" applyFont="1" applyFill="1" applyBorder="1" applyAlignment="1">
      <alignment horizontal="right" vertical="center" shrinkToFit="1"/>
    </xf>
    <xf numFmtId="190" fontId="30" fillId="0" borderId="58" xfId="42" applyNumberFormat="1" applyFont="1" applyFill="1" applyBorder="1" applyAlignment="1">
      <alignment horizontal="right" vertical="center" shrinkToFit="1"/>
    </xf>
    <xf numFmtId="190" fontId="30" fillId="0" borderId="74" xfId="42" applyNumberFormat="1" applyFont="1" applyFill="1" applyBorder="1" applyAlignment="1">
      <alignment horizontal="right" vertical="center" shrinkToFit="1"/>
    </xf>
    <xf numFmtId="188" fontId="30" fillId="0" borderId="56" xfId="49" applyNumberFormat="1" applyFont="1" applyFill="1" applyBorder="1" applyAlignment="1" applyProtection="1">
      <alignment horizontal="right" vertical="center" shrinkToFit="1"/>
      <protection locked="0"/>
    </xf>
    <xf numFmtId="188" fontId="30" fillId="0" borderId="15" xfId="49" applyNumberFormat="1" applyFont="1" applyFill="1" applyBorder="1" applyAlignment="1" applyProtection="1">
      <alignment horizontal="right" vertical="center" shrinkToFit="1"/>
      <protection locked="0"/>
    </xf>
    <xf numFmtId="188" fontId="30" fillId="0" borderId="30" xfId="49" applyNumberFormat="1" applyFont="1" applyFill="1" applyBorder="1" applyAlignment="1">
      <alignment horizontal="right" vertical="center" shrinkToFit="1"/>
    </xf>
    <xf numFmtId="188" fontId="30" fillId="0" borderId="71" xfId="49" applyNumberFormat="1" applyFont="1" applyFill="1" applyBorder="1" applyAlignment="1">
      <alignment horizontal="right" vertical="center" shrinkToFit="1"/>
    </xf>
    <xf numFmtId="188" fontId="30" fillId="0" borderId="28" xfId="49" applyNumberFormat="1" applyFont="1" applyFill="1" applyBorder="1" applyAlignment="1">
      <alignment horizontal="right" vertical="center" shrinkToFit="1"/>
    </xf>
    <xf numFmtId="188" fontId="32" fillId="0" borderId="17" xfId="49" applyNumberFormat="1" applyFont="1" applyFill="1" applyBorder="1" applyAlignment="1">
      <alignment horizontal="right" vertical="center"/>
    </xf>
    <xf numFmtId="188" fontId="32" fillId="0" borderId="28" xfId="49" applyNumberFormat="1" applyFont="1" applyFill="1" applyBorder="1" applyAlignment="1">
      <alignment horizontal="right" vertical="center"/>
    </xf>
    <xf numFmtId="188" fontId="30" fillId="0" borderId="54" xfId="49" applyNumberFormat="1" applyFont="1" applyFill="1" applyBorder="1" applyAlignment="1">
      <alignment horizontal="right" vertical="center" shrinkToFit="1"/>
    </xf>
    <xf numFmtId="188" fontId="32" fillId="0" borderId="91" xfId="49" applyNumberFormat="1" applyFont="1" applyFill="1" applyBorder="1" applyAlignment="1">
      <alignment horizontal="right" vertical="center"/>
    </xf>
    <xf numFmtId="0" fontId="7" fillId="0" borderId="126" xfId="0" applyFont="1" applyFill="1" applyBorder="1" applyAlignment="1" applyProtection="1">
      <alignment horizontal="center" vertical="center" wrapText="1"/>
      <protection/>
    </xf>
    <xf numFmtId="0" fontId="7" fillId="21" borderId="17" xfId="0" applyFont="1" applyFill="1" applyBorder="1" applyAlignment="1" applyProtection="1">
      <alignment horizontal="center" vertical="center"/>
      <protection/>
    </xf>
    <xf numFmtId="0" fontId="0" fillId="21" borderId="17" xfId="0" applyFill="1" applyBorder="1" applyAlignment="1" applyProtection="1">
      <alignment horizontal="center" vertical="center"/>
      <protection/>
    </xf>
    <xf numFmtId="0" fontId="38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8" fontId="38" fillId="21" borderId="28" xfId="49" applyFont="1" applyFill="1" applyBorder="1" applyAlignment="1">
      <alignment horizontal="center" vertical="center"/>
    </xf>
    <xf numFmtId="0" fontId="38" fillId="21" borderId="71" xfId="0" applyFont="1" applyFill="1" applyBorder="1" applyAlignment="1">
      <alignment/>
    </xf>
    <xf numFmtId="38" fontId="7" fillId="21" borderId="91" xfId="49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38" fontId="7" fillId="21" borderId="52" xfId="49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38" fontId="7" fillId="21" borderId="29" xfId="49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7" fillId="21" borderId="91" xfId="0" applyFont="1" applyFill="1" applyBorder="1" applyAlignment="1">
      <alignment horizontal="center" vertical="center"/>
    </xf>
    <xf numFmtId="38" fontId="38" fillId="21" borderId="27" xfId="49" applyFont="1" applyFill="1" applyBorder="1" applyAlignment="1">
      <alignment horizontal="center" vertical="center"/>
    </xf>
    <xf numFmtId="0" fontId="38" fillId="0" borderId="70" xfId="0" applyFont="1" applyBorder="1" applyAlignment="1">
      <alignment/>
    </xf>
    <xf numFmtId="0" fontId="38" fillId="21" borderId="70" xfId="0" applyFont="1" applyFill="1" applyBorder="1" applyAlignment="1">
      <alignment/>
    </xf>
    <xf numFmtId="0" fontId="7" fillId="21" borderId="17" xfId="0" applyFont="1" applyFill="1" applyBorder="1" applyAlignment="1">
      <alignment horizontal="center" vertical="center"/>
    </xf>
    <xf numFmtId="0" fontId="32" fillId="21" borderId="112" xfId="0" applyFont="1" applyFill="1" applyBorder="1" applyAlignment="1" applyProtection="1">
      <alignment horizontal="center" vertical="center" wrapText="1"/>
      <protection/>
    </xf>
    <xf numFmtId="0" fontId="32" fillId="21" borderId="11" xfId="0" applyFont="1" applyFill="1" applyBorder="1" applyAlignment="1" applyProtection="1">
      <alignment horizontal="center" vertical="center" wrapText="1"/>
      <protection/>
    </xf>
    <xf numFmtId="38" fontId="38" fillId="21" borderId="14" xfId="49" applyFont="1" applyFill="1" applyBorder="1" applyAlignment="1">
      <alignment horizontal="center" vertical="center"/>
    </xf>
    <xf numFmtId="0" fontId="0" fillId="0" borderId="68" xfId="0" applyBorder="1" applyAlignment="1" applyProtection="1">
      <alignment vertical="center" wrapText="1"/>
      <protection/>
    </xf>
    <xf numFmtId="0" fontId="7" fillId="21" borderId="73" xfId="0" applyFont="1" applyFill="1" applyBorder="1" applyAlignment="1" applyProtection="1">
      <alignment horizontal="center" vertical="center"/>
      <protection/>
    </xf>
    <xf numFmtId="0" fontId="0" fillId="21" borderId="16" xfId="0" applyFill="1" applyBorder="1" applyAlignment="1" applyProtection="1">
      <alignment horizontal="center" vertical="center"/>
      <protection/>
    </xf>
    <xf numFmtId="0" fontId="7" fillId="0" borderId="112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7" fillId="0" borderId="127" xfId="0" applyFont="1" applyFill="1" applyBorder="1" applyAlignment="1" applyProtection="1">
      <alignment horizontal="center" vertical="center" shrinkToFit="1"/>
      <protection/>
    </xf>
    <xf numFmtId="0" fontId="7" fillId="0" borderId="128" xfId="0" applyFont="1" applyFill="1" applyBorder="1" applyAlignment="1" applyProtection="1">
      <alignment horizontal="center" vertical="center" shrinkToFit="1"/>
      <protection/>
    </xf>
    <xf numFmtId="0" fontId="0" fillId="0" borderId="129" xfId="0" applyBorder="1" applyAlignment="1" applyProtection="1">
      <alignment horizontal="center" vertical="center" shrinkToFit="1"/>
      <protection/>
    </xf>
    <xf numFmtId="0" fontId="7" fillId="0" borderId="113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7" fillId="0" borderId="82" xfId="0" applyFont="1" applyFill="1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126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/>
      <protection/>
    </xf>
    <xf numFmtId="0" fontId="30" fillId="0" borderId="131" xfId="0" applyFont="1" applyFill="1" applyBorder="1" applyAlignment="1" applyProtection="1">
      <alignment horizontal="center" vertical="center" wrapText="1"/>
      <protection/>
    </xf>
    <xf numFmtId="0" fontId="7" fillId="0" borderId="132" xfId="0" applyFont="1" applyBorder="1" applyAlignment="1" applyProtection="1">
      <alignment horizontal="center" vertical="center" wrapText="1"/>
      <protection/>
    </xf>
    <xf numFmtId="0" fontId="7" fillId="0" borderId="84" xfId="0" applyFont="1" applyBorder="1" applyAlignment="1" applyProtection="1">
      <alignment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7" fillId="0" borderId="131" xfId="0" applyFont="1" applyFill="1" applyBorder="1" applyAlignment="1" applyProtection="1">
      <alignment horizontal="center" vertical="center" wrapText="1"/>
      <protection/>
    </xf>
    <xf numFmtId="0" fontId="7" fillId="0" borderId="132" xfId="0" applyFont="1" applyFill="1" applyBorder="1" applyAlignment="1" applyProtection="1">
      <alignment horizontal="center" vertical="center" wrapText="1"/>
      <protection/>
    </xf>
    <xf numFmtId="0" fontId="7" fillId="0" borderId="133" xfId="0" applyFont="1" applyBorder="1" applyAlignment="1" applyProtection="1">
      <alignment horizontal="center" vertical="center" wrapText="1"/>
      <protection/>
    </xf>
    <xf numFmtId="38" fontId="7" fillId="21" borderId="50" xfId="49" applyFont="1" applyFill="1" applyBorder="1" applyAlignment="1">
      <alignment horizontal="center" vertical="center" wrapText="1"/>
    </xf>
    <xf numFmtId="38" fontId="38" fillId="21" borderId="53" xfId="49" applyFont="1" applyFill="1" applyBorder="1" applyAlignment="1">
      <alignment horizontal="center" vertical="center"/>
    </xf>
    <xf numFmtId="38" fontId="38" fillId="21" borderId="48" xfId="49" applyFont="1" applyFill="1" applyBorder="1" applyAlignment="1">
      <alignment horizontal="center" vertical="center"/>
    </xf>
    <xf numFmtId="0" fontId="7" fillId="21" borderId="50" xfId="0" applyFont="1" applyFill="1" applyBorder="1" applyAlignment="1">
      <alignment horizontal="center" vertical="center"/>
    </xf>
    <xf numFmtId="38" fontId="38" fillId="21" borderId="52" xfId="49" applyFont="1" applyFill="1" applyBorder="1" applyAlignment="1">
      <alignment horizontal="center" vertical="center"/>
    </xf>
    <xf numFmtId="38" fontId="38" fillId="21" borderId="47" xfId="49" applyFont="1" applyFill="1" applyBorder="1" applyAlignment="1">
      <alignment horizontal="center" vertical="center"/>
    </xf>
    <xf numFmtId="38" fontId="38" fillId="21" borderId="54" xfId="49" applyFont="1" applyFill="1" applyBorder="1" applyAlignment="1">
      <alignment horizontal="center" vertical="center"/>
    </xf>
    <xf numFmtId="38" fontId="38" fillId="21" borderId="49" xfId="49" applyFont="1" applyFill="1" applyBorder="1" applyAlignment="1">
      <alignment horizontal="center" vertical="center"/>
    </xf>
    <xf numFmtId="38" fontId="7" fillId="21" borderId="54" xfId="49" applyFont="1" applyFill="1" applyBorder="1" applyAlignment="1">
      <alignment horizontal="center" vertical="center"/>
    </xf>
    <xf numFmtId="38" fontId="7" fillId="21" borderId="49" xfId="49" applyFont="1" applyFill="1" applyBorder="1" applyAlignment="1">
      <alignment horizontal="center" vertical="center"/>
    </xf>
    <xf numFmtId="38" fontId="7" fillId="21" borderId="47" xfId="49" applyFont="1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 shrinkToFit="1"/>
    </xf>
    <xf numFmtId="0" fontId="7" fillId="0" borderId="128" xfId="0" applyFont="1" applyFill="1" applyBorder="1" applyAlignment="1">
      <alignment horizontal="center" vertical="center" shrinkToFit="1"/>
    </xf>
    <xf numFmtId="0" fontId="0" fillId="0" borderId="129" xfId="0" applyFont="1" applyBorder="1" applyAlignment="1">
      <alignment horizontal="center" vertical="center" shrinkToFit="1"/>
    </xf>
    <xf numFmtId="0" fontId="7" fillId="0" borderId="131" xfId="0" applyFont="1" applyFill="1" applyBorder="1" applyAlignment="1">
      <alignment horizontal="center" vertical="center" wrapText="1"/>
    </xf>
    <xf numFmtId="0" fontId="7" fillId="0" borderId="132" xfId="0" applyFont="1" applyFill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30" fillId="0" borderId="131" xfId="0" applyFont="1" applyFill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8" xfId="0" applyFont="1" applyBorder="1" applyAlignment="1">
      <alignment vertical="center" wrapText="1"/>
    </xf>
    <xf numFmtId="0" fontId="7" fillId="0" borderId="72" xfId="0" applyFont="1" applyFill="1" applyBorder="1" applyAlignment="1">
      <alignment horizontal="center" vertical="center"/>
    </xf>
    <xf numFmtId="0" fontId="7" fillId="0" borderId="84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82" xfId="0" applyFont="1" applyFill="1" applyBorder="1" applyAlignment="1">
      <alignment horizontal="center" vertical="center"/>
    </xf>
    <xf numFmtId="0" fontId="32" fillId="21" borderId="112" xfId="0" applyFont="1" applyFill="1" applyBorder="1" applyAlignment="1">
      <alignment horizontal="center" vertical="center" wrapText="1"/>
    </xf>
    <xf numFmtId="0" fontId="32" fillId="21" borderId="11" xfId="0" applyFont="1" applyFill="1" applyBorder="1" applyAlignment="1">
      <alignment horizontal="center" vertical="center" wrapText="1"/>
    </xf>
    <xf numFmtId="0" fontId="7" fillId="21" borderId="73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7" fillId="0" borderId="1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38" fillId="0" borderId="71" xfId="0" applyFont="1" applyBorder="1" applyAlignment="1">
      <alignment/>
    </xf>
    <xf numFmtId="0" fontId="30" fillId="0" borderId="52" xfId="0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47" xfId="0" applyBorder="1" applyAlignment="1">
      <alignment vertical="center"/>
    </xf>
    <xf numFmtId="0" fontId="30" fillId="0" borderId="72" xfId="0" applyFont="1" applyFill="1" applyBorder="1" applyAlignment="1">
      <alignment horizontal="center" vertical="center" wrapText="1" shrinkToFit="1"/>
    </xf>
    <xf numFmtId="0" fontId="30" fillId="0" borderId="29" xfId="0" applyFont="1" applyBorder="1" applyAlignment="1">
      <alignment vertical="center" shrinkToFit="1"/>
    </xf>
    <xf numFmtId="0" fontId="32" fillId="0" borderId="55" xfId="65" applyNumberFormat="1" applyFont="1" applyBorder="1" applyAlignment="1">
      <alignment horizontal="center" vertical="center"/>
      <protection/>
    </xf>
    <xf numFmtId="0" fontId="7" fillId="0" borderId="62" xfId="0" applyFont="1" applyBorder="1" applyAlignment="1">
      <alignment horizontal="center" vertical="center"/>
    </xf>
    <xf numFmtId="0" fontId="30" fillId="0" borderId="89" xfId="65" applyNumberFormat="1" applyFont="1" applyFill="1" applyBorder="1" applyAlignment="1">
      <alignment horizontal="center" vertical="center"/>
      <protection/>
    </xf>
    <xf numFmtId="0" fontId="2" fillId="0" borderId="108" xfId="0" applyFont="1" applyBorder="1" applyAlignment="1">
      <alignment vertical="center"/>
    </xf>
    <xf numFmtId="0" fontId="2" fillId="0" borderId="134" xfId="0" applyFont="1" applyBorder="1" applyAlignment="1">
      <alignment vertical="center"/>
    </xf>
    <xf numFmtId="0" fontId="7" fillId="21" borderId="29" xfId="0" applyFont="1" applyFill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50" xfId="0" applyBorder="1" applyAlignment="1">
      <alignment horizontal="center" vertical="center"/>
    </xf>
    <xf numFmtId="38" fontId="7" fillId="21" borderId="72" xfId="49" applyFont="1" applyFill="1" applyBorder="1" applyAlignment="1">
      <alignment horizontal="center" vertical="center"/>
    </xf>
    <xf numFmtId="0" fontId="0" fillId="0" borderId="82" xfId="0" applyBorder="1" applyAlignment="1">
      <alignment/>
    </xf>
    <xf numFmtId="38" fontId="7" fillId="21" borderId="135" xfId="49" applyFont="1" applyFill="1" applyBorder="1" applyAlignment="1">
      <alignment horizontal="center" vertical="center"/>
    </xf>
    <xf numFmtId="0" fontId="0" fillId="0" borderId="136" xfId="0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_H23-25平均_3歳児5歳児比較" xfId="65"/>
    <cellStyle name="標準_集計用_3枚目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受診率の年次推移</a:t>
            </a:r>
          </a:p>
        </c:rich>
      </c:tx>
      <c:layout>
        <c:manualLayout>
          <c:xMode val="factor"/>
          <c:yMode val="factor"/>
          <c:x val="-0.009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"/>
          <c:w val="0.988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'参考_年次推移'!$K$5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'参考_年次推移'!$L$4:$AN$4</c:f>
              <c:strCache/>
            </c:strRef>
          </c:cat>
          <c:val>
            <c:numRef>
              <c:f>'参考_年次推移'!$L$5:$AN$5</c:f>
              <c:numCache/>
            </c:numRef>
          </c:val>
          <c:smooth val="0"/>
        </c:ser>
        <c:marker val="1"/>
        <c:axId val="5243824"/>
        <c:axId val="47194417"/>
      </c:lineChart>
      <c:catAx>
        <c:axId val="5243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１歳６か月児健康診査〔歯科〕
むし歯を持つ者の割合の年次推移</a:t>
            </a:r>
          </a:p>
        </c:rich>
      </c:tx>
      <c:layout>
        <c:manualLayout>
          <c:xMode val="factor"/>
          <c:yMode val="factor"/>
          <c:x val="0.024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88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'参考_年次推移'!$K$11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'参考_年次推移'!$L$10:$AN$10</c:f>
              <c:strCache/>
            </c:strRef>
          </c:cat>
          <c:val>
            <c:numRef>
              <c:f>'参考_年次推移'!$L$11:$AN$11</c:f>
              <c:numCache/>
            </c:numRef>
          </c:val>
          <c:smooth val="0"/>
        </c:ser>
        <c:marker val="1"/>
        <c:axId val="22096570"/>
        <c:axId val="64651403"/>
      </c:lineChart>
      <c:catAx>
        <c:axId val="22096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025"/>
              <c:y val="0.1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３歳児健康診査〔歯科〕
受診率の年次推移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575"/>
          <c:w val="0.988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'参考_年次推移'!$K$22</c:f>
              <c:strCache>
                <c:ptCount val="1"/>
                <c:pt idx="0">
                  <c:v>受診率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'参考_年次推移'!$L$21:$AN$21</c:f>
              <c:strCache/>
            </c:strRef>
          </c:cat>
          <c:val>
            <c:numRef>
              <c:f>'参考_年次推移'!$L$22:$AN$22</c:f>
              <c:numCache/>
            </c:numRef>
          </c:val>
          <c:smooth val="0"/>
        </c:ser>
        <c:marker val="1"/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  <c:max val="10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9171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375"/>
          <c:w val="0.988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'参考_年次推移'!$K$26</c:f>
              <c:strCache>
                <c:ptCount val="1"/>
                <c:pt idx="0">
                  <c:v>有病者率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'参考_年次推移'!$L$25:$AN$25</c:f>
              <c:strCache/>
            </c:strRef>
          </c:cat>
          <c:val>
            <c:numRef>
              <c:f>'参考_年次推移'!$L$26:$AN$26</c:f>
              <c:numCache/>
            </c:numRef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一人平均むし歯数の年次推移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5"/>
          <c:w val="0.98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'参考_年次推移'!$K$30</c:f>
              <c:strCache>
                <c:ptCount val="1"/>
                <c:pt idx="0">
                  <c:v>う歯数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'参考_年次推移'!$L$29:$AN$29</c:f>
              <c:strCache/>
            </c:strRef>
          </c:cat>
          <c:val>
            <c:numRef>
              <c:f>'参考_年次推移'!$L$30:$AN$30</c:f>
              <c:numCache/>
            </c:numRef>
          </c:val>
          <c:smooth val="0"/>
        </c:ser>
        <c:marker val="1"/>
        <c:axId val="45865624"/>
        <c:axId val="10137433"/>
      </c:lineChart>
      <c:catAx>
        <c:axId val="45865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  <c:max val="3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3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65624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３歳児健康診査
むし歯を5本以上及び9本以上持つ者の割合の年次推移</a:t>
            </a:r>
          </a:p>
        </c:rich>
      </c:tx>
      <c:layout>
        <c:manualLayout>
          <c:xMode val="factor"/>
          <c:yMode val="factor"/>
          <c:x val="0.01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65"/>
          <c:w val="0.994"/>
          <c:h val="0.8535"/>
        </c:manualLayout>
      </c:layout>
      <c:lineChart>
        <c:grouping val="standard"/>
        <c:varyColors val="0"/>
        <c:ser>
          <c:idx val="1"/>
          <c:order val="0"/>
          <c:tx>
            <c:strRef>
              <c:f>'参考_年次推移'!$K$34</c:f>
              <c:strCache>
                <c:ptCount val="1"/>
                <c:pt idx="0">
                  <c:v>5本以上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'参考_年次推移'!$L$33:$AG$33</c:f>
              <c:strCache/>
            </c:strRef>
          </c:cat>
          <c:val>
            <c:numRef>
              <c:f>'参考_年次推移'!$L$34:$AG$34</c:f>
              <c:numCache/>
            </c:numRef>
          </c:val>
          <c:smooth val="0"/>
        </c:ser>
        <c:ser>
          <c:idx val="0"/>
          <c:order val="1"/>
          <c:tx>
            <c:strRef>
              <c:f>'参考_年次推移'!$K$35</c:f>
              <c:strCache>
                <c:ptCount val="1"/>
                <c:pt idx="0">
                  <c:v>9本以上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'参考_年次推移'!$L$33:$AG$33</c:f>
              <c:strCache/>
            </c:strRef>
          </c:cat>
          <c:val>
            <c:numRef>
              <c:f>'参考_年次推移'!$L$35:$AG$35</c:f>
              <c:numCache/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5715"/>
        <c:crosses val="autoZero"/>
        <c:auto val="1"/>
        <c:lblOffset val="100"/>
        <c:tickLblSkip val="1"/>
        <c:noMultiLvlLbl val="0"/>
      </c:catAx>
      <c:valAx>
        <c:axId val="15825715"/>
        <c:scaling>
          <c:orientation val="minMax"/>
          <c:max val="1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03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75"/>
          <c:y val="0.2465"/>
          <c:w val="0.25"/>
          <c:h val="0.3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cat>
            <c:strRef>
              <c:f>'参考_過去３年間'!$O$4:$O$39</c:f>
              <c:strCache/>
            </c:strRef>
          </c:cat>
          <c:val>
            <c:numRef>
              <c:f>'参考_過去３年間'!$P$4:$P$39</c:f>
              <c:numCache/>
            </c:numRef>
          </c:val>
        </c:ser>
        <c:gapWidth val="50"/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割合（%）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82137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'参考_過去３年間'!$E$6:$E$39</c:f>
              <c:strCache>
                <c:ptCount val="1"/>
                <c:pt idx="0">
                  <c:v>15.0  13.0  20.8  23.4  17.4  19.2  13.9  11.7  9.9  5.3  7.9  9.7  7.0  8.4  10.8  5.5  11.4  16.8  13.2  8.3  7.6  10.4  6.3  10.9  7.5  12.5  12.7  9.7  8.3  11.3  5.7  14.1  12.4  11.2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参考_過去３年間!#REF!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参考_過去３年間!#REF!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1330582"/>
        <c:axId val="15104327"/>
      </c:scatterChart>
      <c:val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04327"/>
        <c:crosses val="autoZero"/>
        <c:crossBetween val="midCat"/>
        <c:dispUnits/>
      </c:valAx>
      <c:valAx>
        <c:axId val="15104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3058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57150</xdr:rowOff>
    </xdr:from>
    <xdr:to>
      <xdr:col>4</xdr:col>
      <xdr:colOff>619125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28575" y="923925"/>
        <a:ext cx="32289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4</xdr:row>
      <xdr:rowOff>66675</xdr:rowOff>
    </xdr:from>
    <xdr:to>
      <xdr:col>9</xdr:col>
      <xdr:colOff>628650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3352800" y="933450"/>
        <a:ext cx="3238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4</xdr:col>
      <xdr:colOff>600075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0" y="4171950"/>
        <a:ext cx="3238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9</xdr:col>
      <xdr:colOff>609600</xdr:colOff>
      <xdr:row>39</xdr:row>
      <xdr:rowOff>9525</xdr:rowOff>
    </xdr:to>
    <xdr:graphicFrame>
      <xdr:nvGraphicFramePr>
        <xdr:cNvPr id="4" name="Chart 4"/>
        <xdr:cNvGraphicFramePr/>
      </xdr:nvGraphicFramePr>
      <xdr:xfrm>
        <a:off x="3324225" y="4171950"/>
        <a:ext cx="32480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104775</xdr:rowOff>
    </xdr:from>
    <xdr:to>
      <xdr:col>4</xdr:col>
      <xdr:colOff>609600</xdr:colOff>
      <xdr:row>55</xdr:row>
      <xdr:rowOff>114300</xdr:rowOff>
    </xdr:to>
    <xdr:graphicFrame>
      <xdr:nvGraphicFramePr>
        <xdr:cNvPr id="5" name="Chart 5"/>
        <xdr:cNvGraphicFramePr/>
      </xdr:nvGraphicFramePr>
      <xdr:xfrm>
        <a:off x="0" y="7019925"/>
        <a:ext cx="324802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39</xdr:row>
      <xdr:rowOff>95250</xdr:rowOff>
    </xdr:from>
    <xdr:to>
      <xdr:col>9</xdr:col>
      <xdr:colOff>609600</xdr:colOff>
      <xdr:row>55</xdr:row>
      <xdr:rowOff>104775</xdr:rowOff>
    </xdr:to>
    <xdr:graphicFrame>
      <xdr:nvGraphicFramePr>
        <xdr:cNvPr id="6" name="Chart 6"/>
        <xdr:cNvGraphicFramePr/>
      </xdr:nvGraphicFramePr>
      <xdr:xfrm>
        <a:off x="3324225" y="7010400"/>
        <a:ext cx="3248025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85725</xdr:rowOff>
    </xdr:from>
    <xdr:to>
      <xdr:col>12</xdr:col>
      <xdr:colOff>695325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2057400" y="123825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0</xdr:col>
      <xdr:colOff>0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0" y="8134350"/>
        <a:ext cx="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7" width="10.125" style="10" customWidth="1"/>
    <col min="8" max="8" width="13.00390625" style="10" customWidth="1"/>
    <col min="9" max="16384" width="9.00390625" style="10" customWidth="1"/>
  </cols>
  <sheetData>
    <row r="1" spans="8:9" ht="13.5">
      <c r="H1" s="501" t="s">
        <v>196</v>
      </c>
      <c r="I1" s="453"/>
    </row>
    <row r="2" spans="1:6" s="16" customFormat="1" ht="13.5">
      <c r="A2" s="9"/>
      <c r="B2" s="9"/>
      <c r="C2" s="9"/>
      <c r="D2" s="9"/>
      <c r="E2" s="9"/>
      <c r="F2" s="9"/>
    </row>
    <row r="7" spans="1:8" ht="32.25">
      <c r="A7" s="16"/>
      <c r="B7" s="709" t="s">
        <v>185</v>
      </c>
      <c r="C7" s="709"/>
      <c r="D7" s="709"/>
      <c r="E7" s="709"/>
      <c r="F7" s="709"/>
      <c r="G7" s="709"/>
      <c r="H7" s="7"/>
    </row>
    <row r="8" spans="1:8" ht="32.25">
      <c r="A8" s="4"/>
      <c r="B8" s="4"/>
      <c r="C8" s="4"/>
      <c r="D8" s="4"/>
      <c r="E8" s="4"/>
      <c r="F8" s="4"/>
      <c r="G8" s="4"/>
      <c r="H8" s="4"/>
    </row>
    <row r="9" spans="1:8" ht="32.25">
      <c r="A9" s="4"/>
      <c r="B9" s="4"/>
      <c r="C9" s="4"/>
      <c r="D9" s="4"/>
      <c r="E9" s="4"/>
      <c r="F9" s="4"/>
      <c r="G9" s="4"/>
      <c r="H9" s="4"/>
    </row>
    <row r="10" ht="24">
      <c r="C10" s="1"/>
    </row>
    <row r="12" spans="1:3" ht="25.5">
      <c r="A12" s="183" t="s">
        <v>45</v>
      </c>
      <c r="B12" s="183"/>
      <c r="C12" s="183"/>
    </row>
    <row r="13" spans="1:4" ht="28.5">
      <c r="A13" s="183"/>
      <c r="B13" s="183"/>
      <c r="C13" s="183"/>
      <c r="D13" s="2" t="s">
        <v>125</v>
      </c>
    </row>
    <row r="14" spans="1:3" ht="25.5">
      <c r="A14" s="183" t="s">
        <v>46</v>
      </c>
      <c r="B14" s="183"/>
      <c r="C14" s="183"/>
    </row>
    <row r="28" spans="1:3" ht="22.5" customHeight="1">
      <c r="A28" s="712"/>
      <c r="B28" s="712"/>
      <c r="C28" s="712"/>
    </row>
    <row r="29" s="11" customFormat="1" ht="19.5" customHeight="1"/>
    <row r="30" s="11" customFormat="1" ht="19.5" customHeight="1">
      <c r="A30" s="6"/>
    </row>
    <row r="31" s="11" customFormat="1" ht="19.5" customHeight="1">
      <c r="A31" s="6"/>
    </row>
    <row r="32" s="11" customFormat="1" ht="19.5" customHeight="1">
      <c r="A32" s="6"/>
    </row>
    <row r="33" ht="19.5" customHeight="1"/>
    <row r="38" spans="2:7" ht="18.75">
      <c r="B38" s="713" t="s">
        <v>73</v>
      </c>
      <c r="C38" s="713"/>
      <c r="D38" s="713"/>
      <c r="E38" s="713"/>
      <c r="F38" s="713"/>
      <c r="G38" s="713"/>
    </row>
    <row r="40" ht="18.75">
      <c r="H40" s="5"/>
    </row>
    <row r="41" spans="1:8" ht="21" customHeight="1">
      <c r="A41" s="710" t="s">
        <v>128</v>
      </c>
      <c r="B41" s="711"/>
      <c r="C41" s="711"/>
      <c r="D41" s="711"/>
      <c r="E41" s="711"/>
      <c r="F41" s="711"/>
      <c r="G41" s="711"/>
      <c r="H41" s="711"/>
    </row>
    <row r="42" spans="1:8" ht="13.5">
      <c r="A42" s="710" t="s">
        <v>131</v>
      </c>
      <c r="B42" s="711"/>
      <c r="C42" s="711"/>
      <c r="D42" s="711"/>
      <c r="E42" s="711"/>
      <c r="F42" s="711"/>
      <c r="G42" s="711"/>
      <c r="H42" s="711"/>
    </row>
  </sheetData>
  <sheetProtection/>
  <mergeCells count="5">
    <mergeCell ref="B7:G7"/>
    <mergeCell ref="A42:H42"/>
    <mergeCell ref="A41:H41"/>
    <mergeCell ref="A28:C28"/>
    <mergeCell ref="B38:G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tabSelected="1" view="pageBreakPreview" zoomScale="75" zoomScaleSheetLayoutView="75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K6" sqref="K6"/>
    </sheetView>
  </sheetViews>
  <sheetFormatPr defaultColWidth="5.75390625" defaultRowHeight="13.5"/>
  <cols>
    <col min="1" max="1" width="4.00390625" style="21" customWidth="1"/>
    <col min="2" max="2" width="8.625" style="21" customWidth="1"/>
    <col min="3" max="3" width="11.625" style="21" customWidth="1"/>
    <col min="4" max="6" width="10.625" style="21" customWidth="1"/>
    <col min="7" max="13" width="9.25390625" style="21" customWidth="1"/>
    <col min="14" max="14" width="10.50390625" style="21" customWidth="1"/>
    <col min="15" max="20" width="8.75390625" style="21" customWidth="1"/>
    <col min="21" max="26" width="7.875" style="21" customWidth="1"/>
    <col min="27" max="34" width="8.375" style="58" customWidth="1"/>
    <col min="35" max="16384" width="5.75390625" style="21" customWidth="1"/>
  </cols>
  <sheetData>
    <row r="1" spans="5:34" s="328" customFormat="1" ht="28.5" customHeight="1">
      <c r="E1" s="329" t="s">
        <v>183</v>
      </c>
      <c r="P1" s="330"/>
      <c r="Q1" s="330"/>
      <c r="R1" s="330"/>
      <c r="S1" s="330"/>
      <c r="AA1" s="331"/>
      <c r="AB1" s="331"/>
      <c r="AC1" s="331"/>
      <c r="AD1" s="331"/>
      <c r="AE1" s="331"/>
      <c r="AF1" s="331"/>
      <c r="AG1" s="331"/>
      <c r="AH1" s="331"/>
    </row>
    <row r="2" spans="3:34" s="328" customFormat="1" ht="15.75" customHeight="1" thickBot="1">
      <c r="C2" s="332"/>
      <c r="D2" s="333"/>
      <c r="E2" s="333"/>
      <c r="G2" s="333"/>
      <c r="H2" s="333"/>
      <c r="I2" s="333"/>
      <c r="J2" s="333"/>
      <c r="K2" s="333"/>
      <c r="L2" s="333"/>
      <c r="M2" s="333"/>
      <c r="N2" s="334"/>
      <c r="P2" s="330"/>
      <c r="S2" s="330"/>
      <c r="AA2" s="331"/>
      <c r="AB2" s="331"/>
      <c r="AC2" s="331"/>
      <c r="AD2" s="331"/>
      <c r="AE2" s="331"/>
      <c r="AF2" s="331"/>
      <c r="AG2" s="331"/>
      <c r="AH2" s="331"/>
    </row>
    <row r="3" spans="2:34" s="328" customFormat="1" ht="36.75" customHeight="1">
      <c r="B3" s="727" t="s">
        <v>123</v>
      </c>
      <c r="C3" s="731" t="s">
        <v>92</v>
      </c>
      <c r="D3" s="733" t="s">
        <v>13</v>
      </c>
      <c r="E3" s="738" t="s">
        <v>14</v>
      </c>
      <c r="F3" s="744" t="s">
        <v>109</v>
      </c>
      <c r="G3" s="740" t="s">
        <v>85</v>
      </c>
      <c r="H3" s="741"/>
      <c r="I3" s="742"/>
      <c r="J3" s="743" t="s">
        <v>86</v>
      </c>
      <c r="K3" s="741"/>
      <c r="L3" s="741"/>
      <c r="M3" s="741"/>
      <c r="N3" s="705" t="s">
        <v>87</v>
      </c>
      <c r="O3" s="743" t="s">
        <v>89</v>
      </c>
      <c r="P3" s="748"/>
      <c r="Q3" s="749"/>
      <c r="R3" s="740" t="s">
        <v>88</v>
      </c>
      <c r="S3" s="748"/>
      <c r="T3" s="749"/>
      <c r="U3" s="750" t="s">
        <v>124</v>
      </c>
      <c r="V3" s="751"/>
      <c r="W3" s="750" t="s">
        <v>80</v>
      </c>
      <c r="X3" s="752"/>
      <c r="Y3" s="746" t="s">
        <v>81</v>
      </c>
      <c r="Z3" s="747"/>
      <c r="AA3" s="735" t="s">
        <v>90</v>
      </c>
      <c r="AB3" s="736"/>
      <c r="AC3" s="736"/>
      <c r="AD3" s="737"/>
      <c r="AE3" s="735" t="s">
        <v>91</v>
      </c>
      <c r="AF3" s="736"/>
      <c r="AG3" s="736"/>
      <c r="AH3" s="737"/>
    </row>
    <row r="4" spans="2:34" s="328" customFormat="1" ht="22.5" customHeight="1" thickBot="1">
      <c r="B4" s="728"/>
      <c r="C4" s="732"/>
      <c r="D4" s="734"/>
      <c r="E4" s="739"/>
      <c r="F4" s="745"/>
      <c r="G4" s="335"/>
      <c r="H4" s="336" t="s">
        <v>82</v>
      </c>
      <c r="I4" s="337" t="s">
        <v>83</v>
      </c>
      <c r="J4" s="338"/>
      <c r="K4" s="336" t="s">
        <v>11</v>
      </c>
      <c r="L4" s="339" t="s">
        <v>10</v>
      </c>
      <c r="M4" s="340" t="s">
        <v>9</v>
      </c>
      <c r="N4" s="730"/>
      <c r="O4" s="338"/>
      <c r="P4" s="341" t="s">
        <v>8</v>
      </c>
      <c r="Q4" s="342" t="s">
        <v>7</v>
      </c>
      <c r="R4" s="343"/>
      <c r="S4" s="344" t="s">
        <v>8</v>
      </c>
      <c r="T4" s="345" t="s">
        <v>7</v>
      </c>
      <c r="U4" s="346" t="s">
        <v>48</v>
      </c>
      <c r="V4" s="347" t="s">
        <v>16</v>
      </c>
      <c r="W4" s="346" t="s">
        <v>48</v>
      </c>
      <c r="X4" s="348" t="s">
        <v>16</v>
      </c>
      <c r="Y4" s="346" t="s">
        <v>48</v>
      </c>
      <c r="Z4" s="347" t="s">
        <v>16</v>
      </c>
      <c r="AA4" s="349" t="s">
        <v>84</v>
      </c>
      <c r="AB4" s="350" t="s">
        <v>126</v>
      </c>
      <c r="AC4" s="351" t="s">
        <v>127</v>
      </c>
      <c r="AD4" s="352" t="s">
        <v>115</v>
      </c>
      <c r="AE4" s="349" t="s">
        <v>84</v>
      </c>
      <c r="AF4" s="350" t="s">
        <v>126</v>
      </c>
      <c r="AG4" s="351" t="s">
        <v>127</v>
      </c>
      <c r="AH4" s="352" t="s">
        <v>115</v>
      </c>
    </row>
    <row r="5" spans="1:34" s="328" customFormat="1" ht="23.25" customHeight="1" thickBot="1">
      <c r="A5" s="328">
        <v>1</v>
      </c>
      <c r="B5" s="706" t="s">
        <v>74</v>
      </c>
      <c r="C5" s="353" t="s">
        <v>17</v>
      </c>
      <c r="D5" s="354">
        <v>109</v>
      </c>
      <c r="E5" s="355">
        <v>114</v>
      </c>
      <c r="F5" s="356">
        <f aca="true" t="shared" si="0" ref="F5:F37">(D5/E5)</f>
        <v>0.956140350877193</v>
      </c>
      <c r="G5" s="357">
        <f aca="true" t="shared" si="1" ref="G5:G37">SUM(H5:I5)</f>
        <v>108</v>
      </c>
      <c r="H5" s="358">
        <v>108</v>
      </c>
      <c r="I5" s="359">
        <v>0</v>
      </c>
      <c r="J5" s="360">
        <f aca="true" t="shared" si="2" ref="J5:J37">SUM(K5:M5)</f>
        <v>1</v>
      </c>
      <c r="K5" s="358">
        <v>1</v>
      </c>
      <c r="L5" s="361">
        <v>0</v>
      </c>
      <c r="M5" s="362">
        <v>0</v>
      </c>
      <c r="N5" s="363">
        <f aca="true" t="shared" si="3" ref="N5:N37">J5/D5</f>
        <v>0.009174311926605505</v>
      </c>
      <c r="O5" s="364">
        <f>P5+Q5</f>
        <v>4</v>
      </c>
      <c r="P5" s="365">
        <v>0</v>
      </c>
      <c r="Q5" s="366">
        <v>4</v>
      </c>
      <c r="R5" s="367">
        <f aca="true" t="shared" si="4" ref="R5:R37">O5/$D5</f>
        <v>0.03669724770642202</v>
      </c>
      <c r="S5" s="368">
        <f aca="true" t="shared" si="5" ref="S5:S37">P5/$D5</f>
        <v>0</v>
      </c>
      <c r="T5" s="369">
        <f aca="true" t="shared" si="6" ref="T5:T37">Q5/$D5</f>
        <v>0.03669724770642202</v>
      </c>
      <c r="U5" s="370">
        <v>0</v>
      </c>
      <c r="V5" s="371">
        <f aca="true" t="shared" si="7" ref="V5:V37">U5/D5</f>
        <v>0</v>
      </c>
      <c r="W5" s="370">
        <v>4</v>
      </c>
      <c r="X5" s="372">
        <f aca="true" t="shared" si="8" ref="X5:X37">W5/D5</f>
        <v>0.03669724770642202</v>
      </c>
      <c r="Y5" s="370">
        <v>0</v>
      </c>
      <c r="Z5" s="371">
        <f aca="true" t="shared" si="9" ref="Z5:Z37">Y5/D5</f>
        <v>0</v>
      </c>
      <c r="AA5" s="373">
        <v>0</v>
      </c>
      <c r="AB5" s="374">
        <v>0</v>
      </c>
      <c r="AC5" s="374">
        <v>0</v>
      </c>
      <c r="AD5" s="375">
        <f>D5-SUM(AA5:AC5)</f>
        <v>109</v>
      </c>
      <c r="AE5" s="517">
        <f aca="true" t="shared" si="10" ref="AE5:AE37">AA5/$D5</f>
        <v>0</v>
      </c>
      <c r="AF5" s="376">
        <f aca="true" t="shared" si="11" ref="AF5:AF37">AB5/$D5</f>
        <v>0</v>
      </c>
      <c r="AG5" s="376">
        <f aca="true" t="shared" si="12" ref="AG5:AG37">AC5/$D5</f>
        <v>0</v>
      </c>
      <c r="AH5" s="518">
        <f aca="true" t="shared" si="13" ref="AH5:AH37">AD5/$D5</f>
        <v>1</v>
      </c>
    </row>
    <row r="6" spans="1:34" s="328" customFormat="1" ht="23.25" customHeight="1" thickBot="1">
      <c r="A6" s="328">
        <v>2</v>
      </c>
      <c r="B6" s="707"/>
      <c r="C6" s="377" t="s">
        <v>18</v>
      </c>
      <c r="D6" s="378">
        <v>42</v>
      </c>
      <c r="E6" s="379">
        <v>44</v>
      </c>
      <c r="F6" s="380">
        <f t="shared" si="0"/>
        <v>0.9545454545454546</v>
      </c>
      <c r="G6" s="357">
        <f t="shared" si="1"/>
        <v>42</v>
      </c>
      <c r="H6" s="358">
        <v>42</v>
      </c>
      <c r="I6" s="359">
        <v>0</v>
      </c>
      <c r="J6" s="360">
        <f t="shared" si="2"/>
        <v>0</v>
      </c>
      <c r="K6" s="358">
        <v>0</v>
      </c>
      <c r="L6" s="361">
        <v>0</v>
      </c>
      <c r="M6" s="362">
        <v>0</v>
      </c>
      <c r="N6" s="381">
        <f t="shared" si="3"/>
        <v>0</v>
      </c>
      <c r="O6" s="382">
        <f aca="true" t="shared" si="14" ref="O6:O37">P6+Q6</f>
        <v>0</v>
      </c>
      <c r="P6" s="383">
        <v>0</v>
      </c>
      <c r="Q6" s="384">
        <v>0</v>
      </c>
      <c r="R6" s="385">
        <f t="shared" si="4"/>
        <v>0</v>
      </c>
      <c r="S6" s="386">
        <f t="shared" si="5"/>
        <v>0</v>
      </c>
      <c r="T6" s="387">
        <f t="shared" si="6"/>
        <v>0</v>
      </c>
      <c r="U6" s="370">
        <v>0</v>
      </c>
      <c r="V6" s="388">
        <f t="shared" si="7"/>
        <v>0</v>
      </c>
      <c r="W6" s="370">
        <v>1</v>
      </c>
      <c r="X6" s="389">
        <f t="shared" si="8"/>
        <v>0.023809523809523808</v>
      </c>
      <c r="Y6" s="370">
        <v>7</v>
      </c>
      <c r="Z6" s="388">
        <f t="shared" si="9"/>
        <v>0.16666666666666666</v>
      </c>
      <c r="AA6" s="390">
        <v>20</v>
      </c>
      <c r="AB6" s="391">
        <v>19</v>
      </c>
      <c r="AC6" s="391">
        <v>3</v>
      </c>
      <c r="AD6" s="392">
        <f aca="true" t="shared" si="15" ref="AD6:AD37">D6-SUM(AA6:AC6)</f>
        <v>0</v>
      </c>
      <c r="AE6" s="519">
        <f t="shared" si="10"/>
        <v>0.47619047619047616</v>
      </c>
      <c r="AF6" s="393">
        <f t="shared" si="11"/>
        <v>0.4523809523809524</v>
      </c>
      <c r="AG6" s="393">
        <f t="shared" si="12"/>
        <v>0.07142857142857142</v>
      </c>
      <c r="AH6" s="520">
        <f t="shared" si="13"/>
        <v>0</v>
      </c>
    </row>
    <row r="7" spans="1:34" s="328" customFormat="1" ht="23.25" customHeight="1" thickBot="1">
      <c r="A7" s="328">
        <v>3</v>
      </c>
      <c r="B7" s="707"/>
      <c r="C7" s="377" t="s">
        <v>19</v>
      </c>
      <c r="D7" s="378">
        <v>31</v>
      </c>
      <c r="E7" s="379">
        <v>31</v>
      </c>
      <c r="F7" s="380">
        <f t="shared" si="0"/>
        <v>1</v>
      </c>
      <c r="G7" s="357">
        <f t="shared" si="1"/>
        <v>31</v>
      </c>
      <c r="H7" s="358">
        <v>31</v>
      </c>
      <c r="I7" s="359">
        <v>0</v>
      </c>
      <c r="J7" s="360">
        <f t="shared" si="2"/>
        <v>0</v>
      </c>
      <c r="K7" s="358">
        <v>0</v>
      </c>
      <c r="L7" s="361">
        <v>0</v>
      </c>
      <c r="M7" s="362">
        <v>0</v>
      </c>
      <c r="N7" s="381">
        <f t="shared" si="3"/>
        <v>0</v>
      </c>
      <c r="O7" s="382">
        <f t="shared" si="14"/>
        <v>0</v>
      </c>
      <c r="P7" s="383">
        <v>0</v>
      </c>
      <c r="Q7" s="384">
        <v>0</v>
      </c>
      <c r="R7" s="394">
        <f t="shared" si="4"/>
        <v>0</v>
      </c>
      <c r="S7" s="395">
        <f t="shared" si="5"/>
        <v>0</v>
      </c>
      <c r="T7" s="396">
        <f t="shared" si="6"/>
        <v>0</v>
      </c>
      <c r="U7" s="370">
        <v>1</v>
      </c>
      <c r="V7" s="388">
        <f t="shared" si="7"/>
        <v>0.03225806451612903</v>
      </c>
      <c r="W7" s="370">
        <v>0</v>
      </c>
      <c r="X7" s="389">
        <f t="shared" si="8"/>
        <v>0</v>
      </c>
      <c r="Y7" s="370">
        <v>0</v>
      </c>
      <c r="Z7" s="388">
        <f t="shared" si="9"/>
        <v>0</v>
      </c>
      <c r="AA7" s="390">
        <v>17</v>
      </c>
      <c r="AB7" s="391">
        <v>10</v>
      </c>
      <c r="AC7" s="391">
        <v>3</v>
      </c>
      <c r="AD7" s="392">
        <f t="shared" si="15"/>
        <v>1</v>
      </c>
      <c r="AE7" s="519">
        <f t="shared" si="10"/>
        <v>0.5483870967741935</v>
      </c>
      <c r="AF7" s="393">
        <f t="shared" si="11"/>
        <v>0.3225806451612903</v>
      </c>
      <c r="AG7" s="393">
        <f t="shared" si="12"/>
        <v>0.0967741935483871</v>
      </c>
      <c r="AH7" s="520">
        <f t="shared" si="13"/>
        <v>0.03225806451612903</v>
      </c>
    </row>
    <row r="8" spans="1:34" s="328" customFormat="1" ht="23.25" customHeight="1" thickBot="1">
      <c r="A8" s="328">
        <v>4</v>
      </c>
      <c r="B8" s="707"/>
      <c r="C8" s="377" t="s">
        <v>20</v>
      </c>
      <c r="D8" s="378">
        <v>45</v>
      </c>
      <c r="E8" s="379">
        <v>48</v>
      </c>
      <c r="F8" s="380">
        <f t="shared" si="0"/>
        <v>0.9375</v>
      </c>
      <c r="G8" s="357">
        <f t="shared" si="1"/>
        <v>45</v>
      </c>
      <c r="H8" s="358">
        <v>45</v>
      </c>
      <c r="I8" s="359">
        <v>0</v>
      </c>
      <c r="J8" s="360">
        <f t="shared" si="2"/>
        <v>0</v>
      </c>
      <c r="K8" s="358">
        <v>0</v>
      </c>
      <c r="L8" s="361">
        <v>0</v>
      </c>
      <c r="M8" s="362">
        <v>0</v>
      </c>
      <c r="N8" s="381">
        <f t="shared" si="3"/>
        <v>0</v>
      </c>
      <c r="O8" s="382">
        <f t="shared" si="14"/>
        <v>0</v>
      </c>
      <c r="P8" s="383">
        <v>0</v>
      </c>
      <c r="Q8" s="384">
        <v>0</v>
      </c>
      <c r="R8" s="394">
        <f t="shared" si="4"/>
        <v>0</v>
      </c>
      <c r="S8" s="395">
        <f t="shared" si="5"/>
        <v>0</v>
      </c>
      <c r="T8" s="396">
        <f t="shared" si="6"/>
        <v>0</v>
      </c>
      <c r="U8" s="370">
        <v>0</v>
      </c>
      <c r="V8" s="388">
        <f t="shared" si="7"/>
        <v>0</v>
      </c>
      <c r="W8" s="370">
        <v>3</v>
      </c>
      <c r="X8" s="389">
        <f t="shared" si="8"/>
        <v>0.06666666666666667</v>
      </c>
      <c r="Y8" s="370">
        <v>1</v>
      </c>
      <c r="Z8" s="388">
        <f t="shared" si="9"/>
        <v>0.022222222222222223</v>
      </c>
      <c r="AA8" s="390">
        <v>0</v>
      </c>
      <c r="AB8" s="391">
        <v>0</v>
      </c>
      <c r="AC8" s="391">
        <v>0</v>
      </c>
      <c r="AD8" s="392">
        <f t="shared" si="15"/>
        <v>45</v>
      </c>
      <c r="AE8" s="519">
        <f t="shared" si="10"/>
        <v>0</v>
      </c>
      <c r="AF8" s="393">
        <f t="shared" si="11"/>
        <v>0</v>
      </c>
      <c r="AG8" s="393">
        <f t="shared" si="12"/>
        <v>0</v>
      </c>
      <c r="AH8" s="520">
        <f t="shared" si="13"/>
        <v>1</v>
      </c>
    </row>
    <row r="9" spans="1:34" s="328" customFormat="1" ht="23.25" customHeight="1" thickBot="1">
      <c r="A9" s="328">
        <v>5</v>
      </c>
      <c r="B9" s="707"/>
      <c r="C9" s="377" t="s">
        <v>36</v>
      </c>
      <c r="D9" s="378">
        <v>25</v>
      </c>
      <c r="E9" s="379">
        <v>25</v>
      </c>
      <c r="F9" s="380">
        <f t="shared" si="0"/>
        <v>1</v>
      </c>
      <c r="G9" s="357">
        <f t="shared" si="1"/>
        <v>25</v>
      </c>
      <c r="H9" s="358">
        <v>25</v>
      </c>
      <c r="I9" s="359">
        <v>0</v>
      </c>
      <c r="J9" s="360">
        <f t="shared" si="2"/>
        <v>0</v>
      </c>
      <c r="K9" s="358">
        <v>0</v>
      </c>
      <c r="L9" s="361">
        <v>0</v>
      </c>
      <c r="M9" s="362">
        <v>0</v>
      </c>
      <c r="N9" s="381">
        <f t="shared" si="3"/>
        <v>0</v>
      </c>
      <c r="O9" s="382">
        <f t="shared" si="14"/>
        <v>0</v>
      </c>
      <c r="P9" s="383">
        <v>0</v>
      </c>
      <c r="Q9" s="384">
        <v>0</v>
      </c>
      <c r="R9" s="394">
        <f t="shared" si="4"/>
        <v>0</v>
      </c>
      <c r="S9" s="395">
        <f t="shared" si="5"/>
        <v>0</v>
      </c>
      <c r="T9" s="396">
        <f t="shared" si="6"/>
        <v>0</v>
      </c>
      <c r="U9" s="370">
        <v>0</v>
      </c>
      <c r="V9" s="388">
        <f t="shared" si="7"/>
        <v>0</v>
      </c>
      <c r="W9" s="370">
        <v>1</v>
      </c>
      <c r="X9" s="389">
        <f t="shared" si="8"/>
        <v>0.04</v>
      </c>
      <c r="Y9" s="370">
        <v>0</v>
      </c>
      <c r="Z9" s="388">
        <f t="shared" si="9"/>
        <v>0</v>
      </c>
      <c r="AA9" s="390">
        <v>16</v>
      </c>
      <c r="AB9" s="391">
        <v>8</v>
      </c>
      <c r="AC9" s="391">
        <v>1</v>
      </c>
      <c r="AD9" s="392">
        <f t="shared" si="15"/>
        <v>0</v>
      </c>
      <c r="AE9" s="519">
        <f t="shared" si="10"/>
        <v>0.64</v>
      </c>
      <c r="AF9" s="393">
        <f t="shared" si="11"/>
        <v>0.32</v>
      </c>
      <c r="AG9" s="393">
        <f t="shared" si="12"/>
        <v>0.04</v>
      </c>
      <c r="AH9" s="520">
        <f t="shared" si="13"/>
        <v>0</v>
      </c>
    </row>
    <row r="10" spans="1:34" s="328" customFormat="1" ht="23.25" customHeight="1" thickBot="1">
      <c r="A10" s="328">
        <v>6</v>
      </c>
      <c r="B10" s="707"/>
      <c r="C10" s="397" t="s">
        <v>21</v>
      </c>
      <c r="D10" s="398">
        <v>20</v>
      </c>
      <c r="E10" s="399">
        <v>20</v>
      </c>
      <c r="F10" s="400">
        <f t="shared" si="0"/>
        <v>1</v>
      </c>
      <c r="G10" s="401">
        <f t="shared" si="1"/>
        <v>19</v>
      </c>
      <c r="H10" s="402">
        <v>19</v>
      </c>
      <c r="I10" s="403">
        <v>0</v>
      </c>
      <c r="J10" s="404">
        <f t="shared" si="2"/>
        <v>1</v>
      </c>
      <c r="K10" s="402">
        <v>1</v>
      </c>
      <c r="L10" s="405">
        <v>0</v>
      </c>
      <c r="M10" s="406">
        <v>0</v>
      </c>
      <c r="N10" s="407">
        <f t="shared" si="3"/>
        <v>0.05</v>
      </c>
      <c r="O10" s="408">
        <f t="shared" si="14"/>
        <v>1</v>
      </c>
      <c r="P10" s="409">
        <v>1</v>
      </c>
      <c r="Q10" s="410">
        <v>0</v>
      </c>
      <c r="R10" s="411">
        <f t="shared" si="4"/>
        <v>0.05</v>
      </c>
      <c r="S10" s="412">
        <f t="shared" si="5"/>
        <v>0.05</v>
      </c>
      <c r="T10" s="413">
        <f t="shared" si="6"/>
        <v>0</v>
      </c>
      <c r="U10" s="414">
        <v>1</v>
      </c>
      <c r="V10" s="415">
        <f t="shared" si="7"/>
        <v>0.05</v>
      </c>
      <c r="W10" s="414">
        <v>1</v>
      </c>
      <c r="X10" s="416">
        <f t="shared" si="8"/>
        <v>0.05</v>
      </c>
      <c r="Y10" s="414">
        <v>0</v>
      </c>
      <c r="Z10" s="415">
        <f t="shared" si="9"/>
        <v>0</v>
      </c>
      <c r="AA10" s="417">
        <v>8</v>
      </c>
      <c r="AB10" s="418">
        <v>11</v>
      </c>
      <c r="AC10" s="418">
        <v>1</v>
      </c>
      <c r="AD10" s="419">
        <f t="shared" si="15"/>
        <v>0</v>
      </c>
      <c r="AE10" s="521">
        <f t="shared" si="10"/>
        <v>0.4</v>
      </c>
      <c r="AF10" s="420">
        <f t="shared" si="11"/>
        <v>0.55</v>
      </c>
      <c r="AG10" s="420">
        <f t="shared" si="12"/>
        <v>0.05</v>
      </c>
      <c r="AH10" s="522">
        <f t="shared" si="13"/>
        <v>0</v>
      </c>
    </row>
    <row r="11" spans="1:34" s="328" customFormat="1" ht="23.25" customHeight="1" thickBot="1">
      <c r="A11" s="328">
        <v>7</v>
      </c>
      <c r="B11" s="706" t="s">
        <v>75</v>
      </c>
      <c r="C11" s="353" t="s">
        <v>22</v>
      </c>
      <c r="D11" s="354">
        <v>126</v>
      </c>
      <c r="E11" s="355">
        <v>134</v>
      </c>
      <c r="F11" s="356">
        <f t="shared" si="0"/>
        <v>0.9402985074626866</v>
      </c>
      <c r="G11" s="421">
        <f t="shared" si="1"/>
        <v>126</v>
      </c>
      <c r="H11" s="422">
        <v>114</v>
      </c>
      <c r="I11" s="423">
        <v>12</v>
      </c>
      <c r="J11" s="424">
        <f t="shared" si="2"/>
        <v>0</v>
      </c>
      <c r="K11" s="422">
        <v>0</v>
      </c>
      <c r="L11" s="425">
        <v>0</v>
      </c>
      <c r="M11" s="426">
        <v>0</v>
      </c>
      <c r="N11" s="363">
        <f t="shared" si="3"/>
        <v>0</v>
      </c>
      <c r="O11" s="364">
        <f t="shared" si="14"/>
        <v>0</v>
      </c>
      <c r="P11" s="365">
        <v>0</v>
      </c>
      <c r="Q11" s="366">
        <v>0</v>
      </c>
      <c r="R11" s="367">
        <f t="shared" si="4"/>
        <v>0</v>
      </c>
      <c r="S11" s="368">
        <f t="shared" si="5"/>
        <v>0</v>
      </c>
      <c r="T11" s="369">
        <f t="shared" si="6"/>
        <v>0</v>
      </c>
      <c r="U11" s="427">
        <v>20</v>
      </c>
      <c r="V11" s="428">
        <f t="shared" si="7"/>
        <v>0.15873015873015872</v>
      </c>
      <c r="W11" s="427">
        <v>9</v>
      </c>
      <c r="X11" s="429">
        <f t="shared" si="8"/>
        <v>0.07142857142857142</v>
      </c>
      <c r="Y11" s="427">
        <v>34</v>
      </c>
      <c r="Z11" s="428">
        <f t="shared" si="9"/>
        <v>0.2698412698412698</v>
      </c>
      <c r="AA11" s="373">
        <v>37</v>
      </c>
      <c r="AB11" s="374">
        <v>77</v>
      </c>
      <c r="AC11" s="374">
        <v>12</v>
      </c>
      <c r="AD11" s="375">
        <f t="shared" si="15"/>
        <v>0</v>
      </c>
      <c r="AE11" s="517">
        <f t="shared" si="10"/>
        <v>0.29365079365079366</v>
      </c>
      <c r="AF11" s="376">
        <f t="shared" si="11"/>
        <v>0.6111111111111112</v>
      </c>
      <c r="AG11" s="376">
        <f t="shared" si="12"/>
        <v>0.09523809523809523</v>
      </c>
      <c r="AH11" s="518">
        <f t="shared" si="13"/>
        <v>0</v>
      </c>
    </row>
    <row r="12" spans="1:34" s="328" customFormat="1" ht="23.25" customHeight="1" thickBot="1">
      <c r="A12" s="328">
        <v>8</v>
      </c>
      <c r="B12" s="706"/>
      <c r="C12" s="397" t="s">
        <v>23</v>
      </c>
      <c r="D12" s="398">
        <v>339</v>
      </c>
      <c r="E12" s="399">
        <v>345</v>
      </c>
      <c r="F12" s="400">
        <f t="shared" si="0"/>
        <v>0.9826086956521739</v>
      </c>
      <c r="G12" s="401">
        <f t="shared" si="1"/>
        <v>334</v>
      </c>
      <c r="H12" s="402">
        <v>52</v>
      </c>
      <c r="I12" s="403">
        <v>282</v>
      </c>
      <c r="J12" s="404">
        <f t="shared" si="2"/>
        <v>5</v>
      </c>
      <c r="K12" s="402">
        <v>5</v>
      </c>
      <c r="L12" s="405">
        <v>0</v>
      </c>
      <c r="M12" s="406">
        <v>0</v>
      </c>
      <c r="N12" s="407">
        <f t="shared" si="3"/>
        <v>0.014749262536873156</v>
      </c>
      <c r="O12" s="408">
        <f t="shared" si="14"/>
        <v>12</v>
      </c>
      <c r="P12" s="409">
        <v>12</v>
      </c>
      <c r="Q12" s="410">
        <v>0</v>
      </c>
      <c r="R12" s="411">
        <f t="shared" si="4"/>
        <v>0.035398230088495575</v>
      </c>
      <c r="S12" s="412">
        <f t="shared" si="5"/>
        <v>0.035398230088495575</v>
      </c>
      <c r="T12" s="413">
        <f t="shared" si="6"/>
        <v>0</v>
      </c>
      <c r="U12" s="414">
        <v>13</v>
      </c>
      <c r="V12" s="415">
        <f t="shared" si="7"/>
        <v>0.038348082595870206</v>
      </c>
      <c r="W12" s="414">
        <v>3</v>
      </c>
      <c r="X12" s="416">
        <f t="shared" si="8"/>
        <v>0.008849557522123894</v>
      </c>
      <c r="Y12" s="414">
        <v>19</v>
      </c>
      <c r="Z12" s="415">
        <f t="shared" si="9"/>
        <v>0.05604719764011799</v>
      </c>
      <c r="AA12" s="417">
        <v>170</v>
      </c>
      <c r="AB12" s="418">
        <v>164</v>
      </c>
      <c r="AC12" s="418">
        <v>5</v>
      </c>
      <c r="AD12" s="419">
        <f t="shared" si="15"/>
        <v>0</v>
      </c>
      <c r="AE12" s="521">
        <f t="shared" si="10"/>
        <v>0.5014749262536873</v>
      </c>
      <c r="AF12" s="420">
        <f t="shared" si="11"/>
        <v>0.4837758112094395</v>
      </c>
      <c r="AG12" s="420">
        <f t="shared" si="12"/>
        <v>0.014749262536873156</v>
      </c>
      <c r="AH12" s="522">
        <f t="shared" si="13"/>
        <v>0</v>
      </c>
    </row>
    <row r="13" spans="1:34" s="328" customFormat="1" ht="23.25" customHeight="1" thickBot="1">
      <c r="A13" s="328">
        <v>9</v>
      </c>
      <c r="B13" s="706" t="s">
        <v>78</v>
      </c>
      <c r="C13" s="353" t="s">
        <v>24</v>
      </c>
      <c r="D13" s="354">
        <v>1231</v>
      </c>
      <c r="E13" s="355">
        <v>1274</v>
      </c>
      <c r="F13" s="356">
        <f t="shared" si="0"/>
        <v>0.966248037676609</v>
      </c>
      <c r="G13" s="421">
        <f t="shared" si="1"/>
        <v>1220</v>
      </c>
      <c r="H13" s="422">
        <v>1155</v>
      </c>
      <c r="I13" s="423">
        <v>65</v>
      </c>
      <c r="J13" s="424">
        <f t="shared" si="2"/>
        <v>11</v>
      </c>
      <c r="K13" s="422">
        <v>10</v>
      </c>
      <c r="L13" s="425">
        <v>1</v>
      </c>
      <c r="M13" s="426">
        <v>0</v>
      </c>
      <c r="N13" s="363">
        <f t="shared" si="3"/>
        <v>0.008935824532900082</v>
      </c>
      <c r="O13" s="364">
        <f t="shared" si="14"/>
        <v>37</v>
      </c>
      <c r="P13" s="365">
        <v>34</v>
      </c>
      <c r="Q13" s="366">
        <v>3</v>
      </c>
      <c r="R13" s="367">
        <f t="shared" si="4"/>
        <v>0.030056864337936636</v>
      </c>
      <c r="S13" s="368">
        <f t="shared" si="5"/>
        <v>0.02761982128350934</v>
      </c>
      <c r="T13" s="369">
        <f t="shared" si="6"/>
        <v>0.002437043054427295</v>
      </c>
      <c r="U13" s="427">
        <v>0</v>
      </c>
      <c r="V13" s="428">
        <f t="shared" si="7"/>
        <v>0</v>
      </c>
      <c r="W13" s="427">
        <v>43</v>
      </c>
      <c r="X13" s="429">
        <f t="shared" si="8"/>
        <v>0.034930950446791224</v>
      </c>
      <c r="Y13" s="427">
        <v>0</v>
      </c>
      <c r="Z13" s="428">
        <f t="shared" si="9"/>
        <v>0</v>
      </c>
      <c r="AA13" s="373">
        <v>351</v>
      </c>
      <c r="AB13" s="374">
        <v>826</v>
      </c>
      <c r="AC13" s="374">
        <v>54</v>
      </c>
      <c r="AD13" s="375">
        <f t="shared" si="15"/>
        <v>0</v>
      </c>
      <c r="AE13" s="517">
        <f t="shared" si="10"/>
        <v>0.2851340373679935</v>
      </c>
      <c r="AF13" s="376">
        <f t="shared" si="11"/>
        <v>0.6709991876523151</v>
      </c>
      <c r="AG13" s="376">
        <f t="shared" si="12"/>
        <v>0.043866774979691305</v>
      </c>
      <c r="AH13" s="518">
        <f t="shared" si="13"/>
        <v>0</v>
      </c>
    </row>
    <row r="14" spans="1:34" s="328" customFormat="1" ht="23.25" customHeight="1" thickBot="1">
      <c r="A14" s="328">
        <v>10</v>
      </c>
      <c r="B14" s="706"/>
      <c r="C14" s="377" t="s">
        <v>25</v>
      </c>
      <c r="D14" s="378">
        <v>803</v>
      </c>
      <c r="E14" s="379">
        <v>826</v>
      </c>
      <c r="F14" s="380">
        <f t="shared" si="0"/>
        <v>0.9721549636803875</v>
      </c>
      <c r="G14" s="357">
        <f t="shared" si="1"/>
        <v>801</v>
      </c>
      <c r="H14" s="358">
        <v>788</v>
      </c>
      <c r="I14" s="359">
        <v>13</v>
      </c>
      <c r="J14" s="360">
        <f t="shared" si="2"/>
        <v>2</v>
      </c>
      <c r="K14" s="358">
        <v>2</v>
      </c>
      <c r="L14" s="361">
        <v>0</v>
      </c>
      <c r="M14" s="362">
        <v>0</v>
      </c>
      <c r="N14" s="381">
        <f t="shared" si="3"/>
        <v>0.0024906600249066002</v>
      </c>
      <c r="O14" s="382">
        <f t="shared" si="14"/>
        <v>2</v>
      </c>
      <c r="P14" s="383">
        <v>2</v>
      </c>
      <c r="Q14" s="384">
        <v>0</v>
      </c>
      <c r="R14" s="394">
        <f t="shared" si="4"/>
        <v>0.0024906600249066002</v>
      </c>
      <c r="S14" s="395">
        <f t="shared" si="5"/>
        <v>0.0024906600249066002</v>
      </c>
      <c r="T14" s="396">
        <f t="shared" si="6"/>
        <v>0</v>
      </c>
      <c r="U14" s="370">
        <v>72</v>
      </c>
      <c r="V14" s="388">
        <f t="shared" si="7"/>
        <v>0.0896637608966376</v>
      </c>
      <c r="W14" s="370">
        <v>50</v>
      </c>
      <c r="X14" s="389">
        <f t="shared" si="8"/>
        <v>0.062266500622665005</v>
      </c>
      <c r="Y14" s="370">
        <v>0</v>
      </c>
      <c r="Z14" s="388">
        <f t="shared" si="9"/>
        <v>0</v>
      </c>
      <c r="AA14" s="390">
        <v>706</v>
      </c>
      <c r="AB14" s="391">
        <v>86</v>
      </c>
      <c r="AC14" s="391">
        <v>9</v>
      </c>
      <c r="AD14" s="392">
        <f t="shared" si="15"/>
        <v>2</v>
      </c>
      <c r="AE14" s="519">
        <f t="shared" si="10"/>
        <v>0.8792029887920298</v>
      </c>
      <c r="AF14" s="393">
        <f t="shared" si="11"/>
        <v>0.10709838107098381</v>
      </c>
      <c r="AG14" s="393">
        <f t="shared" si="12"/>
        <v>0.0112079701120797</v>
      </c>
      <c r="AH14" s="520">
        <f t="shared" si="13"/>
        <v>0.0024906600249066002</v>
      </c>
    </row>
    <row r="15" spans="1:34" s="328" customFormat="1" ht="23.25" customHeight="1" thickBot="1">
      <c r="A15" s="328">
        <v>11</v>
      </c>
      <c r="B15" s="706"/>
      <c r="C15" s="377" t="s">
        <v>26</v>
      </c>
      <c r="D15" s="378">
        <v>421</v>
      </c>
      <c r="E15" s="379">
        <v>429</v>
      </c>
      <c r="F15" s="380">
        <f t="shared" si="0"/>
        <v>0.9813519813519813</v>
      </c>
      <c r="G15" s="357">
        <f t="shared" si="1"/>
        <v>417</v>
      </c>
      <c r="H15" s="358">
        <v>400</v>
      </c>
      <c r="I15" s="359">
        <v>17</v>
      </c>
      <c r="J15" s="360">
        <f t="shared" si="2"/>
        <v>4</v>
      </c>
      <c r="K15" s="358">
        <v>3</v>
      </c>
      <c r="L15" s="361">
        <v>0</v>
      </c>
      <c r="M15" s="362">
        <v>1</v>
      </c>
      <c r="N15" s="381">
        <f t="shared" si="3"/>
        <v>0.009501187648456057</v>
      </c>
      <c r="O15" s="382">
        <f t="shared" si="14"/>
        <v>10</v>
      </c>
      <c r="P15" s="383">
        <v>10</v>
      </c>
      <c r="Q15" s="384">
        <v>0</v>
      </c>
      <c r="R15" s="394">
        <f t="shared" si="4"/>
        <v>0.023752969121140142</v>
      </c>
      <c r="S15" s="395">
        <f t="shared" si="5"/>
        <v>0.023752969121140142</v>
      </c>
      <c r="T15" s="396">
        <f t="shared" si="6"/>
        <v>0</v>
      </c>
      <c r="U15" s="370">
        <v>1</v>
      </c>
      <c r="V15" s="388">
        <f t="shared" si="7"/>
        <v>0.0023752969121140144</v>
      </c>
      <c r="W15" s="370">
        <v>19</v>
      </c>
      <c r="X15" s="389">
        <f t="shared" si="8"/>
        <v>0.04513064133016627</v>
      </c>
      <c r="Y15" s="370">
        <v>39</v>
      </c>
      <c r="Z15" s="388">
        <f t="shared" si="9"/>
        <v>0.09263657957244656</v>
      </c>
      <c r="AA15" s="390">
        <v>31</v>
      </c>
      <c r="AB15" s="391">
        <v>370</v>
      </c>
      <c r="AC15" s="391">
        <v>20</v>
      </c>
      <c r="AD15" s="392">
        <f t="shared" si="15"/>
        <v>0</v>
      </c>
      <c r="AE15" s="519">
        <f t="shared" si="10"/>
        <v>0.07363420427553444</v>
      </c>
      <c r="AF15" s="393">
        <f t="shared" si="11"/>
        <v>0.8788598574821853</v>
      </c>
      <c r="AG15" s="393">
        <f t="shared" si="12"/>
        <v>0.047505938242280284</v>
      </c>
      <c r="AH15" s="520">
        <f t="shared" si="13"/>
        <v>0</v>
      </c>
    </row>
    <row r="16" spans="1:34" s="328" customFormat="1" ht="23.25" customHeight="1" thickBot="1">
      <c r="A16" s="328">
        <v>12</v>
      </c>
      <c r="B16" s="706"/>
      <c r="C16" s="377" t="s">
        <v>37</v>
      </c>
      <c r="D16" s="378">
        <v>138</v>
      </c>
      <c r="E16" s="379">
        <v>141</v>
      </c>
      <c r="F16" s="380">
        <f t="shared" si="0"/>
        <v>0.9787234042553191</v>
      </c>
      <c r="G16" s="357">
        <f t="shared" si="1"/>
        <v>138</v>
      </c>
      <c r="H16" s="358">
        <v>110</v>
      </c>
      <c r="I16" s="359">
        <v>28</v>
      </c>
      <c r="J16" s="360">
        <f t="shared" si="2"/>
        <v>0</v>
      </c>
      <c r="K16" s="358">
        <v>0</v>
      </c>
      <c r="L16" s="361">
        <v>0</v>
      </c>
      <c r="M16" s="362">
        <v>0</v>
      </c>
      <c r="N16" s="381">
        <f t="shared" si="3"/>
        <v>0</v>
      </c>
      <c r="O16" s="382">
        <f t="shared" si="14"/>
        <v>0</v>
      </c>
      <c r="P16" s="383">
        <v>0</v>
      </c>
      <c r="Q16" s="384">
        <v>0</v>
      </c>
      <c r="R16" s="394">
        <f t="shared" si="4"/>
        <v>0</v>
      </c>
      <c r="S16" s="395">
        <f t="shared" si="5"/>
        <v>0</v>
      </c>
      <c r="T16" s="396">
        <f t="shared" si="6"/>
        <v>0</v>
      </c>
      <c r="U16" s="370">
        <v>12</v>
      </c>
      <c r="V16" s="388">
        <f t="shared" si="7"/>
        <v>0.08695652173913043</v>
      </c>
      <c r="W16" s="370">
        <v>11</v>
      </c>
      <c r="X16" s="389">
        <f t="shared" si="8"/>
        <v>0.07971014492753623</v>
      </c>
      <c r="Y16" s="370">
        <v>6</v>
      </c>
      <c r="Z16" s="388">
        <f t="shared" si="9"/>
        <v>0.043478260869565216</v>
      </c>
      <c r="AA16" s="390">
        <v>70</v>
      </c>
      <c r="AB16" s="391">
        <v>62</v>
      </c>
      <c r="AC16" s="391">
        <v>6</v>
      </c>
      <c r="AD16" s="392">
        <f t="shared" si="15"/>
        <v>0</v>
      </c>
      <c r="AE16" s="519">
        <f t="shared" si="10"/>
        <v>0.5072463768115942</v>
      </c>
      <c r="AF16" s="393">
        <f t="shared" si="11"/>
        <v>0.4492753623188406</v>
      </c>
      <c r="AG16" s="393">
        <f t="shared" si="12"/>
        <v>0.043478260869565216</v>
      </c>
      <c r="AH16" s="520">
        <f t="shared" si="13"/>
        <v>0</v>
      </c>
    </row>
    <row r="17" spans="1:34" s="328" customFormat="1" ht="23.25" customHeight="1" thickBot="1">
      <c r="A17" s="328">
        <v>13</v>
      </c>
      <c r="B17" s="706"/>
      <c r="C17" s="377" t="s">
        <v>27</v>
      </c>
      <c r="D17" s="378">
        <v>331</v>
      </c>
      <c r="E17" s="379">
        <v>343</v>
      </c>
      <c r="F17" s="380">
        <f t="shared" si="0"/>
        <v>0.9650145772594753</v>
      </c>
      <c r="G17" s="357">
        <f t="shared" si="1"/>
        <v>327</v>
      </c>
      <c r="H17" s="358">
        <v>143</v>
      </c>
      <c r="I17" s="359">
        <v>184</v>
      </c>
      <c r="J17" s="360">
        <f t="shared" si="2"/>
        <v>4</v>
      </c>
      <c r="K17" s="358">
        <v>3</v>
      </c>
      <c r="L17" s="361">
        <v>1</v>
      </c>
      <c r="M17" s="362">
        <v>0</v>
      </c>
      <c r="N17" s="381">
        <f t="shared" si="3"/>
        <v>0.012084592145015106</v>
      </c>
      <c r="O17" s="382">
        <f t="shared" si="14"/>
        <v>14</v>
      </c>
      <c r="P17" s="383">
        <v>14</v>
      </c>
      <c r="Q17" s="384">
        <v>0</v>
      </c>
      <c r="R17" s="394">
        <f t="shared" si="4"/>
        <v>0.04229607250755287</v>
      </c>
      <c r="S17" s="395">
        <f t="shared" si="5"/>
        <v>0.04229607250755287</v>
      </c>
      <c r="T17" s="396">
        <f t="shared" si="6"/>
        <v>0</v>
      </c>
      <c r="U17" s="370">
        <v>5</v>
      </c>
      <c r="V17" s="388">
        <f t="shared" si="7"/>
        <v>0.015105740181268883</v>
      </c>
      <c r="W17" s="370">
        <v>14</v>
      </c>
      <c r="X17" s="389">
        <f t="shared" si="8"/>
        <v>0.04229607250755287</v>
      </c>
      <c r="Y17" s="370">
        <v>0</v>
      </c>
      <c r="Z17" s="388">
        <f t="shared" si="9"/>
        <v>0</v>
      </c>
      <c r="AA17" s="390">
        <v>207</v>
      </c>
      <c r="AB17" s="391">
        <v>115</v>
      </c>
      <c r="AC17" s="391">
        <v>9</v>
      </c>
      <c r="AD17" s="392">
        <f t="shared" si="15"/>
        <v>0</v>
      </c>
      <c r="AE17" s="519">
        <f t="shared" si="10"/>
        <v>0.6253776435045317</v>
      </c>
      <c r="AF17" s="393">
        <f t="shared" si="11"/>
        <v>0.3474320241691843</v>
      </c>
      <c r="AG17" s="393">
        <f t="shared" si="12"/>
        <v>0.027190332326283987</v>
      </c>
      <c r="AH17" s="520">
        <f t="shared" si="13"/>
        <v>0</v>
      </c>
    </row>
    <row r="18" spans="1:34" s="328" customFormat="1" ht="23.25" customHeight="1" thickBot="1">
      <c r="A18" s="328">
        <v>14</v>
      </c>
      <c r="B18" s="706"/>
      <c r="C18" s="377" t="s">
        <v>28</v>
      </c>
      <c r="D18" s="378">
        <v>302</v>
      </c>
      <c r="E18" s="379">
        <v>304</v>
      </c>
      <c r="F18" s="380">
        <f t="shared" si="0"/>
        <v>0.993421052631579</v>
      </c>
      <c r="G18" s="357">
        <f t="shared" si="1"/>
        <v>301</v>
      </c>
      <c r="H18" s="358">
        <v>286</v>
      </c>
      <c r="I18" s="359">
        <v>15</v>
      </c>
      <c r="J18" s="360">
        <f t="shared" si="2"/>
        <v>1</v>
      </c>
      <c r="K18" s="358">
        <v>1</v>
      </c>
      <c r="L18" s="361">
        <v>0</v>
      </c>
      <c r="M18" s="362">
        <v>0</v>
      </c>
      <c r="N18" s="381">
        <f t="shared" si="3"/>
        <v>0.0033112582781456954</v>
      </c>
      <c r="O18" s="382">
        <f t="shared" si="14"/>
        <v>2</v>
      </c>
      <c r="P18" s="383">
        <v>2</v>
      </c>
      <c r="Q18" s="384">
        <v>0</v>
      </c>
      <c r="R18" s="394">
        <f t="shared" si="4"/>
        <v>0.006622516556291391</v>
      </c>
      <c r="S18" s="395">
        <f t="shared" si="5"/>
        <v>0.006622516556291391</v>
      </c>
      <c r="T18" s="396">
        <f t="shared" si="6"/>
        <v>0</v>
      </c>
      <c r="U18" s="370">
        <v>0</v>
      </c>
      <c r="V18" s="388">
        <f t="shared" si="7"/>
        <v>0</v>
      </c>
      <c r="W18" s="370">
        <v>4</v>
      </c>
      <c r="X18" s="389">
        <f t="shared" si="8"/>
        <v>0.013245033112582781</v>
      </c>
      <c r="Y18" s="370">
        <v>1</v>
      </c>
      <c r="Z18" s="388">
        <f t="shared" si="9"/>
        <v>0.0033112582781456954</v>
      </c>
      <c r="AA18" s="390">
        <v>203</v>
      </c>
      <c r="AB18" s="391">
        <v>78</v>
      </c>
      <c r="AC18" s="391">
        <v>21</v>
      </c>
      <c r="AD18" s="392">
        <f t="shared" si="15"/>
        <v>0</v>
      </c>
      <c r="AE18" s="519">
        <f t="shared" si="10"/>
        <v>0.6721854304635762</v>
      </c>
      <c r="AF18" s="393">
        <f t="shared" si="11"/>
        <v>0.2582781456953642</v>
      </c>
      <c r="AG18" s="393">
        <f t="shared" si="12"/>
        <v>0.0695364238410596</v>
      </c>
      <c r="AH18" s="520">
        <f t="shared" si="13"/>
        <v>0</v>
      </c>
    </row>
    <row r="19" spans="1:34" s="328" customFormat="1" ht="23.25" customHeight="1" thickBot="1">
      <c r="A19" s="328">
        <v>15</v>
      </c>
      <c r="B19" s="706"/>
      <c r="C19" s="377" t="s">
        <v>29</v>
      </c>
      <c r="D19" s="378">
        <v>262</v>
      </c>
      <c r="E19" s="379">
        <v>267</v>
      </c>
      <c r="F19" s="380">
        <f t="shared" si="0"/>
        <v>0.9812734082397003</v>
      </c>
      <c r="G19" s="357">
        <f t="shared" si="1"/>
        <v>257</v>
      </c>
      <c r="H19" s="358">
        <v>252</v>
      </c>
      <c r="I19" s="359">
        <v>5</v>
      </c>
      <c r="J19" s="360">
        <f t="shared" si="2"/>
        <v>5</v>
      </c>
      <c r="K19" s="358">
        <v>4</v>
      </c>
      <c r="L19" s="361">
        <v>0</v>
      </c>
      <c r="M19" s="362">
        <v>1</v>
      </c>
      <c r="N19" s="381">
        <f t="shared" si="3"/>
        <v>0.019083969465648856</v>
      </c>
      <c r="O19" s="382">
        <f t="shared" si="14"/>
        <v>13</v>
      </c>
      <c r="P19" s="383">
        <v>13</v>
      </c>
      <c r="Q19" s="384">
        <v>0</v>
      </c>
      <c r="R19" s="394">
        <f t="shared" si="4"/>
        <v>0.04961832061068702</v>
      </c>
      <c r="S19" s="395">
        <f t="shared" si="5"/>
        <v>0.04961832061068702</v>
      </c>
      <c r="T19" s="396">
        <f t="shared" si="6"/>
        <v>0</v>
      </c>
      <c r="U19" s="370">
        <v>1</v>
      </c>
      <c r="V19" s="388">
        <f t="shared" si="7"/>
        <v>0.003816793893129771</v>
      </c>
      <c r="W19" s="370">
        <v>6</v>
      </c>
      <c r="X19" s="389">
        <f t="shared" si="8"/>
        <v>0.022900763358778626</v>
      </c>
      <c r="Y19" s="370">
        <v>5</v>
      </c>
      <c r="Z19" s="388">
        <f t="shared" si="9"/>
        <v>0.019083969465648856</v>
      </c>
      <c r="AA19" s="390">
        <v>127</v>
      </c>
      <c r="AB19" s="391">
        <v>126</v>
      </c>
      <c r="AC19" s="391">
        <v>9</v>
      </c>
      <c r="AD19" s="392">
        <f t="shared" si="15"/>
        <v>0</v>
      </c>
      <c r="AE19" s="519">
        <f t="shared" si="10"/>
        <v>0.4847328244274809</v>
      </c>
      <c r="AF19" s="393">
        <f t="shared" si="11"/>
        <v>0.48091603053435117</v>
      </c>
      <c r="AG19" s="393">
        <f t="shared" si="12"/>
        <v>0.03435114503816794</v>
      </c>
      <c r="AH19" s="520">
        <f t="shared" si="13"/>
        <v>0</v>
      </c>
    </row>
    <row r="20" spans="1:34" s="328" customFormat="1" ht="23.25" customHeight="1" thickBot="1">
      <c r="A20" s="328">
        <v>16</v>
      </c>
      <c r="B20" s="706"/>
      <c r="C20" s="397" t="s">
        <v>30</v>
      </c>
      <c r="D20" s="398">
        <v>499</v>
      </c>
      <c r="E20" s="399">
        <v>512</v>
      </c>
      <c r="F20" s="400">
        <f t="shared" si="0"/>
        <v>0.974609375</v>
      </c>
      <c r="G20" s="401">
        <f t="shared" si="1"/>
        <v>497</v>
      </c>
      <c r="H20" s="402">
        <v>484</v>
      </c>
      <c r="I20" s="403">
        <v>13</v>
      </c>
      <c r="J20" s="404">
        <f t="shared" si="2"/>
        <v>2</v>
      </c>
      <c r="K20" s="402">
        <v>2</v>
      </c>
      <c r="L20" s="405">
        <v>0</v>
      </c>
      <c r="M20" s="406">
        <v>0</v>
      </c>
      <c r="N20" s="407">
        <f t="shared" si="3"/>
        <v>0.004008016032064128</v>
      </c>
      <c r="O20" s="408">
        <f t="shared" si="14"/>
        <v>8</v>
      </c>
      <c r="P20" s="409">
        <v>8</v>
      </c>
      <c r="Q20" s="410">
        <v>0</v>
      </c>
      <c r="R20" s="411">
        <f t="shared" si="4"/>
        <v>0.01603206412825651</v>
      </c>
      <c r="S20" s="412">
        <f t="shared" si="5"/>
        <v>0.01603206412825651</v>
      </c>
      <c r="T20" s="413">
        <f t="shared" si="6"/>
        <v>0</v>
      </c>
      <c r="U20" s="414">
        <v>1</v>
      </c>
      <c r="V20" s="415">
        <f t="shared" si="7"/>
        <v>0.002004008016032064</v>
      </c>
      <c r="W20" s="414">
        <v>17</v>
      </c>
      <c r="X20" s="416">
        <f t="shared" si="8"/>
        <v>0.03406813627254509</v>
      </c>
      <c r="Y20" s="414">
        <v>1</v>
      </c>
      <c r="Z20" s="415">
        <f t="shared" si="9"/>
        <v>0.002004008016032064</v>
      </c>
      <c r="AA20" s="417">
        <v>76</v>
      </c>
      <c r="AB20" s="418">
        <v>406</v>
      </c>
      <c r="AC20" s="418">
        <v>17</v>
      </c>
      <c r="AD20" s="419">
        <f t="shared" si="15"/>
        <v>0</v>
      </c>
      <c r="AE20" s="521">
        <f t="shared" si="10"/>
        <v>0.1523046092184369</v>
      </c>
      <c r="AF20" s="420">
        <f t="shared" si="11"/>
        <v>0.8136272545090181</v>
      </c>
      <c r="AG20" s="420">
        <f t="shared" si="12"/>
        <v>0.03406813627254509</v>
      </c>
      <c r="AH20" s="522">
        <f t="shared" si="13"/>
        <v>0</v>
      </c>
    </row>
    <row r="21" spans="1:34" s="328" customFormat="1" ht="23.25" customHeight="1" thickBot="1">
      <c r="A21" s="328">
        <v>17</v>
      </c>
      <c r="B21" s="706" t="s">
        <v>76</v>
      </c>
      <c r="C21" s="353" t="s">
        <v>31</v>
      </c>
      <c r="D21" s="354">
        <v>779</v>
      </c>
      <c r="E21" s="355">
        <v>779</v>
      </c>
      <c r="F21" s="430">
        <f t="shared" si="0"/>
        <v>1</v>
      </c>
      <c r="G21" s="421">
        <f t="shared" si="1"/>
        <v>775</v>
      </c>
      <c r="H21" s="422">
        <v>527</v>
      </c>
      <c r="I21" s="423">
        <v>248</v>
      </c>
      <c r="J21" s="424">
        <f t="shared" si="2"/>
        <v>4</v>
      </c>
      <c r="K21" s="422">
        <v>3</v>
      </c>
      <c r="L21" s="425">
        <v>1</v>
      </c>
      <c r="M21" s="426">
        <v>0</v>
      </c>
      <c r="N21" s="431">
        <f t="shared" si="3"/>
        <v>0.005134788189987163</v>
      </c>
      <c r="O21" s="364">
        <f t="shared" si="14"/>
        <v>13</v>
      </c>
      <c r="P21" s="365">
        <v>12</v>
      </c>
      <c r="Q21" s="366">
        <v>1</v>
      </c>
      <c r="R21" s="367">
        <f t="shared" si="4"/>
        <v>0.01668806161745828</v>
      </c>
      <c r="S21" s="368">
        <f t="shared" si="5"/>
        <v>0.01540436456996149</v>
      </c>
      <c r="T21" s="369">
        <f t="shared" si="6"/>
        <v>0.0012836970474967907</v>
      </c>
      <c r="U21" s="427">
        <v>8</v>
      </c>
      <c r="V21" s="371">
        <f t="shared" si="7"/>
        <v>0.010269576379974325</v>
      </c>
      <c r="W21" s="427">
        <v>59</v>
      </c>
      <c r="X21" s="372">
        <f t="shared" si="8"/>
        <v>0.07573812580231065</v>
      </c>
      <c r="Y21" s="427">
        <v>8</v>
      </c>
      <c r="Z21" s="371">
        <f t="shared" si="9"/>
        <v>0.010269576379974325</v>
      </c>
      <c r="AA21" s="373">
        <v>0</v>
      </c>
      <c r="AB21" s="374">
        <v>764</v>
      </c>
      <c r="AC21" s="374">
        <v>15</v>
      </c>
      <c r="AD21" s="375">
        <f t="shared" si="15"/>
        <v>0</v>
      </c>
      <c r="AE21" s="517">
        <f t="shared" si="10"/>
        <v>0</v>
      </c>
      <c r="AF21" s="376">
        <f t="shared" si="11"/>
        <v>0.9807445442875481</v>
      </c>
      <c r="AG21" s="376">
        <f t="shared" si="12"/>
        <v>0.019255455712451863</v>
      </c>
      <c r="AH21" s="518">
        <f t="shared" si="13"/>
        <v>0</v>
      </c>
    </row>
    <row r="22" spans="1:34" s="328" customFormat="1" ht="23.25" customHeight="1" thickBot="1">
      <c r="A22" s="328">
        <v>18</v>
      </c>
      <c r="B22" s="706"/>
      <c r="C22" s="397" t="s">
        <v>32</v>
      </c>
      <c r="D22" s="398">
        <v>152</v>
      </c>
      <c r="E22" s="399">
        <v>160</v>
      </c>
      <c r="F22" s="432">
        <f t="shared" si="0"/>
        <v>0.95</v>
      </c>
      <c r="G22" s="401">
        <f t="shared" si="1"/>
        <v>148</v>
      </c>
      <c r="H22" s="402">
        <v>127</v>
      </c>
      <c r="I22" s="403">
        <v>21</v>
      </c>
      <c r="J22" s="404">
        <f t="shared" si="2"/>
        <v>4</v>
      </c>
      <c r="K22" s="402">
        <v>4</v>
      </c>
      <c r="L22" s="405">
        <v>0</v>
      </c>
      <c r="M22" s="406">
        <v>0</v>
      </c>
      <c r="N22" s="433">
        <f t="shared" si="3"/>
        <v>0.02631578947368421</v>
      </c>
      <c r="O22" s="408">
        <f t="shared" si="14"/>
        <v>14</v>
      </c>
      <c r="P22" s="409">
        <v>4</v>
      </c>
      <c r="Q22" s="410">
        <v>10</v>
      </c>
      <c r="R22" s="411">
        <f t="shared" si="4"/>
        <v>0.09210526315789473</v>
      </c>
      <c r="S22" s="412">
        <f t="shared" si="5"/>
        <v>0.02631578947368421</v>
      </c>
      <c r="T22" s="413">
        <f t="shared" si="6"/>
        <v>0.06578947368421052</v>
      </c>
      <c r="U22" s="414">
        <v>1</v>
      </c>
      <c r="V22" s="434">
        <f t="shared" si="7"/>
        <v>0.006578947368421052</v>
      </c>
      <c r="W22" s="414">
        <v>1</v>
      </c>
      <c r="X22" s="435">
        <f t="shared" si="8"/>
        <v>0.006578947368421052</v>
      </c>
      <c r="Y22" s="414">
        <v>0</v>
      </c>
      <c r="Z22" s="434">
        <f t="shared" si="9"/>
        <v>0</v>
      </c>
      <c r="AA22" s="417">
        <v>52</v>
      </c>
      <c r="AB22" s="418">
        <v>96</v>
      </c>
      <c r="AC22" s="418">
        <v>4</v>
      </c>
      <c r="AD22" s="419">
        <f t="shared" si="15"/>
        <v>0</v>
      </c>
      <c r="AE22" s="521">
        <f t="shared" si="10"/>
        <v>0.34210526315789475</v>
      </c>
      <c r="AF22" s="420">
        <f t="shared" si="11"/>
        <v>0.631578947368421</v>
      </c>
      <c r="AG22" s="420">
        <f t="shared" si="12"/>
        <v>0.02631578947368421</v>
      </c>
      <c r="AH22" s="522">
        <f t="shared" si="13"/>
        <v>0</v>
      </c>
    </row>
    <row r="23" spans="1:34" s="328" customFormat="1" ht="23.25" customHeight="1" thickBot="1">
      <c r="A23" s="328">
        <v>19</v>
      </c>
      <c r="B23" s="706" t="s">
        <v>77</v>
      </c>
      <c r="C23" s="353" t="s">
        <v>34</v>
      </c>
      <c r="D23" s="354">
        <v>961</v>
      </c>
      <c r="E23" s="355">
        <v>966</v>
      </c>
      <c r="F23" s="430">
        <f t="shared" si="0"/>
        <v>0.994824016563147</v>
      </c>
      <c r="G23" s="421">
        <f t="shared" si="1"/>
        <v>953</v>
      </c>
      <c r="H23" s="422">
        <v>941</v>
      </c>
      <c r="I23" s="423">
        <v>12</v>
      </c>
      <c r="J23" s="424">
        <f t="shared" si="2"/>
        <v>8</v>
      </c>
      <c r="K23" s="422">
        <v>7</v>
      </c>
      <c r="L23" s="425">
        <v>1</v>
      </c>
      <c r="M23" s="426">
        <v>0</v>
      </c>
      <c r="N23" s="363">
        <f t="shared" si="3"/>
        <v>0.008324661810613945</v>
      </c>
      <c r="O23" s="364">
        <f t="shared" si="14"/>
        <v>32</v>
      </c>
      <c r="P23" s="365">
        <v>32</v>
      </c>
      <c r="Q23" s="366">
        <v>0</v>
      </c>
      <c r="R23" s="367">
        <f t="shared" si="4"/>
        <v>0.03329864724245578</v>
      </c>
      <c r="S23" s="368">
        <f t="shared" si="5"/>
        <v>0.03329864724245578</v>
      </c>
      <c r="T23" s="369">
        <f t="shared" si="6"/>
        <v>0</v>
      </c>
      <c r="U23" s="427">
        <v>6</v>
      </c>
      <c r="V23" s="428">
        <f t="shared" si="7"/>
        <v>0.006243496357960458</v>
      </c>
      <c r="W23" s="427">
        <v>51</v>
      </c>
      <c r="X23" s="429">
        <f t="shared" si="8"/>
        <v>0.053069719042663895</v>
      </c>
      <c r="Y23" s="427">
        <v>49</v>
      </c>
      <c r="Z23" s="428">
        <f t="shared" si="9"/>
        <v>0.05098855359001041</v>
      </c>
      <c r="AA23" s="373">
        <v>796</v>
      </c>
      <c r="AB23" s="374">
        <v>159</v>
      </c>
      <c r="AC23" s="374">
        <v>6</v>
      </c>
      <c r="AD23" s="375">
        <f t="shared" si="15"/>
        <v>0</v>
      </c>
      <c r="AE23" s="517">
        <f t="shared" si="10"/>
        <v>0.8283038501560874</v>
      </c>
      <c r="AF23" s="376">
        <f t="shared" si="11"/>
        <v>0.16545265348595214</v>
      </c>
      <c r="AG23" s="376">
        <f t="shared" si="12"/>
        <v>0.006243496357960458</v>
      </c>
      <c r="AH23" s="518">
        <f t="shared" si="13"/>
        <v>0</v>
      </c>
    </row>
    <row r="24" spans="1:34" s="328" customFormat="1" ht="23.25" customHeight="1" thickBot="1">
      <c r="A24" s="328">
        <v>20</v>
      </c>
      <c r="B24" s="706"/>
      <c r="C24" s="436" t="s">
        <v>139</v>
      </c>
      <c r="D24" s="437">
        <v>1867</v>
      </c>
      <c r="E24" s="438">
        <v>1919</v>
      </c>
      <c r="F24" s="439">
        <f t="shared" si="0"/>
        <v>0.9729025534132361</v>
      </c>
      <c r="G24" s="440">
        <f t="shared" si="1"/>
        <v>1840</v>
      </c>
      <c r="H24" s="441">
        <v>1672</v>
      </c>
      <c r="I24" s="442">
        <v>168</v>
      </c>
      <c r="J24" s="443">
        <f t="shared" si="2"/>
        <v>27</v>
      </c>
      <c r="K24" s="441">
        <v>24</v>
      </c>
      <c r="L24" s="444">
        <v>2</v>
      </c>
      <c r="M24" s="445">
        <v>1</v>
      </c>
      <c r="N24" s="407">
        <f t="shared" si="3"/>
        <v>0.0144617032672737</v>
      </c>
      <c r="O24" s="408">
        <f t="shared" si="14"/>
        <v>135</v>
      </c>
      <c r="P24" s="409">
        <v>100</v>
      </c>
      <c r="Q24" s="410">
        <v>35</v>
      </c>
      <c r="R24" s="446">
        <f t="shared" si="4"/>
        <v>0.0723085163363685</v>
      </c>
      <c r="S24" s="447">
        <f t="shared" si="5"/>
        <v>0.05356186395286556</v>
      </c>
      <c r="T24" s="448">
        <f t="shared" si="6"/>
        <v>0.018746652383502947</v>
      </c>
      <c r="U24" s="449">
        <v>14</v>
      </c>
      <c r="V24" s="415">
        <f t="shared" si="7"/>
        <v>0.007498660953401178</v>
      </c>
      <c r="W24" s="449">
        <v>152</v>
      </c>
      <c r="X24" s="416">
        <f t="shared" si="8"/>
        <v>0.08141403320835565</v>
      </c>
      <c r="Y24" s="449">
        <v>281</v>
      </c>
      <c r="Z24" s="415">
        <f t="shared" si="9"/>
        <v>0.15050883770755222</v>
      </c>
      <c r="AA24" s="417">
        <v>237</v>
      </c>
      <c r="AB24" s="418">
        <v>1503</v>
      </c>
      <c r="AC24" s="418">
        <v>127</v>
      </c>
      <c r="AD24" s="419">
        <f t="shared" si="15"/>
        <v>0</v>
      </c>
      <c r="AE24" s="521">
        <f t="shared" si="10"/>
        <v>0.12694161756829137</v>
      </c>
      <c r="AF24" s="420">
        <f t="shared" si="11"/>
        <v>0.8050348152115694</v>
      </c>
      <c r="AG24" s="420">
        <f t="shared" si="12"/>
        <v>0.06802356722013926</v>
      </c>
      <c r="AH24" s="522">
        <f t="shared" si="13"/>
        <v>0</v>
      </c>
    </row>
    <row r="25" spans="1:34" s="328" customFormat="1" ht="23.25" customHeight="1" thickBot="1">
      <c r="A25" s="328">
        <v>21</v>
      </c>
      <c r="B25" s="706" t="s">
        <v>116</v>
      </c>
      <c r="C25" s="353" t="s">
        <v>43</v>
      </c>
      <c r="D25" s="354">
        <v>733</v>
      </c>
      <c r="E25" s="355">
        <v>733</v>
      </c>
      <c r="F25" s="356">
        <f t="shared" si="0"/>
        <v>1</v>
      </c>
      <c r="G25" s="421">
        <f t="shared" si="1"/>
        <v>730</v>
      </c>
      <c r="H25" s="422">
        <v>701</v>
      </c>
      <c r="I25" s="423">
        <v>29</v>
      </c>
      <c r="J25" s="424">
        <f t="shared" si="2"/>
        <v>3</v>
      </c>
      <c r="K25" s="422">
        <v>3</v>
      </c>
      <c r="L25" s="425">
        <v>0</v>
      </c>
      <c r="M25" s="426">
        <v>0</v>
      </c>
      <c r="N25" s="363">
        <f t="shared" si="3"/>
        <v>0.004092769440654843</v>
      </c>
      <c r="O25" s="364">
        <f t="shared" si="14"/>
        <v>6</v>
      </c>
      <c r="P25" s="365">
        <v>6</v>
      </c>
      <c r="Q25" s="366">
        <v>0</v>
      </c>
      <c r="R25" s="367">
        <f t="shared" si="4"/>
        <v>0.008185538881309686</v>
      </c>
      <c r="S25" s="368">
        <f t="shared" si="5"/>
        <v>0.008185538881309686</v>
      </c>
      <c r="T25" s="369">
        <f t="shared" si="6"/>
        <v>0</v>
      </c>
      <c r="U25" s="427">
        <v>2</v>
      </c>
      <c r="V25" s="428">
        <f t="shared" si="7"/>
        <v>0.002728512960436562</v>
      </c>
      <c r="W25" s="427">
        <v>127</v>
      </c>
      <c r="X25" s="429">
        <f t="shared" si="8"/>
        <v>0.17326057298772168</v>
      </c>
      <c r="Y25" s="427">
        <v>12</v>
      </c>
      <c r="Z25" s="428">
        <f t="shared" si="9"/>
        <v>0.01637107776261937</v>
      </c>
      <c r="AA25" s="390">
        <v>78</v>
      </c>
      <c r="AB25" s="391">
        <v>630</v>
      </c>
      <c r="AC25" s="391">
        <v>25</v>
      </c>
      <c r="AD25" s="392">
        <f t="shared" si="15"/>
        <v>0</v>
      </c>
      <c r="AE25" s="523">
        <f t="shared" si="10"/>
        <v>0.10641200545702592</v>
      </c>
      <c r="AF25" s="450">
        <f t="shared" si="11"/>
        <v>0.859481582537517</v>
      </c>
      <c r="AG25" s="450">
        <f t="shared" si="12"/>
        <v>0.034106412005457026</v>
      </c>
      <c r="AH25" s="520">
        <f t="shared" si="13"/>
        <v>0</v>
      </c>
    </row>
    <row r="26" spans="1:34" s="328" customFormat="1" ht="23.25" customHeight="1" thickBot="1">
      <c r="A26" s="328">
        <v>22</v>
      </c>
      <c r="B26" s="706"/>
      <c r="C26" s="377" t="s">
        <v>47</v>
      </c>
      <c r="D26" s="378">
        <v>975</v>
      </c>
      <c r="E26" s="379">
        <v>1011</v>
      </c>
      <c r="F26" s="380">
        <f t="shared" si="0"/>
        <v>0.9643916913946587</v>
      </c>
      <c r="G26" s="357">
        <f t="shared" si="1"/>
        <v>963</v>
      </c>
      <c r="H26" s="358">
        <v>934</v>
      </c>
      <c r="I26" s="359">
        <v>29</v>
      </c>
      <c r="J26" s="360">
        <f t="shared" si="2"/>
        <v>12</v>
      </c>
      <c r="K26" s="358">
        <v>10</v>
      </c>
      <c r="L26" s="361">
        <v>0</v>
      </c>
      <c r="M26" s="362">
        <v>2</v>
      </c>
      <c r="N26" s="381">
        <f t="shared" si="3"/>
        <v>0.012307692307692308</v>
      </c>
      <c r="O26" s="382">
        <f t="shared" si="14"/>
        <v>43</v>
      </c>
      <c r="P26" s="383">
        <v>23</v>
      </c>
      <c r="Q26" s="384">
        <v>20</v>
      </c>
      <c r="R26" s="394">
        <f t="shared" si="4"/>
        <v>0.0441025641025641</v>
      </c>
      <c r="S26" s="395">
        <f t="shared" si="5"/>
        <v>0.02358974358974359</v>
      </c>
      <c r="T26" s="396">
        <f t="shared" si="6"/>
        <v>0.020512820512820513</v>
      </c>
      <c r="U26" s="370">
        <v>2</v>
      </c>
      <c r="V26" s="388">
        <f t="shared" si="7"/>
        <v>0.0020512820512820513</v>
      </c>
      <c r="W26" s="370">
        <v>80</v>
      </c>
      <c r="X26" s="389">
        <f t="shared" si="8"/>
        <v>0.08205128205128205</v>
      </c>
      <c r="Y26" s="370">
        <v>0</v>
      </c>
      <c r="Z26" s="388">
        <f t="shared" si="9"/>
        <v>0</v>
      </c>
      <c r="AA26" s="390">
        <v>772</v>
      </c>
      <c r="AB26" s="391">
        <v>175</v>
      </c>
      <c r="AC26" s="391">
        <v>28</v>
      </c>
      <c r="AD26" s="392">
        <f t="shared" si="15"/>
        <v>0</v>
      </c>
      <c r="AE26" s="519">
        <f t="shared" si="10"/>
        <v>0.7917948717948718</v>
      </c>
      <c r="AF26" s="393">
        <f t="shared" si="11"/>
        <v>0.1794871794871795</v>
      </c>
      <c r="AG26" s="393">
        <f t="shared" si="12"/>
        <v>0.028717948717948718</v>
      </c>
      <c r="AH26" s="520">
        <f t="shared" si="13"/>
        <v>0</v>
      </c>
    </row>
    <row r="27" spans="1:34" s="328" customFormat="1" ht="23.25" customHeight="1" thickBot="1">
      <c r="A27" s="328">
        <v>23</v>
      </c>
      <c r="B27" s="706"/>
      <c r="C27" s="377" t="s">
        <v>44</v>
      </c>
      <c r="D27" s="378">
        <v>1162</v>
      </c>
      <c r="E27" s="379">
        <v>1172</v>
      </c>
      <c r="F27" s="380">
        <f t="shared" si="0"/>
        <v>0.9914675767918089</v>
      </c>
      <c r="G27" s="357">
        <f t="shared" si="1"/>
        <v>1158</v>
      </c>
      <c r="H27" s="358">
        <v>1143</v>
      </c>
      <c r="I27" s="359">
        <v>15</v>
      </c>
      <c r="J27" s="360">
        <f t="shared" si="2"/>
        <v>4</v>
      </c>
      <c r="K27" s="358">
        <v>3</v>
      </c>
      <c r="L27" s="361">
        <v>0</v>
      </c>
      <c r="M27" s="362">
        <v>1</v>
      </c>
      <c r="N27" s="381">
        <f t="shared" si="3"/>
        <v>0.0034423407917383822</v>
      </c>
      <c r="O27" s="382">
        <f t="shared" si="14"/>
        <v>7</v>
      </c>
      <c r="P27" s="383">
        <v>6</v>
      </c>
      <c r="Q27" s="384">
        <v>1</v>
      </c>
      <c r="R27" s="394">
        <f t="shared" si="4"/>
        <v>0.006024096385542169</v>
      </c>
      <c r="S27" s="395">
        <f t="shared" si="5"/>
        <v>0.0051635111876075735</v>
      </c>
      <c r="T27" s="396">
        <f t="shared" si="6"/>
        <v>0.0008605851979345956</v>
      </c>
      <c r="U27" s="370">
        <v>0</v>
      </c>
      <c r="V27" s="388">
        <f t="shared" si="7"/>
        <v>0</v>
      </c>
      <c r="W27" s="370">
        <v>64</v>
      </c>
      <c r="X27" s="389">
        <f t="shared" si="8"/>
        <v>0.055077452667814115</v>
      </c>
      <c r="Y27" s="370">
        <v>7</v>
      </c>
      <c r="Z27" s="388">
        <f t="shared" si="9"/>
        <v>0.006024096385542169</v>
      </c>
      <c r="AA27" s="390">
        <v>730</v>
      </c>
      <c r="AB27" s="391">
        <v>412</v>
      </c>
      <c r="AC27" s="391">
        <v>15</v>
      </c>
      <c r="AD27" s="392">
        <f t="shared" si="15"/>
        <v>5</v>
      </c>
      <c r="AE27" s="519">
        <f t="shared" si="10"/>
        <v>0.6282271944922547</v>
      </c>
      <c r="AF27" s="393">
        <f t="shared" si="11"/>
        <v>0.35456110154905335</v>
      </c>
      <c r="AG27" s="393">
        <f t="shared" si="12"/>
        <v>0.012908777969018933</v>
      </c>
      <c r="AH27" s="520">
        <f t="shared" si="13"/>
        <v>0.004302925989672977</v>
      </c>
    </row>
    <row r="28" spans="1:34" s="328" customFormat="1" ht="23.25" customHeight="1" thickBot="1">
      <c r="A28" s="328">
        <v>24</v>
      </c>
      <c r="B28" s="706"/>
      <c r="C28" s="377" t="s">
        <v>42</v>
      </c>
      <c r="D28" s="378">
        <v>278</v>
      </c>
      <c r="E28" s="379">
        <v>299</v>
      </c>
      <c r="F28" s="380">
        <f t="shared" si="0"/>
        <v>0.9297658862876255</v>
      </c>
      <c r="G28" s="357">
        <f t="shared" si="1"/>
        <v>274</v>
      </c>
      <c r="H28" s="358">
        <v>271</v>
      </c>
      <c r="I28" s="359">
        <v>3</v>
      </c>
      <c r="J28" s="360">
        <f t="shared" si="2"/>
        <v>4</v>
      </c>
      <c r="K28" s="358">
        <v>4</v>
      </c>
      <c r="L28" s="361">
        <v>0</v>
      </c>
      <c r="M28" s="362">
        <v>0</v>
      </c>
      <c r="N28" s="381">
        <f t="shared" si="3"/>
        <v>0.014388489208633094</v>
      </c>
      <c r="O28" s="382">
        <f t="shared" si="14"/>
        <v>11</v>
      </c>
      <c r="P28" s="383">
        <v>11</v>
      </c>
      <c r="Q28" s="384">
        <v>0</v>
      </c>
      <c r="R28" s="394">
        <f t="shared" si="4"/>
        <v>0.039568345323741004</v>
      </c>
      <c r="S28" s="395">
        <f t="shared" si="5"/>
        <v>0.039568345323741004</v>
      </c>
      <c r="T28" s="396">
        <f t="shared" si="6"/>
        <v>0</v>
      </c>
      <c r="U28" s="370">
        <v>1</v>
      </c>
      <c r="V28" s="388">
        <f t="shared" si="7"/>
        <v>0.0035971223021582736</v>
      </c>
      <c r="W28" s="370">
        <v>10</v>
      </c>
      <c r="X28" s="389">
        <f t="shared" si="8"/>
        <v>0.03597122302158273</v>
      </c>
      <c r="Y28" s="370">
        <v>10</v>
      </c>
      <c r="Z28" s="388">
        <f t="shared" si="9"/>
        <v>0.03597122302158273</v>
      </c>
      <c r="AA28" s="390">
        <v>273</v>
      </c>
      <c r="AB28" s="391">
        <v>0</v>
      </c>
      <c r="AC28" s="391">
        <v>5</v>
      </c>
      <c r="AD28" s="392">
        <f t="shared" si="15"/>
        <v>0</v>
      </c>
      <c r="AE28" s="519">
        <f t="shared" si="10"/>
        <v>0.9820143884892086</v>
      </c>
      <c r="AF28" s="393">
        <f t="shared" si="11"/>
        <v>0</v>
      </c>
      <c r="AG28" s="393">
        <f t="shared" si="12"/>
        <v>0.017985611510791366</v>
      </c>
      <c r="AH28" s="520">
        <f t="shared" si="13"/>
        <v>0</v>
      </c>
    </row>
    <row r="29" spans="1:34" s="328" customFormat="1" ht="23.25" customHeight="1" thickBot="1">
      <c r="A29" s="328">
        <v>25</v>
      </c>
      <c r="B29" s="706"/>
      <c r="C29" s="377" t="s">
        <v>41</v>
      </c>
      <c r="D29" s="378">
        <v>217</v>
      </c>
      <c r="E29" s="379">
        <v>231</v>
      </c>
      <c r="F29" s="380">
        <f t="shared" si="0"/>
        <v>0.9393939393939394</v>
      </c>
      <c r="G29" s="357">
        <f t="shared" si="1"/>
        <v>214</v>
      </c>
      <c r="H29" s="358">
        <v>196</v>
      </c>
      <c r="I29" s="359">
        <v>18</v>
      </c>
      <c r="J29" s="360">
        <f t="shared" si="2"/>
        <v>3</v>
      </c>
      <c r="K29" s="358">
        <v>3</v>
      </c>
      <c r="L29" s="361">
        <v>0</v>
      </c>
      <c r="M29" s="362">
        <v>0</v>
      </c>
      <c r="N29" s="381">
        <f t="shared" si="3"/>
        <v>0.013824884792626729</v>
      </c>
      <c r="O29" s="382">
        <f t="shared" si="14"/>
        <v>16</v>
      </c>
      <c r="P29" s="383">
        <v>16</v>
      </c>
      <c r="Q29" s="384">
        <v>0</v>
      </c>
      <c r="R29" s="394">
        <f t="shared" si="4"/>
        <v>0.07373271889400922</v>
      </c>
      <c r="S29" s="395">
        <f t="shared" si="5"/>
        <v>0.07373271889400922</v>
      </c>
      <c r="T29" s="396">
        <f t="shared" si="6"/>
        <v>0</v>
      </c>
      <c r="U29" s="370">
        <v>0</v>
      </c>
      <c r="V29" s="388">
        <f t="shared" si="7"/>
        <v>0</v>
      </c>
      <c r="W29" s="370">
        <v>18</v>
      </c>
      <c r="X29" s="389">
        <f t="shared" si="8"/>
        <v>0.08294930875576037</v>
      </c>
      <c r="Y29" s="370">
        <v>25</v>
      </c>
      <c r="Z29" s="388">
        <f t="shared" si="9"/>
        <v>0.1152073732718894</v>
      </c>
      <c r="AA29" s="390">
        <v>8</v>
      </c>
      <c r="AB29" s="391">
        <v>205</v>
      </c>
      <c r="AC29" s="391">
        <v>4</v>
      </c>
      <c r="AD29" s="392">
        <f t="shared" si="15"/>
        <v>0</v>
      </c>
      <c r="AE29" s="519">
        <f t="shared" si="10"/>
        <v>0.03686635944700461</v>
      </c>
      <c r="AF29" s="393">
        <f t="shared" si="11"/>
        <v>0.9447004608294931</v>
      </c>
      <c r="AG29" s="393">
        <f t="shared" si="12"/>
        <v>0.018433179723502304</v>
      </c>
      <c r="AH29" s="520">
        <f t="shared" si="13"/>
        <v>0</v>
      </c>
    </row>
    <row r="30" spans="1:34" s="328" customFormat="1" ht="23.25" customHeight="1" thickBot="1">
      <c r="A30" s="328">
        <v>26</v>
      </c>
      <c r="B30" s="706"/>
      <c r="C30" s="397" t="s">
        <v>40</v>
      </c>
      <c r="D30" s="398">
        <v>18</v>
      </c>
      <c r="E30" s="399">
        <v>18</v>
      </c>
      <c r="F30" s="400">
        <f t="shared" si="0"/>
        <v>1</v>
      </c>
      <c r="G30" s="401">
        <f t="shared" si="1"/>
        <v>18</v>
      </c>
      <c r="H30" s="402">
        <v>18</v>
      </c>
      <c r="I30" s="403">
        <v>0</v>
      </c>
      <c r="J30" s="404">
        <f t="shared" si="2"/>
        <v>0</v>
      </c>
      <c r="K30" s="402">
        <v>0</v>
      </c>
      <c r="L30" s="405">
        <v>0</v>
      </c>
      <c r="M30" s="406">
        <v>0</v>
      </c>
      <c r="N30" s="407">
        <f t="shared" si="3"/>
        <v>0</v>
      </c>
      <c r="O30" s="408">
        <f t="shared" si="14"/>
        <v>0</v>
      </c>
      <c r="P30" s="409">
        <v>0</v>
      </c>
      <c r="Q30" s="410">
        <v>0</v>
      </c>
      <c r="R30" s="411">
        <f t="shared" si="4"/>
        <v>0</v>
      </c>
      <c r="S30" s="412">
        <f t="shared" si="5"/>
        <v>0</v>
      </c>
      <c r="T30" s="413">
        <f t="shared" si="6"/>
        <v>0</v>
      </c>
      <c r="U30" s="414">
        <v>0</v>
      </c>
      <c r="V30" s="415">
        <f t="shared" si="7"/>
        <v>0</v>
      </c>
      <c r="W30" s="414">
        <v>1</v>
      </c>
      <c r="X30" s="416">
        <f t="shared" si="8"/>
        <v>0.05555555555555555</v>
      </c>
      <c r="Y30" s="414">
        <v>0</v>
      </c>
      <c r="Z30" s="415">
        <f t="shared" si="9"/>
        <v>0</v>
      </c>
      <c r="AA30" s="417">
        <v>0</v>
      </c>
      <c r="AB30" s="418">
        <v>18</v>
      </c>
      <c r="AC30" s="418">
        <v>0</v>
      </c>
      <c r="AD30" s="419">
        <f t="shared" si="15"/>
        <v>0</v>
      </c>
      <c r="AE30" s="521">
        <f t="shared" si="10"/>
        <v>0</v>
      </c>
      <c r="AF30" s="420">
        <f t="shared" si="11"/>
        <v>1</v>
      </c>
      <c r="AG30" s="420">
        <f t="shared" si="12"/>
        <v>0</v>
      </c>
      <c r="AH30" s="522">
        <f t="shared" si="13"/>
        <v>0</v>
      </c>
    </row>
    <row r="31" spans="1:34" s="328" customFormat="1" ht="23.25" customHeight="1" thickBot="1">
      <c r="A31" s="328">
        <v>27</v>
      </c>
      <c r="B31" s="726" t="s">
        <v>79</v>
      </c>
      <c r="C31" s="540" t="s">
        <v>2</v>
      </c>
      <c r="D31" s="354">
        <v>1344</v>
      </c>
      <c r="E31" s="355">
        <v>1379</v>
      </c>
      <c r="F31" s="356">
        <f t="shared" si="0"/>
        <v>0.9746192893401016</v>
      </c>
      <c r="G31" s="421">
        <f t="shared" si="1"/>
        <v>1334</v>
      </c>
      <c r="H31" s="422">
        <v>183</v>
      </c>
      <c r="I31" s="423">
        <v>1151</v>
      </c>
      <c r="J31" s="424">
        <f t="shared" si="2"/>
        <v>10</v>
      </c>
      <c r="K31" s="422">
        <v>9</v>
      </c>
      <c r="L31" s="425">
        <v>0</v>
      </c>
      <c r="M31" s="426">
        <v>1</v>
      </c>
      <c r="N31" s="363">
        <f t="shared" si="3"/>
        <v>0.00744047619047619</v>
      </c>
      <c r="O31" s="364">
        <f t="shared" si="14"/>
        <v>21</v>
      </c>
      <c r="P31" s="365">
        <v>21</v>
      </c>
      <c r="Q31" s="366">
        <v>0</v>
      </c>
      <c r="R31" s="367">
        <f t="shared" si="4"/>
        <v>0.015625</v>
      </c>
      <c r="S31" s="368">
        <f t="shared" si="5"/>
        <v>0.015625</v>
      </c>
      <c r="T31" s="369">
        <f t="shared" si="6"/>
        <v>0</v>
      </c>
      <c r="U31" s="427">
        <v>1</v>
      </c>
      <c r="V31" s="428">
        <f t="shared" si="7"/>
        <v>0.000744047619047619</v>
      </c>
      <c r="W31" s="427">
        <v>86</v>
      </c>
      <c r="X31" s="429">
        <f t="shared" si="8"/>
        <v>0.06398809523809523</v>
      </c>
      <c r="Y31" s="427">
        <v>240</v>
      </c>
      <c r="Z31" s="428">
        <f t="shared" si="9"/>
        <v>0.17857142857142858</v>
      </c>
      <c r="AA31" s="373">
        <v>321</v>
      </c>
      <c r="AB31" s="374">
        <v>979</v>
      </c>
      <c r="AC31" s="374">
        <v>44</v>
      </c>
      <c r="AD31" s="375">
        <f t="shared" si="15"/>
        <v>0</v>
      </c>
      <c r="AE31" s="517">
        <f t="shared" si="10"/>
        <v>0.23883928571428573</v>
      </c>
      <c r="AF31" s="376">
        <f t="shared" si="11"/>
        <v>0.7284226190476191</v>
      </c>
      <c r="AG31" s="376">
        <f t="shared" si="12"/>
        <v>0.03273809523809524</v>
      </c>
      <c r="AH31" s="518">
        <f t="shared" si="13"/>
        <v>0</v>
      </c>
    </row>
    <row r="32" spans="1:34" s="328" customFormat="1" ht="23.25" customHeight="1" thickBot="1">
      <c r="A32" s="328">
        <v>28</v>
      </c>
      <c r="B32" s="726"/>
      <c r="C32" s="541" t="s">
        <v>3</v>
      </c>
      <c r="D32" s="378">
        <v>1031</v>
      </c>
      <c r="E32" s="379">
        <v>1039</v>
      </c>
      <c r="F32" s="380">
        <f t="shared" si="0"/>
        <v>0.9923002887391723</v>
      </c>
      <c r="G32" s="357">
        <f t="shared" si="1"/>
        <v>1022</v>
      </c>
      <c r="H32" s="358">
        <v>1003</v>
      </c>
      <c r="I32" s="359">
        <v>19</v>
      </c>
      <c r="J32" s="360">
        <f t="shared" si="2"/>
        <v>9</v>
      </c>
      <c r="K32" s="358">
        <v>9</v>
      </c>
      <c r="L32" s="361">
        <v>0</v>
      </c>
      <c r="M32" s="362">
        <v>0</v>
      </c>
      <c r="N32" s="381">
        <f t="shared" si="3"/>
        <v>0.008729388942774006</v>
      </c>
      <c r="O32" s="382">
        <f t="shared" si="14"/>
        <v>21</v>
      </c>
      <c r="P32" s="383">
        <v>21</v>
      </c>
      <c r="Q32" s="384">
        <v>0</v>
      </c>
      <c r="R32" s="394">
        <f t="shared" si="4"/>
        <v>0.020368574199806012</v>
      </c>
      <c r="S32" s="395">
        <f t="shared" si="5"/>
        <v>0.020368574199806012</v>
      </c>
      <c r="T32" s="396">
        <f t="shared" si="6"/>
        <v>0</v>
      </c>
      <c r="U32" s="370">
        <v>0</v>
      </c>
      <c r="V32" s="388">
        <f t="shared" si="7"/>
        <v>0</v>
      </c>
      <c r="W32" s="370">
        <v>106</v>
      </c>
      <c r="X32" s="389">
        <f t="shared" si="8"/>
        <v>0.10281280310378274</v>
      </c>
      <c r="Y32" s="370">
        <v>104</v>
      </c>
      <c r="Z32" s="388">
        <f t="shared" si="9"/>
        <v>0.1008729388942774</v>
      </c>
      <c r="AA32" s="390">
        <v>648</v>
      </c>
      <c r="AB32" s="391">
        <v>361</v>
      </c>
      <c r="AC32" s="391">
        <v>22</v>
      </c>
      <c r="AD32" s="392">
        <f t="shared" si="15"/>
        <v>0</v>
      </c>
      <c r="AE32" s="519">
        <f t="shared" si="10"/>
        <v>0.6285160038797284</v>
      </c>
      <c r="AF32" s="393">
        <f t="shared" si="11"/>
        <v>0.3501454898157129</v>
      </c>
      <c r="AG32" s="393">
        <f t="shared" si="12"/>
        <v>0.02133850630455868</v>
      </c>
      <c r="AH32" s="520">
        <f t="shared" si="13"/>
        <v>0</v>
      </c>
    </row>
    <row r="33" spans="1:34" s="328" customFormat="1" ht="23.25" customHeight="1" thickBot="1">
      <c r="A33" s="328">
        <v>29</v>
      </c>
      <c r="B33" s="726"/>
      <c r="C33" s="541" t="s">
        <v>4</v>
      </c>
      <c r="D33" s="378">
        <v>777</v>
      </c>
      <c r="E33" s="379">
        <v>795</v>
      </c>
      <c r="F33" s="380">
        <f t="shared" si="0"/>
        <v>0.9773584905660377</v>
      </c>
      <c r="G33" s="357">
        <f t="shared" si="1"/>
        <v>773</v>
      </c>
      <c r="H33" s="358">
        <v>60</v>
      </c>
      <c r="I33" s="359">
        <v>713</v>
      </c>
      <c r="J33" s="360">
        <f t="shared" si="2"/>
        <v>4</v>
      </c>
      <c r="K33" s="358">
        <v>4</v>
      </c>
      <c r="L33" s="361">
        <v>0</v>
      </c>
      <c r="M33" s="362">
        <v>0</v>
      </c>
      <c r="N33" s="381">
        <f t="shared" si="3"/>
        <v>0.005148005148005148</v>
      </c>
      <c r="O33" s="382">
        <f t="shared" si="14"/>
        <v>14</v>
      </c>
      <c r="P33" s="383">
        <v>10</v>
      </c>
      <c r="Q33" s="384">
        <v>4</v>
      </c>
      <c r="R33" s="394">
        <f t="shared" si="4"/>
        <v>0.018018018018018018</v>
      </c>
      <c r="S33" s="395">
        <f t="shared" si="5"/>
        <v>0.01287001287001287</v>
      </c>
      <c r="T33" s="396">
        <f t="shared" si="6"/>
        <v>0.005148005148005148</v>
      </c>
      <c r="U33" s="370">
        <v>0</v>
      </c>
      <c r="V33" s="388">
        <f t="shared" si="7"/>
        <v>0</v>
      </c>
      <c r="W33" s="370">
        <v>42</v>
      </c>
      <c r="X33" s="389">
        <f t="shared" si="8"/>
        <v>0.05405405405405406</v>
      </c>
      <c r="Y33" s="370">
        <v>666</v>
      </c>
      <c r="Z33" s="388">
        <f t="shared" si="9"/>
        <v>0.8571428571428571</v>
      </c>
      <c r="AA33" s="390">
        <v>142</v>
      </c>
      <c r="AB33" s="391">
        <v>627</v>
      </c>
      <c r="AC33" s="391">
        <v>8</v>
      </c>
      <c r="AD33" s="392">
        <f t="shared" si="15"/>
        <v>0</v>
      </c>
      <c r="AE33" s="519">
        <f t="shared" si="10"/>
        <v>0.18275418275418276</v>
      </c>
      <c r="AF33" s="393">
        <f t="shared" si="11"/>
        <v>0.806949806949807</v>
      </c>
      <c r="AG33" s="393">
        <f t="shared" si="12"/>
        <v>0.010296010296010296</v>
      </c>
      <c r="AH33" s="520">
        <f t="shared" si="13"/>
        <v>0</v>
      </c>
    </row>
    <row r="34" spans="1:34" s="328" customFormat="1" ht="23.25" customHeight="1" thickBot="1">
      <c r="A34" s="328">
        <v>30</v>
      </c>
      <c r="B34" s="726"/>
      <c r="C34" s="541" t="s">
        <v>1</v>
      </c>
      <c r="D34" s="378">
        <v>253</v>
      </c>
      <c r="E34" s="379">
        <v>256</v>
      </c>
      <c r="F34" s="380">
        <f t="shared" si="0"/>
        <v>0.98828125</v>
      </c>
      <c r="G34" s="357">
        <f t="shared" si="1"/>
        <v>248</v>
      </c>
      <c r="H34" s="358">
        <v>238</v>
      </c>
      <c r="I34" s="359">
        <v>10</v>
      </c>
      <c r="J34" s="360">
        <f t="shared" si="2"/>
        <v>5</v>
      </c>
      <c r="K34" s="358">
        <v>5</v>
      </c>
      <c r="L34" s="361">
        <v>0</v>
      </c>
      <c r="M34" s="362">
        <v>0</v>
      </c>
      <c r="N34" s="381">
        <f t="shared" si="3"/>
        <v>0.019762845849802372</v>
      </c>
      <c r="O34" s="382">
        <f t="shared" si="14"/>
        <v>15</v>
      </c>
      <c r="P34" s="383">
        <v>15</v>
      </c>
      <c r="Q34" s="384">
        <v>0</v>
      </c>
      <c r="R34" s="394">
        <f t="shared" si="4"/>
        <v>0.05928853754940711</v>
      </c>
      <c r="S34" s="395">
        <f t="shared" si="5"/>
        <v>0.05928853754940711</v>
      </c>
      <c r="T34" s="396">
        <f t="shared" si="6"/>
        <v>0</v>
      </c>
      <c r="U34" s="370">
        <v>1</v>
      </c>
      <c r="V34" s="388">
        <f t="shared" si="7"/>
        <v>0.003952569169960474</v>
      </c>
      <c r="W34" s="370">
        <v>24</v>
      </c>
      <c r="X34" s="389">
        <f t="shared" si="8"/>
        <v>0.09486166007905138</v>
      </c>
      <c r="Y34" s="370">
        <v>16</v>
      </c>
      <c r="Z34" s="388">
        <f t="shared" si="9"/>
        <v>0.06324110671936758</v>
      </c>
      <c r="AA34" s="390">
        <v>4</v>
      </c>
      <c r="AB34" s="391">
        <v>242</v>
      </c>
      <c r="AC34" s="391">
        <v>7</v>
      </c>
      <c r="AD34" s="392">
        <f t="shared" si="15"/>
        <v>0</v>
      </c>
      <c r="AE34" s="519">
        <f t="shared" si="10"/>
        <v>0.015810276679841896</v>
      </c>
      <c r="AF34" s="393">
        <f t="shared" si="11"/>
        <v>0.9565217391304348</v>
      </c>
      <c r="AG34" s="393">
        <f t="shared" si="12"/>
        <v>0.02766798418972332</v>
      </c>
      <c r="AH34" s="520">
        <f t="shared" si="13"/>
        <v>0</v>
      </c>
    </row>
    <row r="35" spans="1:34" s="328" customFormat="1" ht="23.25" customHeight="1" thickBot="1">
      <c r="A35" s="328">
        <v>31</v>
      </c>
      <c r="B35" s="726"/>
      <c r="C35" s="541" t="s">
        <v>15</v>
      </c>
      <c r="D35" s="378">
        <v>429</v>
      </c>
      <c r="E35" s="379">
        <v>436</v>
      </c>
      <c r="F35" s="451">
        <f t="shared" si="0"/>
        <v>0.9839449541284404</v>
      </c>
      <c r="G35" s="357">
        <f t="shared" si="1"/>
        <v>422</v>
      </c>
      <c r="H35" s="358">
        <v>422</v>
      </c>
      <c r="I35" s="359">
        <v>0</v>
      </c>
      <c r="J35" s="360">
        <f t="shared" si="2"/>
        <v>7</v>
      </c>
      <c r="K35" s="358">
        <v>7</v>
      </c>
      <c r="L35" s="361">
        <v>0</v>
      </c>
      <c r="M35" s="362">
        <v>0</v>
      </c>
      <c r="N35" s="381">
        <f t="shared" si="3"/>
        <v>0.016317016317016316</v>
      </c>
      <c r="O35" s="382">
        <f t="shared" si="14"/>
        <v>15</v>
      </c>
      <c r="P35" s="383">
        <v>13</v>
      </c>
      <c r="Q35" s="384">
        <v>2</v>
      </c>
      <c r="R35" s="394">
        <f t="shared" si="4"/>
        <v>0.03496503496503497</v>
      </c>
      <c r="S35" s="395">
        <f t="shared" si="5"/>
        <v>0.030303030303030304</v>
      </c>
      <c r="T35" s="396">
        <f t="shared" si="6"/>
        <v>0.004662004662004662</v>
      </c>
      <c r="U35" s="370">
        <v>1</v>
      </c>
      <c r="V35" s="388">
        <f t="shared" si="7"/>
        <v>0.002331002331002331</v>
      </c>
      <c r="W35" s="370">
        <v>24</v>
      </c>
      <c r="X35" s="389">
        <f t="shared" si="8"/>
        <v>0.055944055944055944</v>
      </c>
      <c r="Y35" s="370">
        <v>16</v>
      </c>
      <c r="Z35" s="388">
        <f t="shared" si="9"/>
        <v>0.037296037296037296</v>
      </c>
      <c r="AA35" s="390">
        <v>88</v>
      </c>
      <c r="AB35" s="391">
        <v>324</v>
      </c>
      <c r="AC35" s="391">
        <v>17</v>
      </c>
      <c r="AD35" s="392">
        <f t="shared" si="15"/>
        <v>0</v>
      </c>
      <c r="AE35" s="519">
        <f t="shared" si="10"/>
        <v>0.20512820512820512</v>
      </c>
      <c r="AF35" s="393">
        <f t="shared" si="11"/>
        <v>0.7552447552447552</v>
      </c>
      <c r="AG35" s="393">
        <f t="shared" si="12"/>
        <v>0.039627039627039624</v>
      </c>
      <c r="AH35" s="520">
        <f t="shared" si="13"/>
        <v>0</v>
      </c>
    </row>
    <row r="36" spans="1:34" s="328" customFormat="1" ht="23.25" customHeight="1" thickBot="1">
      <c r="A36" s="328">
        <v>32</v>
      </c>
      <c r="B36" s="726"/>
      <c r="C36" s="541" t="s">
        <v>6</v>
      </c>
      <c r="D36" s="378">
        <v>103</v>
      </c>
      <c r="E36" s="379">
        <v>108</v>
      </c>
      <c r="F36" s="380">
        <f t="shared" si="0"/>
        <v>0.9537037037037037</v>
      </c>
      <c r="G36" s="357">
        <f t="shared" si="1"/>
        <v>101</v>
      </c>
      <c r="H36" s="358">
        <v>7</v>
      </c>
      <c r="I36" s="359">
        <v>94</v>
      </c>
      <c r="J36" s="360">
        <f t="shared" si="2"/>
        <v>2</v>
      </c>
      <c r="K36" s="358">
        <v>0</v>
      </c>
      <c r="L36" s="361">
        <v>1</v>
      </c>
      <c r="M36" s="362">
        <v>1</v>
      </c>
      <c r="N36" s="381">
        <f t="shared" si="3"/>
        <v>0.019417475728155338</v>
      </c>
      <c r="O36" s="382">
        <f t="shared" si="14"/>
        <v>7</v>
      </c>
      <c r="P36" s="383">
        <v>7</v>
      </c>
      <c r="Q36" s="384">
        <v>0</v>
      </c>
      <c r="R36" s="394">
        <f t="shared" si="4"/>
        <v>0.06796116504854369</v>
      </c>
      <c r="S36" s="395">
        <f t="shared" si="5"/>
        <v>0.06796116504854369</v>
      </c>
      <c r="T36" s="396">
        <f t="shared" si="6"/>
        <v>0</v>
      </c>
      <c r="U36" s="370">
        <v>0</v>
      </c>
      <c r="V36" s="388">
        <f t="shared" si="7"/>
        <v>0</v>
      </c>
      <c r="W36" s="370">
        <v>9</v>
      </c>
      <c r="X36" s="389">
        <f t="shared" si="8"/>
        <v>0.08737864077669903</v>
      </c>
      <c r="Y36" s="370">
        <v>13</v>
      </c>
      <c r="Z36" s="388">
        <f t="shared" si="9"/>
        <v>0.1262135922330097</v>
      </c>
      <c r="AA36" s="390">
        <v>4</v>
      </c>
      <c r="AB36" s="391">
        <v>84</v>
      </c>
      <c r="AC36" s="391">
        <v>15</v>
      </c>
      <c r="AD36" s="392">
        <f t="shared" si="15"/>
        <v>0</v>
      </c>
      <c r="AE36" s="519">
        <f t="shared" si="10"/>
        <v>0.038834951456310676</v>
      </c>
      <c r="AF36" s="393">
        <f t="shared" si="11"/>
        <v>0.8155339805825242</v>
      </c>
      <c r="AG36" s="393">
        <f t="shared" si="12"/>
        <v>0.14563106796116504</v>
      </c>
      <c r="AH36" s="520">
        <f t="shared" si="13"/>
        <v>0</v>
      </c>
    </row>
    <row r="37" spans="1:34" s="328" customFormat="1" ht="23.25" customHeight="1" thickBot="1">
      <c r="A37" s="328">
        <v>33</v>
      </c>
      <c r="B37" s="726"/>
      <c r="C37" s="542" t="s">
        <v>5</v>
      </c>
      <c r="D37" s="398">
        <v>443</v>
      </c>
      <c r="E37" s="399">
        <v>447</v>
      </c>
      <c r="F37" s="400">
        <f t="shared" si="0"/>
        <v>0.9910514541387024</v>
      </c>
      <c r="G37" s="401">
        <f t="shared" si="1"/>
        <v>434</v>
      </c>
      <c r="H37" s="402">
        <v>430</v>
      </c>
      <c r="I37" s="403">
        <v>4</v>
      </c>
      <c r="J37" s="404">
        <f t="shared" si="2"/>
        <v>9</v>
      </c>
      <c r="K37" s="402">
        <v>6</v>
      </c>
      <c r="L37" s="405">
        <v>2</v>
      </c>
      <c r="M37" s="406">
        <v>1</v>
      </c>
      <c r="N37" s="407">
        <f t="shared" si="3"/>
        <v>0.020316027088036117</v>
      </c>
      <c r="O37" s="408">
        <f t="shared" si="14"/>
        <v>23</v>
      </c>
      <c r="P37" s="409">
        <v>22</v>
      </c>
      <c r="Q37" s="410">
        <v>1</v>
      </c>
      <c r="R37" s="411">
        <f t="shared" si="4"/>
        <v>0.05191873589164785</v>
      </c>
      <c r="S37" s="412">
        <f t="shared" si="5"/>
        <v>0.04966139954853273</v>
      </c>
      <c r="T37" s="413">
        <f t="shared" si="6"/>
        <v>0.002257336343115124</v>
      </c>
      <c r="U37" s="414">
        <v>2</v>
      </c>
      <c r="V37" s="415">
        <f t="shared" si="7"/>
        <v>0.004514672686230248</v>
      </c>
      <c r="W37" s="414">
        <v>6</v>
      </c>
      <c r="X37" s="416">
        <f t="shared" si="8"/>
        <v>0.013544018058690745</v>
      </c>
      <c r="Y37" s="414">
        <v>0</v>
      </c>
      <c r="Z37" s="415">
        <f t="shared" si="9"/>
        <v>0</v>
      </c>
      <c r="AA37" s="417">
        <v>371</v>
      </c>
      <c r="AB37" s="418">
        <v>66</v>
      </c>
      <c r="AC37" s="418">
        <v>6</v>
      </c>
      <c r="AD37" s="419">
        <f t="shared" si="15"/>
        <v>0</v>
      </c>
      <c r="AE37" s="521">
        <f t="shared" si="10"/>
        <v>0.837471783295711</v>
      </c>
      <c r="AF37" s="420">
        <f t="shared" si="11"/>
        <v>0.1489841986455982</v>
      </c>
      <c r="AG37" s="420">
        <f t="shared" si="12"/>
        <v>0.013544018058690745</v>
      </c>
      <c r="AH37" s="522">
        <f t="shared" si="13"/>
        <v>0</v>
      </c>
    </row>
    <row r="38" spans="1:34" ht="23.25" customHeight="1">
      <c r="A38" s="21">
        <v>34</v>
      </c>
      <c r="B38" s="718" t="s">
        <v>35</v>
      </c>
      <c r="C38" s="719"/>
      <c r="D38" s="593">
        <v>5131</v>
      </c>
      <c r="E38" s="594">
        <v>5276</v>
      </c>
      <c r="F38" s="217">
        <f>D38/E38</f>
        <v>0.9725170583775588</v>
      </c>
      <c r="G38" s="597">
        <v>5085</v>
      </c>
      <c r="H38" s="598">
        <v>2233</v>
      </c>
      <c r="I38" s="599">
        <v>2852</v>
      </c>
      <c r="J38" s="35">
        <v>46</v>
      </c>
      <c r="K38" s="600">
        <v>39</v>
      </c>
      <c r="L38" s="601">
        <v>4</v>
      </c>
      <c r="M38" s="602">
        <v>3</v>
      </c>
      <c r="N38" s="202">
        <f>J38/D38</f>
        <v>0.00896511401286299</v>
      </c>
      <c r="O38" s="95">
        <v>140</v>
      </c>
      <c r="P38" s="603">
        <v>136</v>
      </c>
      <c r="Q38" s="604">
        <v>4</v>
      </c>
      <c r="R38" s="253">
        <f aca="true" t="shared" si="16" ref="R38:T39">O38/$D38</f>
        <v>0.027285129604365622</v>
      </c>
      <c r="S38" s="110">
        <f t="shared" si="16"/>
        <v>0.026505554472812318</v>
      </c>
      <c r="T38" s="104">
        <f t="shared" si="16"/>
        <v>0.0007795751315533034</v>
      </c>
      <c r="U38" s="605">
        <v>640</v>
      </c>
      <c r="V38" s="237">
        <f>U38/D38</f>
        <v>0.12473202104852855</v>
      </c>
      <c r="W38" s="605">
        <v>518</v>
      </c>
      <c r="X38" s="249">
        <f>W38/D38</f>
        <v>0.1009549795361528</v>
      </c>
      <c r="Y38" s="605">
        <v>198</v>
      </c>
      <c r="Z38" s="237">
        <f>Y38/D38</f>
        <v>0.03858896901188852</v>
      </c>
      <c r="AA38" s="606">
        <v>502</v>
      </c>
      <c r="AB38" s="607">
        <v>4231</v>
      </c>
      <c r="AC38" s="607">
        <v>398</v>
      </c>
      <c r="AD38" s="608">
        <v>0</v>
      </c>
      <c r="AE38" s="505">
        <f aca="true" t="shared" si="17" ref="AE38:AH39">AA38/$D38</f>
        <v>0.09783667900993959</v>
      </c>
      <c r="AF38" s="77">
        <f t="shared" si="17"/>
        <v>0.8245955954005068</v>
      </c>
      <c r="AG38" s="77">
        <f t="shared" si="17"/>
        <v>0.07756772558955369</v>
      </c>
      <c r="AH38" s="506">
        <f t="shared" si="17"/>
        <v>0</v>
      </c>
    </row>
    <row r="39" spans="1:34" s="524" customFormat="1" ht="23.25" customHeight="1" thickBot="1">
      <c r="A39" s="524">
        <v>35</v>
      </c>
      <c r="B39" s="720" t="s">
        <v>39</v>
      </c>
      <c r="C39" s="721"/>
      <c r="D39" s="595">
        <v>6708</v>
      </c>
      <c r="E39" s="596">
        <v>6804</v>
      </c>
      <c r="F39" s="525">
        <f>D39/E39</f>
        <v>0.9858906525573192</v>
      </c>
      <c r="G39" s="609">
        <v>6639</v>
      </c>
      <c r="H39" s="610">
        <v>4698</v>
      </c>
      <c r="I39" s="611">
        <v>1941</v>
      </c>
      <c r="J39" s="612">
        <v>69</v>
      </c>
      <c r="K39" s="613">
        <v>55</v>
      </c>
      <c r="L39" s="614">
        <v>12</v>
      </c>
      <c r="M39" s="615">
        <v>2</v>
      </c>
      <c r="N39" s="526">
        <f>J39/D39</f>
        <v>0.010286225402504472</v>
      </c>
      <c r="O39" s="616">
        <v>230</v>
      </c>
      <c r="P39" s="617">
        <v>214</v>
      </c>
      <c r="Q39" s="618">
        <v>16</v>
      </c>
      <c r="R39" s="527">
        <f t="shared" si="16"/>
        <v>0.03428741800834824</v>
      </c>
      <c r="S39" s="528">
        <f t="shared" si="16"/>
        <v>0.03190220632081097</v>
      </c>
      <c r="T39" s="529">
        <f t="shared" si="16"/>
        <v>0.002385211687537269</v>
      </c>
      <c r="U39" s="619">
        <v>691</v>
      </c>
      <c r="V39" s="530">
        <f>U39/D39</f>
        <v>0.1030113297555158</v>
      </c>
      <c r="W39" s="619">
        <v>725</v>
      </c>
      <c r="X39" s="531">
        <f>W39/D39</f>
        <v>0.1080799045915325</v>
      </c>
      <c r="Y39" s="619">
        <v>12</v>
      </c>
      <c r="Z39" s="530">
        <f>Y39/D39</f>
        <v>0.0017889087656529517</v>
      </c>
      <c r="AA39" s="620">
        <v>3234</v>
      </c>
      <c r="AB39" s="621">
        <v>3021</v>
      </c>
      <c r="AC39" s="621">
        <v>450</v>
      </c>
      <c r="AD39" s="622">
        <v>3</v>
      </c>
      <c r="AE39" s="532">
        <f t="shared" si="17"/>
        <v>0.4821109123434705</v>
      </c>
      <c r="AF39" s="533">
        <f t="shared" si="17"/>
        <v>0.45035778175313057</v>
      </c>
      <c r="AG39" s="533">
        <f t="shared" si="17"/>
        <v>0.06708407871198568</v>
      </c>
      <c r="AH39" s="534">
        <f t="shared" si="17"/>
        <v>0.0004472271914132379</v>
      </c>
    </row>
    <row r="40" spans="3:34" s="23" customFormat="1" ht="6.75" customHeight="1" thickBot="1">
      <c r="C40" s="24"/>
      <c r="D40" s="42"/>
      <c r="E40" s="42"/>
      <c r="F40" s="26"/>
      <c r="G40" s="42"/>
      <c r="H40" s="264"/>
      <c r="I40" s="265"/>
      <c r="J40" s="25"/>
      <c r="K40" s="282"/>
      <c r="L40" s="283"/>
      <c r="M40" s="284"/>
      <c r="N40" s="205"/>
      <c r="O40" s="43"/>
      <c r="P40" s="43"/>
      <c r="Q40" s="43"/>
      <c r="R40" s="44"/>
      <c r="S40" s="44"/>
      <c r="T40" s="44"/>
      <c r="U40" s="59"/>
      <c r="V40" s="60"/>
      <c r="W40" s="59"/>
      <c r="X40" s="60"/>
      <c r="Y40" s="59"/>
      <c r="Z40" s="60"/>
      <c r="AA40" s="59"/>
      <c r="AB40" s="59"/>
      <c r="AC40" s="59"/>
      <c r="AD40" s="87"/>
      <c r="AE40" s="60"/>
      <c r="AF40" s="60"/>
      <c r="AG40" s="60"/>
      <c r="AH40" s="60"/>
    </row>
    <row r="41" spans="2:34" ht="23.25" customHeight="1" thickBot="1">
      <c r="B41" s="722" t="s">
        <v>38</v>
      </c>
      <c r="C41" s="717"/>
      <c r="D41" s="39">
        <f>D51+D38+D39</f>
        <v>28085</v>
      </c>
      <c r="E41" s="52">
        <f>E51+E38+E39</f>
        <v>28685</v>
      </c>
      <c r="F41" s="219">
        <f>D41/E41</f>
        <v>0.9790831445006101</v>
      </c>
      <c r="G41" s="45">
        <f aca="true" t="shared" si="18" ref="G41:M41">G51+G38+G39</f>
        <v>27819</v>
      </c>
      <c r="H41" s="270">
        <f t="shared" si="18"/>
        <v>19858</v>
      </c>
      <c r="I41" s="271">
        <f t="shared" si="18"/>
        <v>7961</v>
      </c>
      <c r="J41" s="55">
        <f t="shared" si="18"/>
        <v>266</v>
      </c>
      <c r="K41" s="288">
        <f t="shared" si="18"/>
        <v>227</v>
      </c>
      <c r="L41" s="289">
        <f t="shared" si="18"/>
        <v>25</v>
      </c>
      <c r="M41" s="290">
        <f t="shared" si="18"/>
        <v>14</v>
      </c>
      <c r="N41" s="206">
        <f>J41/D41</f>
        <v>0.009471247997151504</v>
      </c>
      <c r="O41" s="258">
        <f>O51+O38+O39</f>
        <v>866</v>
      </c>
      <c r="P41" s="102">
        <f>P51+P38+P39</f>
        <v>765</v>
      </c>
      <c r="Q41" s="93">
        <f>Q51+Q38+Q39</f>
        <v>101</v>
      </c>
      <c r="R41" s="257">
        <f>O41/$D41</f>
        <v>0.03083496528395941</v>
      </c>
      <c r="S41" s="115">
        <f>P41/$D41</f>
        <v>0.02723873954068008</v>
      </c>
      <c r="T41" s="109">
        <f>Q41/$D41</f>
        <v>0.0035962257432793306</v>
      </c>
      <c r="U41" s="241">
        <f>U51+U38+U39</f>
        <v>1497</v>
      </c>
      <c r="V41" s="242">
        <f>U41/D41</f>
        <v>0.053302474630585725</v>
      </c>
      <c r="W41" s="241">
        <f>W51+W38+W39</f>
        <v>2289</v>
      </c>
      <c r="X41" s="251">
        <f>W41/D41</f>
        <v>0.08150258144917216</v>
      </c>
      <c r="Y41" s="241">
        <f>Y51+Y38+Y39</f>
        <v>1770</v>
      </c>
      <c r="Z41" s="242">
        <f>Y41/D41</f>
        <v>0.06302296599608331</v>
      </c>
      <c r="AA41" s="74">
        <f>AA51+AA38+AA39</f>
        <v>10299</v>
      </c>
      <c r="AB41" s="75">
        <f>AB51+AB38+AB39</f>
        <v>16255</v>
      </c>
      <c r="AC41" s="75">
        <f>AC51+AC38+AC39</f>
        <v>1366</v>
      </c>
      <c r="AD41" s="76">
        <f>D41-SUM(AA41:AC41)</f>
        <v>165</v>
      </c>
      <c r="AE41" s="513">
        <f>AA41/$D41</f>
        <v>0.3667082072280577</v>
      </c>
      <c r="AF41" s="82">
        <f>AB41/$D41</f>
        <v>0.5787787074951042</v>
      </c>
      <c r="AG41" s="82">
        <f>AC41/$D41</f>
        <v>0.048638063022966</v>
      </c>
      <c r="AH41" s="514">
        <f>AD41/$D41</f>
        <v>0.005875022253872174</v>
      </c>
    </row>
    <row r="42" spans="3:34" s="23" customFormat="1" ht="6.75" customHeight="1">
      <c r="C42" s="27"/>
      <c r="D42" s="42"/>
      <c r="E42" s="42"/>
      <c r="F42" s="41"/>
      <c r="G42" s="42"/>
      <c r="H42" s="264"/>
      <c r="I42" s="265"/>
      <c r="J42" s="86"/>
      <c r="K42" s="291"/>
      <c r="L42" s="280"/>
      <c r="M42" s="281"/>
      <c r="N42" s="205"/>
      <c r="O42" s="43"/>
      <c r="P42" s="43"/>
      <c r="Q42" s="43"/>
      <c r="R42" s="44"/>
      <c r="S42" s="44"/>
      <c r="T42" s="44"/>
      <c r="U42" s="87"/>
      <c r="V42" s="60"/>
      <c r="W42" s="87"/>
      <c r="X42" s="60"/>
      <c r="Y42" s="87"/>
      <c r="Z42" s="60"/>
      <c r="AA42" s="87"/>
      <c r="AB42" s="87"/>
      <c r="AC42" s="222"/>
      <c r="AD42" s="222"/>
      <c r="AE42" s="223"/>
      <c r="AF42" s="60"/>
      <c r="AG42" s="60"/>
      <c r="AH42" s="60"/>
    </row>
    <row r="43" spans="2:34" s="23" customFormat="1" ht="17.25" customHeight="1" thickBot="1">
      <c r="B43" s="88" t="s">
        <v>94</v>
      </c>
      <c r="D43" s="42"/>
      <c r="E43" s="42"/>
      <c r="F43" s="41"/>
      <c r="G43" s="42"/>
      <c r="H43" s="264"/>
      <c r="I43" s="265"/>
      <c r="J43" s="25"/>
      <c r="K43" s="282"/>
      <c r="L43" s="283"/>
      <c r="M43" s="284"/>
      <c r="N43" s="205"/>
      <c r="O43" s="43"/>
      <c r="P43" s="43"/>
      <c r="Q43" s="43"/>
      <c r="R43" s="44"/>
      <c r="S43" s="44"/>
      <c r="T43" s="44"/>
      <c r="U43" s="59"/>
      <c r="V43" s="60"/>
      <c r="W43" s="59"/>
      <c r="X43" s="60"/>
      <c r="Y43" s="59"/>
      <c r="Z43" s="60"/>
      <c r="AA43" s="59"/>
      <c r="AB43" s="59"/>
      <c r="AC43" s="59"/>
      <c r="AD43" s="87"/>
      <c r="AE43" s="60"/>
      <c r="AF43" s="60"/>
      <c r="AG43" s="60"/>
      <c r="AH43" s="60"/>
    </row>
    <row r="44" spans="2:34" ht="23.25" customHeight="1">
      <c r="B44" s="729" t="s">
        <v>117</v>
      </c>
      <c r="C44" s="708"/>
      <c r="D44" s="47">
        <f>SUM(D5:D10)</f>
        <v>272</v>
      </c>
      <c r="E44" s="49">
        <f aca="true" t="shared" si="19" ref="E44:M44">SUM(E5:E10)</f>
        <v>282</v>
      </c>
      <c r="F44" s="217">
        <f aca="true" t="shared" si="20" ref="F44:F51">(D44/E44)</f>
        <v>0.9645390070921985</v>
      </c>
      <c r="G44" s="47">
        <f t="shared" si="19"/>
        <v>270</v>
      </c>
      <c r="H44" s="266">
        <f t="shared" si="19"/>
        <v>270</v>
      </c>
      <c r="I44" s="267">
        <f t="shared" si="19"/>
        <v>0</v>
      </c>
      <c r="J44" s="35">
        <f t="shared" si="19"/>
        <v>2</v>
      </c>
      <c r="K44" s="263">
        <f t="shared" si="19"/>
        <v>2</v>
      </c>
      <c r="L44" s="278">
        <f t="shared" si="19"/>
        <v>0</v>
      </c>
      <c r="M44" s="279">
        <f t="shared" si="19"/>
        <v>0</v>
      </c>
      <c r="N44" s="202">
        <f aca="true" t="shared" si="21" ref="N44:N51">J44/D44</f>
        <v>0.007352941176470588</v>
      </c>
      <c r="O44" s="95">
        <f>SUM(O5:O10)</f>
        <v>5</v>
      </c>
      <c r="P44" s="99">
        <f>SUM(P5:P10)</f>
        <v>1</v>
      </c>
      <c r="Q44" s="90">
        <f>SUM(Q5:Q10)</f>
        <v>4</v>
      </c>
      <c r="R44" s="253">
        <f aca="true" t="shared" si="22" ref="R44:T51">O44/$D44</f>
        <v>0.01838235294117647</v>
      </c>
      <c r="S44" s="110">
        <f t="shared" si="22"/>
        <v>0.003676470588235294</v>
      </c>
      <c r="T44" s="104">
        <f t="shared" si="22"/>
        <v>0.014705882352941176</v>
      </c>
      <c r="U44" s="236">
        <f>SUM(U5:U10)</f>
        <v>2</v>
      </c>
      <c r="V44" s="237">
        <f aca="true" t="shared" si="23" ref="V44:V51">U44/D44</f>
        <v>0.007352941176470588</v>
      </c>
      <c r="W44" s="236">
        <f>SUM(W5:W10)</f>
        <v>10</v>
      </c>
      <c r="X44" s="249">
        <f aca="true" t="shared" si="24" ref="X44:X51">W44/D44</f>
        <v>0.03676470588235294</v>
      </c>
      <c r="Y44" s="236">
        <f>SUM(Y5:Y10)</f>
        <v>8</v>
      </c>
      <c r="Z44" s="237">
        <f aca="true" t="shared" si="25" ref="Z44:Z51">Y44/D44</f>
        <v>0.029411764705882353</v>
      </c>
      <c r="AA44" s="67">
        <f>SUM(AA5:AA10)</f>
        <v>61</v>
      </c>
      <c r="AB44" s="68">
        <f>SUM(AB5:AB10)</f>
        <v>48</v>
      </c>
      <c r="AC44" s="68">
        <f>SUM(AC5:AC10)</f>
        <v>8</v>
      </c>
      <c r="AD44" s="69">
        <f aca="true" t="shared" si="26" ref="AD44:AD51">D44-SUM(AA44:AC44)</f>
        <v>155</v>
      </c>
      <c r="AE44" s="505">
        <f aca="true" t="shared" si="27" ref="AE44:AH51">AA44/$D44</f>
        <v>0.22426470588235295</v>
      </c>
      <c r="AF44" s="77">
        <f t="shared" si="27"/>
        <v>0.17647058823529413</v>
      </c>
      <c r="AG44" s="77">
        <f t="shared" si="27"/>
        <v>0.029411764705882353</v>
      </c>
      <c r="AH44" s="506">
        <f t="shared" si="27"/>
        <v>0.5698529411764706</v>
      </c>
    </row>
    <row r="45" spans="2:34" ht="23.25" customHeight="1">
      <c r="B45" s="723" t="s">
        <v>118</v>
      </c>
      <c r="C45" s="724"/>
      <c r="D45" s="48">
        <f>SUM(D11:D12)</f>
        <v>465</v>
      </c>
      <c r="E45" s="50">
        <f aca="true" t="shared" si="28" ref="E45:M45">SUM(E11:E12)</f>
        <v>479</v>
      </c>
      <c r="F45" s="220">
        <f t="shared" si="20"/>
        <v>0.9707724425887265</v>
      </c>
      <c r="G45" s="48">
        <f t="shared" si="28"/>
        <v>460</v>
      </c>
      <c r="H45" s="272">
        <f t="shared" si="28"/>
        <v>166</v>
      </c>
      <c r="I45" s="273">
        <f t="shared" si="28"/>
        <v>294</v>
      </c>
      <c r="J45" s="53">
        <f t="shared" si="28"/>
        <v>5</v>
      </c>
      <c r="K45" s="292">
        <f t="shared" si="28"/>
        <v>5</v>
      </c>
      <c r="L45" s="293">
        <f t="shared" si="28"/>
        <v>0</v>
      </c>
      <c r="M45" s="294">
        <f t="shared" si="28"/>
        <v>0</v>
      </c>
      <c r="N45" s="203">
        <f t="shared" si="21"/>
        <v>0.010752688172043012</v>
      </c>
      <c r="O45" s="96">
        <f>SUM(O11:O12)</f>
        <v>12</v>
      </c>
      <c r="P45" s="100">
        <f>SUM(P11:P12)</f>
        <v>12</v>
      </c>
      <c r="Q45" s="91">
        <f>SUM(Q11:Q12)</f>
        <v>0</v>
      </c>
      <c r="R45" s="255">
        <f t="shared" si="22"/>
        <v>0.025806451612903226</v>
      </c>
      <c r="S45" s="112">
        <f t="shared" si="22"/>
        <v>0.025806451612903226</v>
      </c>
      <c r="T45" s="106">
        <f t="shared" si="22"/>
        <v>0</v>
      </c>
      <c r="U45" s="243">
        <f>SUM(U11:U12)</f>
        <v>33</v>
      </c>
      <c r="V45" s="233">
        <f t="shared" si="23"/>
        <v>0.07096774193548387</v>
      </c>
      <c r="W45" s="243">
        <f>SUM(W11:W12)</f>
        <v>12</v>
      </c>
      <c r="X45" s="247">
        <f t="shared" si="24"/>
        <v>0.025806451612903226</v>
      </c>
      <c r="Y45" s="243">
        <f>SUM(Y11:Y12)</f>
        <v>53</v>
      </c>
      <c r="Z45" s="233">
        <f t="shared" si="25"/>
        <v>0.11397849462365592</v>
      </c>
      <c r="AA45" s="70">
        <f>SUM(AA11:AA12)</f>
        <v>207</v>
      </c>
      <c r="AB45" s="71">
        <f>SUM(AB11:AB12)</f>
        <v>241</v>
      </c>
      <c r="AC45" s="71">
        <f>SUM(AC11:AC12)</f>
        <v>17</v>
      </c>
      <c r="AD45" s="63">
        <f t="shared" si="26"/>
        <v>0</v>
      </c>
      <c r="AE45" s="507">
        <f t="shared" si="27"/>
        <v>0.44516129032258067</v>
      </c>
      <c r="AF45" s="78">
        <f t="shared" si="27"/>
        <v>0.5182795698924731</v>
      </c>
      <c r="AG45" s="78">
        <f t="shared" si="27"/>
        <v>0.03655913978494624</v>
      </c>
      <c r="AH45" s="515">
        <f t="shared" si="27"/>
        <v>0</v>
      </c>
    </row>
    <row r="46" spans="2:34" ht="23.25" customHeight="1">
      <c r="B46" s="723" t="s">
        <v>119</v>
      </c>
      <c r="C46" s="724"/>
      <c r="D46" s="48">
        <f>SUM(D13:D20)</f>
        <v>3987</v>
      </c>
      <c r="E46" s="50">
        <f aca="true" t="shared" si="29" ref="E46:M46">SUM(E13:E20)</f>
        <v>4096</v>
      </c>
      <c r="F46" s="220">
        <f t="shared" si="20"/>
        <v>0.973388671875</v>
      </c>
      <c r="G46" s="48">
        <f t="shared" si="29"/>
        <v>3958</v>
      </c>
      <c r="H46" s="272">
        <f t="shared" si="29"/>
        <v>3618</v>
      </c>
      <c r="I46" s="273">
        <f t="shared" si="29"/>
        <v>340</v>
      </c>
      <c r="J46" s="53">
        <f t="shared" si="29"/>
        <v>29</v>
      </c>
      <c r="K46" s="292">
        <f t="shared" si="29"/>
        <v>25</v>
      </c>
      <c r="L46" s="293">
        <f t="shared" si="29"/>
        <v>2</v>
      </c>
      <c r="M46" s="294">
        <f t="shared" si="29"/>
        <v>2</v>
      </c>
      <c r="N46" s="203">
        <f t="shared" si="21"/>
        <v>0.0072736393278154</v>
      </c>
      <c r="O46" s="96">
        <f>SUM(O13:O20)</f>
        <v>86</v>
      </c>
      <c r="P46" s="100">
        <f>SUM(P13:P20)</f>
        <v>83</v>
      </c>
      <c r="Q46" s="91">
        <f>SUM(Q13:Q20)</f>
        <v>3</v>
      </c>
      <c r="R46" s="255">
        <f t="shared" si="22"/>
        <v>0.021570102834211187</v>
      </c>
      <c r="S46" s="112">
        <f t="shared" si="22"/>
        <v>0.020817657386506146</v>
      </c>
      <c r="T46" s="106">
        <f t="shared" si="22"/>
        <v>0.0007524454477050414</v>
      </c>
      <c r="U46" s="243">
        <f>SUM(U13:U20)</f>
        <v>92</v>
      </c>
      <c r="V46" s="233">
        <f t="shared" si="23"/>
        <v>0.023074993729621268</v>
      </c>
      <c r="W46" s="243">
        <f>SUM(W13:W20)</f>
        <v>164</v>
      </c>
      <c r="X46" s="247">
        <f t="shared" si="24"/>
        <v>0.04113368447454226</v>
      </c>
      <c r="Y46" s="243">
        <f>SUM(Y13:Y20)</f>
        <v>52</v>
      </c>
      <c r="Z46" s="233">
        <f t="shared" si="25"/>
        <v>0.013042387760220717</v>
      </c>
      <c r="AA46" s="70">
        <f>SUM(AA13:AA20)</f>
        <v>1771</v>
      </c>
      <c r="AB46" s="71">
        <f>SUM(AB13:AB20)</f>
        <v>2069</v>
      </c>
      <c r="AC46" s="71">
        <f>SUM(AC13:AC20)</f>
        <v>145</v>
      </c>
      <c r="AD46" s="63">
        <f t="shared" si="26"/>
        <v>2</v>
      </c>
      <c r="AE46" s="507">
        <f t="shared" si="27"/>
        <v>0.44419362929520945</v>
      </c>
      <c r="AF46" s="78">
        <f t="shared" si="27"/>
        <v>0.5189365437672435</v>
      </c>
      <c r="AG46" s="78">
        <f t="shared" si="27"/>
        <v>0.036368196639077</v>
      </c>
      <c r="AH46" s="515">
        <f t="shared" si="27"/>
        <v>0.0005016302984700275</v>
      </c>
    </row>
    <row r="47" spans="2:34" ht="23.25" customHeight="1">
      <c r="B47" s="723" t="s">
        <v>76</v>
      </c>
      <c r="C47" s="724"/>
      <c r="D47" s="48">
        <f>SUM(D21:D22)</f>
        <v>931</v>
      </c>
      <c r="E47" s="50">
        <f aca="true" t="shared" si="30" ref="E47:M47">SUM(E21:E22)</f>
        <v>939</v>
      </c>
      <c r="F47" s="220">
        <f t="shared" si="20"/>
        <v>0.9914802981895634</v>
      </c>
      <c r="G47" s="48">
        <f t="shared" si="30"/>
        <v>923</v>
      </c>
      <c r="H47" s="272">
        <f t="shared" si="30"/>
        <v>654</v>
      </c>
      <c r="I47" s="273">
        <f t="shared" si="30"/>
        <v>269</v>
      </c>
      <c r="J47" s="53">
        <f t="shared" si="30"/>
        <v>8</v>
      </c>
      <c r="K47" s="292">
        <f t="shared" si="30"/>
        <v>7</v>
      </c>
      <c r="L47" s="293">
        <f t="shared" si="30"/>
        <v>1</v>
      </c>
      <c r="M47" s="294">
        <f t="shared" si="30"/>
        <v>0</v>
      </c>
      <c r="N47" s="203">
        <f t="shared" si="21"/>
        <v>0.008592910848549946</v>
      </c>
      <c r="O47" s="96">
        <f>SUM(O21:O22)</f>
        <v>27</v>
      </c>
      <c r="P47" s="100">
        <f>SUM(P21:P22)</f>
        <v>16</v>
      </c>
      <c r="Q47" s="91">
        <f>SUM(Q21:Q22)</f>
        <v>11</v>
      </c>
      <c r="R47" s="255">
        <f t="shared" si="22"/>
        <v>0.02900107411385607</v>
      </c>
      <c r="S47" s="112">
        <f t="shared" si="22"/>
        <v>0.017185821697099892</v>
      </c>
      <c r="T47" s="106">
        <f t="shared" si="22"/>
        <v>0.011815252416756176</v>
      </c>
      <c r="U47" s="243">
        <f>SUM(U21:U22)</f>
        <v>9</v>
      </c>
      <c r="V47" s="233">
        <f t="shared" si="23"/>
        <v>0.00966702470461869</v>
      </c>
      <c r="W47" s="243">
        <f>SUM(W21:W22)</f>
        <v>60</v>
      </c>
      <c r="X47" s="247">
        <f t="shared" si="24"/>
        <v>0.0644468313641246</v>
      </c>
      <c r="Y47" s="243">
        <f>SUM(Y21:Y22)</f>
        <v>8</v>
      </c>
      <c r="Z47" s="233">
        <f t="shared" si="25"/>
        <v>0.008592910848549946</v>
      </c>
      <c r="AA47" s="70">
        <f>SUM(AA21:AA22)</f>
        <v>52</v>
      </c>
      <c r="AB47" s="71">
        <f>SUM(AB21:AB22)</f>
        <v>860</v>
      </c>
      <c r="AC47" s="71">
        <f>SUM(AC21:AC22)</f>
        <v>19</v>
      </c>
      <c r="AD47" s="63">
        <f t="shared" si="26"/>
        <v>0</v>
      </c>
      <c r="AE47" s="507">
        <f t="shared" si="27"/>
        <v>0.055853920515574654</v>
      </c>
      <c r="AF47" s="78">
        <f t="shared" si="27"/>
        <v>0.9237379162191193</v>
      </c>
      <c r="AG47" s="78">
        <f t="shared" si="27"/>
        <v>0.02040816326530612</v>
      </c>
      <c r="AH47" s="515">
        <f t="shared" si="27"/>
        <v>0</v>
      </c>
    </row>
    <row r="48" spans="2:34" ht="23.25" customHeight="1">
      <c r="B48" s="723" t="s">
        <v>120</v>
      </c>
      <c r="C48" s="725"/>
      <c r="D48" s="48">
        <f>SUM(D23:D24)</f>
        <v>2828</v>
      </c>
      <c r="E48" s="50">
        <f aca="true" t="shared" si="31" ref="E48:M48">SUM(E23:E24)</f>
        <v>2885</v>
      </c>
      <c r="F48" s="220">
        <f t="shared" si="20"/>
        <v>0.9802426343154246</v>
      </c>
      <c r="G48" s="48">
        <f t="shared" si="31"/>
        <v>2793</v>
      </c>
      <c r="H48" s="272">
        <f t="shared" si="31"/>
        <v>2613</v>
      </c>
      <c r="I48" s="273">
        <f t="shared" si="31"/>
        <v>180</v>
      </c>
      <c r="J48" s="53">
        <f t="shared" si="31"/>
        <v>35</v>
      </c>
      <c r="K48" s="292">
        <f t="shared" si="31"/>
        <v>31</v>
      </c>
      <c r="L48" s="293">
        <f t="shared" si="31"/>
        <v>3</v>
      </c>
      <c r="M48" s="294">
        <f t="shared" si="31"/>
        <v>1</v>
      </c>
      <c r="N48" s="203">
        <f t="shared" si="21"/>
        <v>0.012376237623762377</v>
      </c>
      <c r="O48" s="96">
        <f>SUM(O23:O24)</f>
        <v>167</v>
      </c>
      <c r="P48" s="100">
        <f>SUM(P23:P24)</f>
        <v>132</v>
      </c>
      <c r="Q48" s="91">
        <f>SUM(Q23:Q24)</f>
        <v>35</v>
      </c>
      <c r="R48" s="255">
        <f t="shared" si="22"/>
        <v>0.05905233380480905</v>
      </c>
      <c r="S48" s="112">
        <f t="shared" si="22"/>
        <v>0.04667609618104668</v>
      </c>
      <c r="T48" s="106">
        <f t="shared" si="22"/>
        <v>0.012376237623762377</v>
      </c>
      <c r="U48" s="243">
        <f>SUM(U23:U24)</f>
        <v>20</v>
      </c>
      <c r="V48" s="233">
        <f t="shared" si="23"/>
        <v>0.007072135785007072</v>
      </c>
      <c r="W48" s="243">
        <f>SUM(W23:W24)</f>
        <v>203</v>
      </c>
      <c r="X48" s="247">
        <f t="shared" si="24"/>
        <v>0.07178217821782178</v>
      </c>
      <c r="Y48" s="243">
        <f>SUM(Y23:Y24)</f>
        <v>330</v>
      </c>
      <c r="Z48" s="233">
        <f t="shared" si="25"/>
        <v>0.1166902404526167</v>
      </c>
      <c r="AA48" s="70">
        <f>SUM(AA23:AA24)</f>
        <v>1033</v>
      </c>
      <c r="AB48" s="71">
        <f>SUM(AB23:AB24)</f>
        <v>1662</v>
      </c>
      <c r="AC48" s="71">
        <f>SUM(AC23:AC24)</f>
        <v>133</v>
      </c>
      <c r="AD48" s="63">
        <f t="shared" si="26"/>
        <v>0</v>
      </c>
      <c r="AE48" s="507">
        <f t="shared" si="27"/>
        <v>0.36527581329561526</v>
      </c>
      <c r="AF48" s="78">
        <f t="shared" si="27"/>
        <v>0.5876944837340877</v>
      </c>
      <c r="AG48" s="78">
        <f t="shared" si="27"/>
        <v>0.04702970297029703</v>
      </c>
      <c r="AH48" s="515">
        <f t="shared" si="27"/>
        <v>0</v>
      </c>
    </row>
    <row r="49" spans="2:34" ht="23.25" customHeight="1">
      <c r="B49" s="723" t="s">
        <v>121</v>
      </c>
      <c r="C49" s="725"/>
      <c r="D49" s="48">
        <f>SUM(D25:D30)</f>
        <v>3383</v>
      </c>
      <c r="E49" s="50">
        <f aca="true" t="shared" si="32" ref="E49:M49">SUM(E25:E30)</f>
        <v>3464</v>
      </c>
      <c r="F49" s="220">
        <f t="shared" si="20"/>
        <v>0.9766166281755196</v>
      </c>
      <c r="G49" s="48">
        <f t="shared" si="32"/>
        <v>3357</v>
      </c>
      <c r="H49" s="272">
        <f t="shared" si="32"/>
        <v>3263</v>
      </c>
      <c r="I49" s="273">
        <f t="shared" si="32"/>
        <v>94</v>
      </c>
      <c r="J49" s="53">
        <f t="shared" si="32"/>
        <v>26</v>
      </c>
      <c r="K49" s="292">
        <f t="shared" si="32"/>
        <v>23</v>
      </c>
      <c r="L49" s="293">
        <f t="shared" si="32"/>
        <v>0</v>
      </c>
      <c r="M49" s="294">
        <f t="shared" si="32"/>
        <v>3</v>
      </c>
      <c r="N49" s="203">
        <f t="shared" si="21"/>
        <v>0.007685486254803429</v>
      </c>
      <c r="O49" s="96">
        <f>SUM(O25:O30)</f>
        <v>83</v>
      </c>
      <c r="P49" s="100">
        <f>SUM(P25:P30)</f>
        <v>62</v>
      </c>
      <c r="Q49" s="91">
        <f>SUM(Q25:Q30)</f>
        <v>21</v>
      </c>
      <c r="R49" s="255">
        <f t="shared" si="22"/>
        <v>0.02453443689033402</v>
      </c>
      <c r="S49" s="112">
        <f t="shared" si="22"/>
        <v>0.01832692876145433</v>
      </c>
      <c r="T49" s="106">
        <f t="shared" si="22"/>
        <v>0.006207508128879693</v>
      </c>
      <c r="U49" s="243">
        <f>SUM(U25:U30)</f>
        <v>5</v>
      </c>
      <c r="V49" s="233">
        <f t="shared" si="23"/>
        <v>0.0014779781259237363</v>
      </c>
      <c r="W49" s="243">
        <f>SUM(W25:W30)</f>
        <v>300</v>
      </c>
      <c r="X49" s="247">
        <f t="shared" si="24"/>
        <v>0.08867868755542418</v>
      </c>
      <c r="Y49" s="243">
        <f>SUM(Y25:Y30)</f>
        <v>54</v>
      </c>
      <c r="Z49" s="233">
        <f t="shared" si="25"/>
        <v>0.01596216375997635</v>
      </c>
      <c r="AA49" s="70">
        <f>SUM(AA25:AA30)</f>
        <v>1861</v>
      </c>
      <c r="AB49" s="71">
        <f>SUM(AB25:AB30)</f>
        <v>1440</v>
      </c>
      <c r="AC49" s="71">
        <f>SUM(AC25:AC30)</f>
        <v>77</v>
      </c>
      <c r="AD49" s="63">
        <f t="shared" si="26"/>
        <v>5</v>
      </c>
      <c r="AE49" s="507">
        <f t="shared" si="27"/>
        <v>0.5501034584688147</v>
      </c>
      <c r="AF49" s="78">
        <f t="shared" si="27"/>
        <v>0.42565770026603605</v>
      </c>
      <c r="AG49" s="78">
        <f t="shared" si="27"/>
        <v>0.02276086313922554</v>
      </c>
      <c r="AH49" s="515">
        <f t="shared" si="27"/>
        <v>0.0014779781259237363</v>
      </c>
    </row>
    <row r="50" spans="2:34" ht="23.25" customHeight="1" thickBot="1">
      <c r="B50" s="714" t="s">
        <v>122</v>
      </c>
      <c r="C50" s="715"/>
      <c r="D50" s="46">
        <f>SUM(D31:D37)</f>
        <v>4380</v>
      </c>
      <c r="E50" s="51">
        <f aca="true" t="shared" si="33" ref="E50:M50">SUM(E31:E37)</f>
        <v>4460</v>
      </c>
      <c r="F50" s="218">
        <f t="shared" si="20"/>
        <v>0.9820627802690582</v>
      </c>
      <c r="G50" s="46">
        <f t="shared" si="33"/>
        <v>4334</v>
      </c>
      <c r="H50" s="268">
        <f t="shared" si="33"/>
        <v>2343</v>
      </c>
      <c r="I50" s="269">
        <f t="shared" si="33"/>
        <v>1991</v>
      </c>
      <c r="J50" s="54">
        <f t="shared" si="33"/>
        <v>46</v>
      </c>
      <c r="K50" s="285">
        <f t="shared" si="33"/>
        <v>40</v>
      </c>
      <c r="L50" s="286">
        <f t="shared" si="33"/>
        <v>3</v>
      </c>
      <c r="M50" s="287">
        <f t="shared" si="33"/>
        <v>3</v>
      </c>
      <c r="N50" s="204">
        <f t="shared" si="21"/>
        <v>0.010502283105022832</v>
      </c>
      <c r="O50" s="97">
        <f>SUM(O31:O37)</f>
        <v>116</v>
      </c>
      <c r="P50" s="101">
        <f>SUM(P31:P37)</f>
        <v>109</v>
      </c>
      <c r="Q50" s="92">
        <f>SUM(Q31:Q37)</f>
        <v>7</v>
      </c>
      <c r="R50" s="256">
        <f t="shared" si="22"/>
        <v>0.026484018264840183</v>
      </c>
      <c r="S50" s="113">
        <f t="shared" si="22"/>
        <v>0.024885844748858448</v>
      </c>
      <c r="T50" s="107">
        <f t="shared" si="22"/>
        <v>0.0015981735159817352</v>
      </c>
      <c r="U50" s="240">
        <f>SUM(U31:U37)</f>
        <v>5</v>
      </c>
      <c r="V50" s="235">
        <f t="shared" si="23"/>
        <v>0.001141552511415525</v>
      </c>
      <c r="W50" s="240">
        <f>SUM(W31:W37)</f>
        <v>297</v>
      </c>
      <c r="X50" s="248">
        <f t="shared" si="24"/>
        <v>0.06780821917808219</v>
      </c>
      <c r="Y50" s="240">
        <f>SUM(Y31:Y37)</f>
        <v>1055</v>
      </c>
      <c r="Z50" s="235">
        <f t="shared" si="25"/>
        <v>0.2408675799086758</v>
      </c>
      <c r="AA50" s="72">
        <f>SUM(AA31:AA37)</f>
        <v>1578</v>
      </c>
      <c r="AB50" s="73">
        <f>SUM(AB31:AB37)</f>
        <v>2683</v>
      </c>
      <c r="AC50" s="73">
        <f>SUM(AC31:AC37)</f>
        <v>119</v>
      </c>
      <c r="AD50" s="66">
        <f t="shared" si="26"/>
        <v>0</v>
      </c>
      <c r="AE50" s="509">
        <f t="shared" si="27"/>
        <v>0.36027397260273974</v>
      </c>
      <c r="AF50" s="79">
        <f t="shared" si="27"/>
        <v>0.6125570776255708</v>
      </c>
      <c r="AG50" s="79">
        <f t="shared" si="27"/>
        <v>0.0271689497716895</v>
      </c>
      <c r="AH50" s="512">
        <f t="shared" si="27"/>
        <v>0</v>
      </c>
    </row>
    <row r="51" spans="2:34" ht="33.75" customHeight="1" thickBot="1">
      <c r="B51" s="716" t="s">
        <v>93</v>
      </c>
      <c r="C51" s="717"/>
      <c r="D51" s="39">
        <f>SUM(D44:D50)</f>
        <v>16246</v>
      </c>
      <c r="E51" s="52">
        <f aca="true" t="shared" si="34" ref="E51:M51">SUM(E44:E50)</f>
        <v>16605</v>
      </c>
      <c r="F51" s="219">
        <f t="shared" si="20"/>
        <v>0.9783800060222825</v>
      </c>
      <c r="G51" s="45">
        <f t="shared" si="34"/>
        <v>16095</v>
      </c>
      <c r="H51" s="270">
        <f t="shared" si="34"/>
        <v>12927</v>
      </c>
      <c r="I51" s="271">
        <f t="shared" si="34"/>
        <v>3168</v>
      </c>
      <c r="J51" s="55">
        <f t="shared" si="34"/>
        <v>151</v>
      </c>
      <c r="K51" s="288">
        <f t="shared" si="34"/>
        <v>133</v>
      </c>
      <c r="L51" s="289">
        <f t="shared" si="34"/>
        <v>9</v>
      </c>
      <c r="M51" s="290">
        <f t="shared" si="34"/>
        <v>9</v>
      </c>
      <c r="N51" s="207">
        <f t="shared" si="21"/>
        <v>0.009294595592761296</v>
      </c>
      <c r="O51" s="259">
        <f>SUM(O44:O50)</f>
        <v>496</v>
      </c>
      <c r="P51" s="103">
        <f>SUM(P44:P50)</f>
        <v>415</v>
      </c>
      <c r="Q51" s="94">
        <f>SUM(Q44:Q50)</f>
        <v>81</v>
      </c>
      <c r="R51" s="256">
        <f t="shared" si="22"/>
        <v>0.030530592145758956</v>
      </c>
      <c r="S51" s="113">
        <f t="shared" si="22"/>
        <v>0.025544749476794287</v>
      </c>
      <c r="T51" s="107">
        <f t="shared" si="22"/>
        <v>0.004985842668964668</v>
      </c>
      <c r="U51" s="241">
        <f>SUM(U44:U50)</f>
        <v>166</v>
      </c>
      <c r="V51" s="244">
        <f t="shared" si="23"/>
        <v>0.010217899790717714</v>
      </c>
      <c r="W51" s="241">
        <f>SUM(W44:W50)</f>
        <v>1046</v>
      </c>
      <c r="X51" s="252">
        <f t="shared" si="24"/>
        <v>0.06438507940416102</v>
      </c>
      <c r="Y51" s="241">
        <f>SUM(Y44:Y50)</f>
        <v>1560</v>
      </c>
      <c r="Z51" s="244">
        <f t="shared" si="25"/>
        <v>0.09602363658746768</v>
      </c>
      <c r="AA51" s="64">
        <f>SUM(AA44:AA50)</f>
        <v>6563</v>
      </c>
      <c r="AB51" s="65">
        <f>SUM(AB44:AB50)</f>
        <v>9003</v>
      </c>
      <c r="AC51" s="65">
        <f>SUM(AC44:AC50)</f>
        <v>518</v>
      </c>
      <c r="AD51" s="66">
        <f t="shared" si="26"/>
        <v>162</v>
      </c>
      <c r="AE51" s="516">
        <f t="shared" si="27"/>
        <v>0.4039763634125323</v>
      </c>
      <c r="AF51" s="81">
        <f t="shared" si="27"/>
        <v>0.5541671796134433</v>
      </c>
      <c r="AG51" s="81">
        <f t="shared" si="27"/>
        <v>0.03188477163609504</v>
      </c>
      <c r="AH51" s="510">
        <f t="shared" si="27"/>
        <v>0.009971685337929337</v>
      </c>
    </row>
    <row r="52" ht="21.75" customHeight="1"/>
  </sheetData>
  <sheetProtection selectLockedCells="1"/>
  <mergeCells count="33">
    <mergeCell ref="AE3:AH3"/>
    <mergeCell ref="E3:E4"/>
    <mergeCell ref="G3:I3"/>
    <mergeCell ref="J3:M3"/>
    <mergeCell ref="F3:F4"/>
    <mergeCell ref="Y3:Z3"/>
    <mergeCell ref="R3:T3"/>
    <mergeCell ref="O3:Q3"/>
    <mergeCell ref="U3:V3"/>
    <mergeCell ref="W3:X3"/>
    <mergeCell ref="N3:N4"/>
    <mergeCell ref="C3:C4"/>
    <mergeCell ref="D3:D4"/>
    <mergeCell ref="AA3:AD3"/>
    <mergeCell ref="B31:B37"/>
    <mergeCell ref="B3:B4"/>
    <mergeCell ref="B44:C44"/>
    <mergeCell ref="B45:C45"/>
    <mergeCell ref="B13:B20"/>
    <mergeCell ref="B21:B22"/>
    <mergeCell ref="B23:B24"/>
    <mergeCell ref="B25:B30"/>
    <mergeCell ref="B5:B10"/>
    <mergeCell ref="B11:B12"/>
    <mergeCell ref="B50:C50"/>
    <mergeCell ref="B51:C51"/>
    <mergeCell ref="B38:C38"/>
    <mergeCell ref="B39:C39"/>
    <mergeCell ref="B41:C41"/>
    <mergeCell ref="B46:C46"/>
    <mergeCell ref="B47:C47"/>
    <mergeCell ref="B48:C48"/>
    <mergeCell ref="B49:C49"/>
  </mergeCells>
  <dataValidations count="1">
    <dataValidation type="whole" operator="greaterThanOrEqual" allowBlank="1" showInputMessage="1" showErrorMessage="1" sqref="AA38:AC38 K38:M38 P38:Q38 U38 D38:E38 H38:I38">
      <formula1>0</formula1>
    </dataValidation>
  </dataValidations>
  <printOptions/>
  <pageMargins left="0.5905511811023623" right="0.1968503937007874" top="0.5118110236220472" bottom="0.1968503937007874" header="0.2755905511811024" footer="0.31496062992125984"/>
  <pageSetup fitToWidth="3" horizontalDpi="300" verticalDpi="300" orientation="portrait" paperSize="9" scale="70" r:id="rId1"/>
  <headerFooter alignWithMargins="0">
    <oddFooter xml:space="preserve">&amp;C1歳6か月児健康診査結果　（平成29年度）　〔&amp;P / &amp;N〕 </oddFooter>
  </headerFooter>
  <colBreaks count="2" manualBreakCount="2">
    <brk id="14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52"/>
  <sheetViews>
    <sheetView view="pageBreakPreview" zoomScale="75" zoomScaleNormal="75" zoomScaleSheetLayoutView="75" workbookViewId="0" topLeftCell="A1">
      <pane xSplit="3" ySplit="4" topLeftCell="D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AJ38" sqref="AJ38"/>
    </sheetView>
  </sheetViews>
  <sheetFormatPr defaultColWidth="5.75390625" defaultRowHeight="13.5"/>
  <cols>
    <col min="1" max="1" width="3.75390625" style="8" customWidth="1"/>
    <col min="2" max="2" width="8.625" style="21" customWidth="1"/>
    <col min="3" max="3" width="11.625" style="21" customWidth="1"/>
    <col min="4" max="6" width="10.625" style="21" customWidth="1"/>
    <col min="7" max="7" width="11.375" style="8" customWidth="1"/>
    <col min="8" max="8" width="8.75390625" style="8" customWidth="1"/>
    <col min="9" max="9" width="9.00390625" style="8" customWidth="1"/>
    <col min="10" max="12" width="6.75390625" style="8" customWidth="1"/>
    <col min="13" max="13" width="8.75390625" style="8" customWidth="1"/>
    <col min="14" max="19" width="9.00390625" style="8" customWidth="1"/>
    <col min="20" max="25" width="6.75390625" style="21" customWidth="1"/>
    <col min="26" max="33" width="8.375" style="58" customWidth="1"/>
    <col min="34" max="16384" width="5.75390625" style="8" customWidth="1"/>
  </cols>
  <sheetData>
    <row r="1" spans="2:19" ht="24">
      <c r="B1" s="182"/>
      <c r="E1" s="307" t="s">
        <v>184</v>
      </c>
      <c r="G1" s="15"/>
      <c r="H1" s="15"/>
      <c r="I1" s="15"/>
      <c r="J1" s="15"/>
      <c r="K1" s="15"/>
      <c r="L1" s="15"/>
      <c r="M1" s="15"/>
      <c r="N1" s="118"/>
      <c r="O1" s="15"/>
      <c r="P1" s="15"/>
      <c r="Q1" s="15"/>
      <c r="R1" s="15"/>
      <c r="S1" s="118"/>
    </row>
    <row r="2" spans="3:19" ht="11.25" customHeight="1" thickBot="1">
      <c r="C2" s="22"/>
      <c r="D2" s="208"/>
      <c r="E2" s="208"/>
      <c r="G2" s="3"/>
      <c r="H2" s="3"/>
      <c r="I2" s="3"/>
      <c r="J2" s="3"/>
      <c r="K2" s="3"/>
      <c r="L2" s="3"/>
      <c r="M2" s="3"/>
      <c r="N2" s="14"/>
      <c r="O2" s="3"/>
      <c r="P2" s="3"/>
      <c r="Q2" s="3"/>
      <c r="R2" s="3"/>
      <c r="S2" s="14"/>
    </row>
    <row r="3" spans="2:33" s="21" customFormat="1" ht="36.75" customHeight="1">
      <c r="B3" s="779" t="s">
        <v>123</v>
      </c>
      <c r="C3" s="781" t="s">
        <v>92</v>
      </c>
      <c r="D3" s="786" t="s">
        <v>13</v>
      </c>
      <c r="E3" s="784" t="s">
        <v>14</v>
      </c>
      <c r="F3" s="775" t="s">
        <v>0</v>
      </c>
      <c r="G3" s="295" t="s">
        <v>85</v>
      </c>
      <c r="H3" s="775" t="s">
        <v>86</v>
      </c>
      <c r="I3" s="783"/>
      <c r="J3" s="783"/>
      <c r="K3" s="783"/>
      <c r="L3" s="783"/>
      <c r="M3" s="773" t="s">
        <v>87</v>
      </c>
      <c r="N3" s="775" t="s">
        <v>89</v>
      </c>
      <c r="O3" s="776"/>
      <c r="P3" s="777"/>
      <c r="Q3" s="778" t="s">
        <v>88</v>
      </c>
      <c r="R3" s="776"/>
      <c r="S3" s="777"/>
      <c r="T3" s="768" t="s">
        <v>124</v>
      </c>
      <c r="U3" s="769"/>
      <c r="V3" s="768" t="s">
        <v>80</v>
      </c>
      <c r="W3" s="770"/>
      <c r="X3" s="771" t="s">
        <v>81</v>
      </c>
      <c r="Y3" s="772"/>
      <c r="Z3" s="765" t="s">
        <v>90</v>
      </c>
      <c r="AA3" s="766"/>
      <c r="AB3" s="766"/>
      <c r="AC3" s="767"/>
      <c r="AD3" s="765" t="s">
        <v>91</v>
      </c>
      <c r="AE3" s="766"/>
      <c r="AF3" s="766"/>
      <c r="AG3" s="767"/>
    </row>
    <row r="4" spans="2:33" s="21" customFormat="1" ht="22.5" customHeight="1" thickBot="1">
      <c r="B4" s="780"/>
      <c r="C4" s="782"/>
      <c r="D4" s="787"/>
      <c r="E4" s="785"/>
      <c r="F4" s="788"/>
      <c r="G4" s="296" t="s">
        <v>12</v>
      </c>
      <c r="H4" s="89"/>
      <c r="I4" s="297" t="s">
        <v>11</v>
      </c>
      <c r="J4" s="298" t="s">
        <v>10</v>
      </c>
      <c r="K4" s="298" t="s">
        <v>95</v>
      </c>
      <c r="L4" s="299" t="s">
        <v>96</v>
      </c>
      <c r="M4" s="774"/>
      <c r="N4" s="56"/>
      <c r="O4" s="57" t="s">
        <v>8</v>
      </c>
      <c r="P4" s="260" t="s">
        <v>7</v>
      </c>
      <c r="Q4" s="209"/>
      <c r="R4" s="98" t="s">
        <v>8</v>
      </c>
      <c r="S4" s="116" t="s">
        <v>7</v>
      </c>
      <c r="T4" s="229" t="s">
        <v>48</v>
      </c>
      <c r="U4" s="230" t="s">
        <v>16</v>
      </c>
      <c r="V4" s="229" t="s">
        <v>48</v>
      </c>
      <c r="W4" s="245" t="s">
        <v>16</v>
      </c>
      <c r="X4" s="229" t="s">
        <v>48</v>
      </c>
      <c r="Y4" s="230" t="s">
        <v>16</v>
      </c>
      <c r="Z4" s="83" t="s">
        <v>194</v>
      </c>
      <c r="AA4" s="84" t="s">
        <v>126</v>
      </c>
      <c r="AB4" s="221" t="s">
        <v>127</v>
      </c>
      <c r="AC4" s="85" t="s">
        <v>115</v>
      </c>
      <c r="AD4" s="83" t="s">
        <v>195</v>
      </c>
      <c r="AE4" s="84" t="s">
        <v>126</v>
      </c>
      <c r="AF4" s="221" t="s">
        <v>127</v>
      </c>
      <c r="AG4" s="85" t="s">
        <v>115</v>
      </c>
    </row>
    <row r="5" spans="1:33" s="20" customFormat="1" ht="20.25" customHeight="1" thickBot="1">
      <c r="A5" s="18">
        <v>1</v>
      </c>
      <c r="B5" s="726" t="s">
        <v>74</v>
      </c>
      <c r="C5" s="225" t="s">
        <v>17</v>
      </c>
      <c r="D5" s="34">
        <v>107</v>
      </c>
      <c r="E5" s="49">
        <v>108</v>
      </c>
      <c r="F5" s="210">
        <f aca="true" t="shared" si="0" ref="F5:F37">(D5/E5)</f>
        <v>0.9907407407407407</v>
      </c>
      <c r="G5" s="32">
        <v>91</v>
      </c>
      <c r="H5" s="31">
        <f>SUM(I5:L5)</f>
        <v>16</v>
      </c>
      <c r="I5" s="261">
        <v>8</v>
      </c>
      <c r="J5" s="274">
        <v>5</v>
      </c>
      <c r="K5" s="274">
        <v>0</v>
      </c>
      <c r="L5" s="275">
        <v>3</v>
      </c>
      <c r="M5" s="300">
        <f aca="true" t="shared" si="1" ref="M5:M37">(H5/D5)</f>
        <v>0.14953271028037382</v>
      </c>
      <c r="N5" s="95">
        <f aca="true" t="shared" si="2" ref="N5:N37">SUM(O5:P5)</f>
        <v>77</v>
      </c>
      <c r="O5" s="99">
        <v>71</v>
      </c>
      <c r="P5" s="90">
        <v>6</v>
      </c>
      <c r="Q5" s="253">
        <f aca="true" t="shared" si="3" ref="Q5:Q37">N5/$D5</f>
        <v>0.719626168224299</v>
      </c>
      <c r="R5" s="110">
        <f aca="true" t="shared" si="4" ref="R5:R37">O5/$D5</f>
        <v>0.6635514018691588</v>
      </c>
      <c r="S5" s="104">
        <f aca="true" t="shared" si="5" ref="S5:S37">P5/$D5</f>
        <v>0.056074766355140186</v>
      </c>
      <c r="T5" s="231">
        <v>0</v>
      </c>
      <c r="U5" s="232">
        <f>T5/$D5</f>
        <v>0</v>
      </c>
      <c r="V5" s="231">
        <v>3</v>
      </c>
      <c r="W5" s="246">
        <f aca="true" t="shared" si="6" ref="W5:W37">V5/$D5</f>
        <v>0.028037383177570093</v>
      </c>
      <c r="X5" s="231">
        <v>0</v>
      </c>
      <c r="Y5" s="232">
        <f aca="true" t="shared" si="7" ref="Y5:Y37">X5/$D5</f>
        <v>0</v>
      </c>
      <c r="Z5" s="67">
        <v>0</v>
      </c>
      <c r="AA5" s="68">
        <v>0</v>
      </c>
      <c r="AB5" s="68">
        <v>0</v>
      </c>
      <c r="AC5" s="69">
        <f aca="true" t="shared" si="8" ref="AC5:AC37">D5-SUM(Z5:AB5)</f>
        <v>107</v>
      </c>
      <c r="AD5" s="505">
        <f>Z5/$D5</f>
        <v>0</v>
      </c>
      <c r="AE5" s="77">
        <f>AA5/$D5</f>
        <v>0</v>
      </c>
      <c r="AF5" s="77">
        <f>AB5/$D5</f>
        <v>0</v>
      </c>
      <c r="AG5" s="506">
        <f>AC5/$D5</f>
        <v>1</v>
      </c>
    </row>
    <row r="6" spans="1:33" s="20" customFormat="1" ht="20.25" customHeight="1" thickBot="1">
      <c r="A6" s="18">
        <v>2</v>
      </c>
      <c r="B6" s="764"/>
      <c r="C6" s="226" t="s">
        <v>18</v>
      </c>
      <c r="D6" s="29">
        <v>54</v>
      </c>
      <c r="E6" s="50">
        <v>58</v>
      </c>
      <c r="F6" s="211">
        <f t="shared" si="0"/>
        <v>0.9310344827586207</v>
      </c>
      <c r="G6" s="32">
        <v>47</v>
      </c>
      <c r="H6" s="31">
        <f aca="true" t="shared" si="9" ref="H6:H37">SUM(I6:L6)</f>
        <v>7</v>
      </c>
      <c r="I6" s="261">
        <v>2</v>
      </c>
      <c r="J6" s="274">
        <v>3</v>
      </c>
      <c r="K6" s="274">
        <v>1</v>
      </c>
      <c r="L6" s="275">
        <v>1</v>
      </c>
      <c r="M6" s="301">
        <f t="shared" si="1"/>
        <v>0.12962962962962962</v>
      </c>
      <c r="N6" s="96">
        <f t="shared" si="2"/>
        <v>54</v>
      </c>
      <c r="O6" s="100">
        <v>27</v>
      </c>
      <c r="P6" s="91">
        <v>27</v>
      </c>
      <c r="Q6" s="254">
        <f t="shared" si="3"/>
        <v>1</v>
      </c>
      <c r="R6" s="111">
        <f t="shared" si="4"/>
        <v>0.5</v>
      </c>
      <c r="S6" s="105">
        <f t="shared" si="5"/>
        <v>0.5</v>
      </c>
      <c r="T6" s="231">
        <v>1</v>
      </c>
      <c r="U6" s="233">
        <f aca="true" t="shared" si="10" ref="U6:U39">T6/D6</f>
        <v>0.018518518518518517</v>
      </c>
      <c r="V6" s="231">
        <v>11</v>
      </c>
      <c r="W6" s="247">
        <f t="shared" si="6"/>
        <v>0.2037037037037037</v>
      </c>
      <c r="X6" s="231">
        <v>4</v>
      </c>
      <c r="Y6" s="233">
        <f t="shared" si="7"/>
        <v>0.07407407407407407</v>
      </c>
      <c r="Z6" s="61">
        <v>28</v>
      </c>
      <c r="AA6" s="62">
        <v>24</v>
      </c>
      <c r="AB6" s="62">
        <v>2</v>
      </c>
      <c r="AC6" s="63">
        <f t="shared" si="8"/>
        <v>0</v>
      </c>
      <c r="AD6" s="507">
        <f aca="true" t="shared" si="11" ref="AD6:AD37">Z6/$D6</f>
        <v>0.5185185185185185</v>
      </c>
      <c r="AE6" s="78">
        <f aca="true" t="shared" si="12" ref="AE6:AE37">AA6/$D6</f>
        <v>0.4444444444444444</v>
      </c>
      <c r="AF6" s="78">
        <f aca="true" t="shared" si="13" ref="AF6:AF37">AB6/$D6</f>
        <v>0.037037037037037035</v>
      </c>
      <c r="AG6" s="508">
        <f aca="true" t="shared" si="14" ref="AG6:AG51">AC6/$D6</f>
        <v>0</v>
      </c>
    </row>
    <row r="7" spans="1:33" s="20" customFormat="1" ht="20.25" customHeight="1" thickBot="1">
      <c r="A7" s="18">
        <v>3</v>
      </c>
      <c r="B7" s="764"/>
      <c r="C7" s="226" t="s">
        <v>19</v>
      </c>
      <c r="D7" s="29">
        <v>48</v>
      </c>
      <c r="E7" s="50">
        <v>48</v>
      </c>
      <c r="F7" s="211">
        <f t="shared" si="0"/>
        <v>1</v>
      </c>
      <c r="G7" s="32">
        <v>38</v>
      </c>
      <c r="H7" s="31">
        <f t="shared" si="9"/>
        <v>10</v>
      </c>
      <c r="I7" s="261">
        <v>3</v>
      </c>
      <c r="J7" s="274">
        <v>1</v>
      </c>
      <c r="K7" s="274">
        <v>3</v>
      </c>
      <c r="L7" s="275">
        <v>3</v>
      </c>
      <c r="M7" s="301">
        <f t="shared" si="1"/>
        <v>0.20833333333333334</v>
      </c>
      <c r="N7" s="96">
        <f t="shared" si="2"/>
        <v>45</v>
      </c>
      <c r="O7" s="100">
        <v>35</v>
      </c>
      <c r="P7" s="91">
        <v>10</v>
      </c>
      <c r="Q7" s="255">
        <f t="shared" si="3"/>
        <v>0.9375</v>
      </c>
      <c r="R7" s="112">
        <f t="shared" si="4"/>
        <v>0.7291666666666666</v>
      </c>
      <c r="S7" s="106">
        <f t="shared" si="5"/>
        <v>0.20833333333333334</v>
      </c>
      <c r="T7" s="231">
        <v>0</v>
      </c>
      <c r="U7" s="233">
        <f t="shared" si="10"/>
        <v>0</v>
      </c>
      <c r="V7" s="231">
        <v>2</v>
      </c>
      <c r="W7" s="247">
        <f t="shared" si="6"/>
        <v>0.041666666666666664</v>
      </c>
      <c r="X7" s="231">
        <v>0</v>
      </c>
      <c r="Y7" s="233">
        <f t="shared" si="7"/>
        <v>0</v>
      </c>
      <c r="Z7" s="61">
        <v>27</v>
      </c>
      <c r="AA7" s="62">
        <v>19</v>
      </c>
      <c r="AB7" s="62">
        <v>2</v>
      </c>
      <c r="AC7" s="63">
        <f t="shared" si="8"/>
        <v>0</v>
      </c>
      <c r="AD7" s="507">
        <f t="shared" si="11"/>
        <v>0.5625</v>
      </c>
      <c r="AE7" s="78">
        <f t="shared" si="12"/>
        <v>0.3958333333333333</v>
      </c>
      <c r="AF7" s="78">
        <f t="shared" si="13"/>
        <v>0.041666666666666664</v>
      </c>
      <c r="AG7" s="508">
        <f t="shared" si="14"/>
        <v>0</v>
      </c>
    </row>
    <row r="8" spans="1:33" s="20" customFormat="1" ht="20.25" customHeight="1" thickBot="1">
      <c r="A8" s="18">
        <v>4</v>
      </c>
      <c r="B8" s="764"/>
      <c r="C8" s="226" t="s">
        <v>20</v>
      </c>
      <c r="D8" s="29">
        <v>47</v>
      </c>
      <c r="E8" s="50">
        <v>53</v>
      </c>
      <c r="F8" s="211">
        <f t="shared" si="0"/>
        <v>0.8867924528301887</v>
      </c>
      <c r="G8" s="32">
        <v>36</v>
      </c>
      <c r="H8" s="31">
        <f t="shared" si="9"/>
        <v>11</v>
      </c>
      <c r="I8" s="261">
        <v>7</v>
      </c>
      <c r="J8" s="274">
        <v>4</v>
      </c>
      <c r="K8" s="274">
        <v>0</v>
      </c>
      <c r="L8" s="275">
        <v>0</v>
      </c>
      <c r="M8" s="301">
        <f t="shared" si="1"/>
        <v>0.23404255319148937</v>
      </c>
      <c r="N8" s="96">
        <f t="shared" si="2"/>
        <v>25</v>
      </c>
      <c r="O8" s="100">
        <v>23</v>
      </c>
      <c r="P8" s="91">
        <v>2</v>
      </c>
      <c r="Q8" s="255">
        <f t="shared" si="3"/>
        <v>0.5319148936170213</v>
      </c>
      <c r="R8" s="112">
        <f t="shared" si="4"/>
        <v>0.48936170212765956</v>
      </c>
      <c r="S8" s="106">
        <f t="shared" si="5"/>
        <v>0.0425531914893617</v>
      </c>
      <c r="T8" s="231">
        <v>0</v>
      </c>
      <c r="U8" s="233">
        <f t="shared" si="10"/>
        <v>0</v>
      </c>
      <c r="V8" s="231">
        <v>6</v>
      </c>
      <c r="W8" s="247">
        <f t="shared" si="6"/>
        <v>0.1276595744680851</v>
      </c>
      <c r="X8" s="231">
        <v>0</v>
      </c>
      <c r="Y8" s="233">
        <f t="shared" si="7"/>
        <v>0</v>
      </c>
      <c r="Z8" s="61">
        <v>0</v>
      </c>
      <c r="AA8" s="62">
        <v>0</v>
      </c>
      <c r="AB8" s="62">
        <v>0</v>
      </c>
      <c r="AC8" s="63">
        <f t="shared" si="8"/>
        <v>47</v>
      </c>
      <c r="AD8" s="507">
        <f t="shared" si="11"/>
        <v>0</v>
      </c>
      <c r="AE8" s="78">
        <f t="shared" si="12"/>
        <v>0</v>
      </c>
      <c r="AF8" s="78">
        <f t="shared" si="13"/>
        <v>0</v>
      </c>
      <c r="AG8" s="508">
        <f t="shared" si="14"/>
        <v>1</v>
      </c>
    </row>
    <row r="9" spans="1:33" s="20" customFormat="1" ht="20.25" customHeight="1" thickBot="1">
      <c r="A9" s="18">
        <v>5</v>
      </c>
      <c r="B9" s="764"/>
      <c r="C9" s="226" t="s">
        <v>36</v>
      </c>
      <c r="D9" s="29">
        <v>23</v>
      </c>
      <c r="E9" s="50">
        <v>24</v>
      </c>
      <c r="F9" s="211">
        <f t="shared" si="0"/>
        <v>0.9583333333333334</v>
      </c>
      <c r="G9" s="32">
        <v>19</v>
      </c>
      <c r="H9" s="31">
        <f t="shared" si="9"/>
        <v>4</v>
      </c>
      <c r="I9" s="261">
        <v>2</v>
      </c>
      <c r="J9" s="274">
        <v>1</v>
      </c>
      <c r="K9" s="274">
        <v>0</v>
      </c>
      <c r="L9" s="275">
        <v>1</v>
      </c>
      <c r="M9" s="301">
        <f t="shared" si="1"/>
        <v>0.17391304347826086</v>
      </c>
      <c r="N9" s="96">
        <f t="shared" si="2"/>
        <v>11</v>
      </c>
      <c r="O9" s="100">
        <v>9</v>
      </c>
      <c r="P9" s="91">
        <v>2</v>
      </c>
      <c r="Q9" s="255">
        <f t="shared" si="3"/>
        <v>0.4782608695652174</v>
      </c>
      <c r="R9" s="112">
        <f t="shared" si="4"/>
        <v>0.391304347826087</v>
      </c>
      <c r="S9" s="106">
        <f t="shared" si="5"/>
        <v>0.08695652173913043</v>
      </c>
      <c r="T9" s="231">
        <v>0</v>
      </c>
      <c r="U9" s="233">
        <f t="shared" si="10"/>
        <v>0</v>
      </c>
      <c r="V9" s="231">
        <v>2</v>
      </c>
      <c r="W9" s="247">
        <f t="shared" si="6"/>
        <v>0.08695652173913043</v>
      </c>
      <c r="X9" s="231">
        <v>0</v>
      </c>
      <c r="Y9" s="233">
        <f t="shared" si="7"/>
        <v>0</v>
      </c>
      <c r="Z9" s="61">
        <v>16</v>
      </c>
      <c r="AA9" s="62">
        <v>6</v>
      </c>
      <c r="AB9" s="62">
        <v>1</v>
      </c>
      <c r="AC9" s="63">
        <f t="shared" si="8"/>
        <v>0</v>
      </c>
      <c r="AD9" s="507">
        <f t="shared" si="11"/>
        <v>0.6956521739130435</v>
      </c>
      <c r="AE9" s="78">
        <f t="shared" si="12"/>
        <v>0.2608695652173913</v>
      </c>
      <c r="AF9" s="78">
        <f t="shared" si="13"/>
        <v>0.043478260869565216</v>
      </c>
      <c r="AG9" s="508">
        <f t="shared" si="14"/>
        <v>0</v>
      </c>
    </row>
    <row r="10" spans="1:33" s="20" customFormat="1" ht="20.25" customHeight="1" thickBot="1">
      <c r="A10" s="18">
        <v>6</v>
      </c>
      <c r="B10" s="764"/>
      <c r="C10" s="227" t="s">
        <v>21</v>
      </c>
      <c r="D10" s="30">
        <v>26</v>
      </c>
      <c r="E10" s="51">
        <v>27</v>
      </c>
      <c r="F10" s="212">
        <f t="shared" si="0"/>
        <v>0.9629629629629629</v>
      </c>
      <c r="G10" s="38">
        <v>21</v>
      </c>
      <c r="H10" s="37">
        <f t="shared" si="9"/>
        <v>5</v>
      </c>
      <c r="I10" s="262">
        <v>2</v>
      </c>
      <c r="J10" s="276">
        <v>2</v>
      </c>
      <c r="K10" s="276">
        <v>0</v>
      </c>
      <c r="L10" s="277">
        <v>1</v>
      </c>
      <c r="M10" s="302">
        <f t="shared" si="1"/>
        <v>0.19230769230769232</v>
      </c>
      <c r="N10" s="97">
        <f t="shared" si="2"/>
        <v>37</v>
      </c>
      <c r="O10" s="101">
        <v>34</v>
      </c>
      <c r="P10" s="92">
        <v>3</v>
      </c>
      <c r="Q10" s="256">
        <f t="shared" si="3"/>
        <v>1.4230769230769231</v>
      </c>
      <c r="R10" s="113">
        <f t="shared" si="4"/>
        <v>1.3076923076923077</v>
      </c>
      <c r="S10" s="107">
        <f t="shared" si="5"/>
        <v>0.11538461538461539</v>
      </c>
      <c r="T10" s="234">
        <v>0</v>
      </c>
      <c r="U10" s="235">
        <f t="shared" si="10"/>
        <v>0</v>
      </c>
      <c r="V10" s="234">
        <v>6</v>
      </c>
      <c r="W10" s="248">
        <f t="shared" si="6"/>
        <v>0.23076923076923078</v>
      </c>
      <c r="X10" s="234">
        <v>0</v>
      </c>
      <c r="Y10" s="235">
        <f t="shared" si="7"/>
        <v>0</v>
      </c>
      <c r="Z10" s="64">
        <v>11</v>
      </c>
      <c r="AA10" s="65">
        <v>11</v>
      </c>
      <c r="AB10" s="65">
        <v>4</v>
      </c>
      <c r="AC10" s="66">
        <f t="shared" si="8"/>
        <v>0</v>
      </c>
      <c r="AD10" s="509">
        <f t="shared" si="11"/>
        <v>0.4230769230769231</v>
      </c>
      <c r="AE10" s="79">
        <f t="shared" si="12"/>
        <v>0.4230769230769231</v>
      </c>
      <c r="AF10" s="79">
        <f t="shared" si="13"/>
        <v>0.15384615384615385</v>
      </c>
      <c r="AG10" s="510">
        <f t="shared" si="14"/>
        <v>0</v>
      </c>
    </row>
    <row r="11" spans="1:33" s="20" customFormat="1" ht="20.25" customHeight="1" thickBot="1">
      <c r="A11" s="18">
        <v>7</v>
      </c>
      <c r="B11" s="726" t="s">
        <v>75</v>
      </c>
      <c r="C11" s="225" t="s">
        <v>22</v>
      </c>
      <c r="D11" s="34">
        <v>151</v>
      </c>
      <c r="E11" s="49">
        <v>148</v>
      </c>
      <c r="F11" s="210">
        <f t="shared" si="0"/>
        <v>1.0202702702702702</v>
      </c>
      <c r="G11" s="36">
        <v>130</v>
      </c>
      <c r="H11" s="35">
        <f t="shared" si="9"/>
        <v>21</v>
      </c>
      <c r="I11" s="263">
        <v>17</v>
      </c>
      <c r="J11" s="278">
        <v>4</v>
      </c>
      <c r="K11" s="278">
        <v>0</v>
      </c>
      <c r="L11" s="279">
        <v>0</v>
      </c>
      <c r="M11" s="300">
        <f t="shared" si="1"/>
        <v>0.1390728476821192</v>
      </c>
      <c r="N11" s="95">
        <f t="shared" si="2"/>
        <v>80</v>
      </c>
      <c r="O11" s="99">
        <v>73</v>
      </c>
      <c r="P11" s="90">
        <v>7</v>
      </c>
      <c r="Q11" s="253">
        <f t="shared" si="3"/>
        <v>0.5298013245033113</v>
      </c>
      <c r="R11" s="110">
        <f t="shared" si="4"/>
        <v>0.48344370860927155</v>
      </c>
      <c r="S11" s="104">
        <f t="shared" si="5"/>
        <v>0.046357615894039736</v>
      </c>
      <c r="T11" s="236">
        <v>1</v>
      </c>
      <c r="U11" s="237">
        <f t="shared" si="10"/>
        <v>0.006622516556291391</v>
      </c>
      <c r="V11" s="236">
        <v>18</v>
      </c>
      <c r="W11" s="249">
        <f t="shared" si="6"/>
        <v>0.11920529801324503</v>
      </c>
      <c r="X11" s="236">
        <v>1</v>
      </c>
      <c r="Y11" s="237">
        <f t="shared" si="7"/>
        <v>0.006622516556291391</v>
      </c>
      <c r="Z11" s="67">
        <v>90</v>
      </c>
      <c r="AA11" s="68">
        <v>61</v>
      </c>
      <c r="AB11" s="68">
        <v>0</v>
      </c>
      <c r="AC11" s="69">
        <f t="shared" si="8"/>
        <v>0</v>
      </c>
      <c r="AD11" s="505">
        <f t="shared" si="11"/>
        <v>0.5960264900662252</v>
      </c>
      <c r="AE11" s="77">
        <f t="shared" si="12"/>
        <v>0.40397350993377484</v>
      </c>
      <c r="AF11" s="77">
        <f t="shared" si="13"/>
        <v>0</v>
      </c>
      <c r="AG11" s="506">
        <f t="shared" si="14"/>
        <v>0</v>
      </c>
    </row>
    <row r="12" spans="1:33" s="20" customFormat="1" ht="20.25" customHeight="1" thickBot="1">
      <c r="A12" s="18">
        <v>8</v>
      </c>
      <c r="B12" s="726"/>
      <c r="C12" s="227" t="s">
        <v>23</v>
      </c>
      <c r="D12" s="30">
        <v>358</v>
      </c>
      <c r="E12" s="51">
        <v>371</v>
      </c>
      <c r="F12" s="212">
        <f t="shared" si="0"/>
        <v>0.9649595687331537</v>
      </c>
      <c r="G12" s="38">
        <v>316</v>
      </c>
      <c r="H12" s="37">
        <f t="shared" si="9"/>
        <v>42</v>
      </c>
      <c r="I12" s="262">
        <v>32</v>
      </c>
      <c r="J12" s="276">
        <v>8</v>
      </c>
      <c r="K12" s="276">
        <v>2</v>
      </c>
      <c r="L12" s="277">
        <v>0</v>
      </c>
      <c r="M12" s="302">
        <f t="shared" si="1"/>
        <v>0.11731843575418995</v>
      </c>
      <c r="N12" s="97">
        <f t="shared" si="2"/>
        <v>108</v>
      </c>
      <c r="O12" s="101">
        <v>104</v>
      </c>
      <c r="P12" s="92">
        <v>4</v>
      </c>
      <c r="Q12" s="256">
        <f t="shared" si="3"/>
        <v>0.3016759776536313</v>
      </c>
      <c r="R12" s="113">
        <f t="shared" si="4"/>
        <v>0.2905027932960894</v>
      </c>
      <c r="S12" s="107">
        <f t="shared" si="5"/>
        <v>0.0111731843575419</v>
      </c>
      <c r="T12" s="234">
        <v>1</v>
      </c>
      <c r="U12" s="235">
        <f t="shared" si="10"/>
        <v>0.002793296089385475</v>
      </c>
      <c r="V12" s="234">
        <v>10</v>
      </c>
      <c r="W12" s="248">
        <f t="shared" si="6"/>
        <v>0.027932960893854747</v>
      </c>
      <c r="X12" s="234">
        <v>39</v>
      </c>
      <c r="Y12" s="235">
        <f t="shared" si="7"/>
        <v>0.10893854748603352</v>
      </c>
      <c r="Z12" s="64">
        <v>198</v>
      </c>
      <c r="AA12" s="65">
        <v>150</v>
      </c>
      <c r="AB12" s="65">
        <v>10</v>
      </c>
      <c r="AC12" s="66">
        <f t="shared" si="8"/>
        <v>0</v>
      </c>
      <c r="AD12" s="509">
        <f t="shared" si="11"/>
        <v>0.553072625698324</v>
      </c>
      <c r="AE12" s="79">
        <f t="shared" si="12"/>
        <v>0.41899441340782123</v>
      </c>
      <c r="AF12" s="79">
        <f t="shared" si="13"/>
        <v>0.027932960893854747</v>
      </c>
      <c r="AG12" s="510">
        <f t="shared" si="14"/>
        <v>0</v>
      </c>
    </row>
    <row r="13" spans="1:33" s="20" customFormat="1" ht="20.25" customHeight="1" thickBot="1">
      <c r="A13" s="18">
        <v>9</v>
      </c>
      <c r="B13" s="726" t="s">
        <v>78</v>
      </c>
      <c r="C13" s="225" t="s">
        <v>24</v>
      </c>
      <c r="D13" s="34">
        <v>1187</v>
      </c>
      <c r="E13" s="49">
        <v>1190</v>
      </c>
      <c r="F13" s="210">
        <f t="shared" si="0"/>
        <v>0.9974789915966387</v>
      </c>
      <c r="G13" s="36">
        <v>1070</v>
      </c>
      <c r="H13" s="35">
        <f t="shared" si="9"/>
        <v>117</v>
      </c>
      <c r="I13" s="263">
        <v>88</v>
      </c>
      <c r="J13" s="278">
        <v>25</v>
      </c>
      <c r="K13" s="278">
        <v>0</v>
      </c>
      <c r="L13" s="279">
        <v>4</v>
      </c>
      <c r="M13" s="300">
        <f t="shared" si="1"/>
        <v>0.09856781802864364</v>
      </c>
      <c r="N13" s="95">
        <f t="shared" si="2"/>
        <v>382</v>
      </c>
      <c r="O13" s="99">
        <v>338</v>
      </c>
      <c r="P13" s="90">
        <v>44</v>
      </c>
      <c r="Q13" s="253">
        <f t="shared" si="3"/>
        <v>0.3218197135636057</v>
      </c>
      <c r="R13" s="110">
        <f t="shared" si="4"/>
        <v>0.2847514743049705</v>
      </c>
      <c r="S13" s="104">
        <f t="shared" si="5"/>
        <v>0.03706823925863521</v>
      </c>
      <c r="T13" s="236">
        <v>0</v>
      </c>
      <c r="U13" s="237">
        <f t="shared" si="10"/>
        <v>0</v>
      </c>
      <c r="V13" s="236">
        <v>71</v>
      </c>
      <c r="W13" s="249">
        <f t="shared" si="6"/>
        <v>0.05981465880370682</v>
      </c>
      <c r="X13" s="236">
        <v>0</v>
      </c>
      <c r="Y13" s="237">
        <f t="shared" si="7"/>
        <v>0</v>
      </c>
      <c r="Z13" s="67">
        <v>243</v>
      </c>
      <c r="AA13" s="68">
        <v>839</v>
      </c>
      <c r="AB13" s="68">
        <v>105</v>
      </c>
      <c r="AC13" s="69">
        <f t="shared" si="8"/>
        <v>0</v>
      </c>
      <c r="AD13" s="505">
        <f t="shared" si="11"/>
        <v>0.2047177759056445</v>
      </c>
      <c r="AE13" s="77">
        <f t="shared" si="12"/>
        <v>0.7068239258635215</v>
      </c>
      <c r="AF13" s="77">
        <f t="shared" si="13"/>
        <v>0.08845829823083404</v>
      </c>
      <c r="AG13" s="506">
        <f t="shared" si="14"/>
        <v>0</v>
      </c>
    </row>
    <row r="14" spans="1:33" s="20" customFormat="1" ht="20.25" customHeight="1" thickBot="1">
      <c r="A14" s="18">
        <v>10</v>
      </c>
      <c r="B14" s="726"/>
      <c r="C14" s="226" t="s">
        <v>25</v>
      </c>
      <c r="D14" s="29">
        <v>844</v>
      </c>
      <c r="E14" s="50">
        <v>862</v>
      </c>
      <c r="F14" s="211">
        <f t="shared" si="0"/>
        <v>0.9791183294663574</v>
      </c>
      <c r="G14" s="32">
        <v>799</v>
      </c>
      <c r="H14" s="31">
        <f t="shared" si="9"/>
        <v>45</v>
      </c>
      <c r="I14" s="261">
        <v>37</v>
      </c>
      <c r="J14" s="274">
        <v>8</v>
      </c>
      <c r="K14" s="274">
        <v>0</v>
      </c>
      <c r="L14" s="275">
        <v>0</v>
      </c>
      <c r="M14" s="301">
        <f t="shared" si="1"/>
        <v>0.0533175355450237</v>
      </c>
      <c r="N14" s="96">
        <f t="shared" si="2"/>
        <v>128</v>
      </c>
      <c r="O14" s="100">
        <v>101</v>
      </c>
      <c r="P14" s="91">
        <v>27</v>
      </c>
      <c r="Q14" s="255">
        <f t="shared" si="3"/>
        <v>0.15165876777251186</v>
      </c>
      <c r="R14" s="112">
        <f t="shared" si="4"/>
        <v>0.11966824644549763</v>
      </c>
      <c r="S14" s="106">
        <f t="shared" si="5"/>
        <v>0.031990521327014215</v>
      </c>
      <c r="T14" s="231">
        <v>1</v>
      </c>
      <c r="U14" s="233">
        <f t="shared" si="10"/>
        <v>0.001184834123222749</v>
      </c>
      <c r="V14" s="231">
        <v>99</v>
      </c>
      <c r="W14" s="247">
        <f t="shared" si="6"/>
        <v>0.11729857819905214</v>
      </c>
      <c r="X14" s="231">
        <v>11</v>
      </c>
      <c r="Y14" s="233">
        <f t="shared" si="7"/>
        <v>0.013033175355450236</v>
      </c>
      <c r="Z14" s="61">
        <v>658</v>
      </c>
      <c r="AA14" s="62">
        <v>166</v>
      </c>
      <c r="AB14" s="62">
        <v>20</v>
      </c>
      <c r="AC14" s="63">
        <f t="shared" si="8"/>
        <v>0</v>
      </c>
      <c r="AD14" s="507">
        <f t="shared" si="11"/>
        <v>0.7796208530805687</v>
      </c>
      <c r="AE14" s="78">
        <f t="shared" si="12"/>
        <v>0.1966824644549763</v>
      </c>
      <c r="AF14" s="78">
        <f t="shared" si="13"/>
        <v>0.023696682464454975</v>
      </c>
      <c r="AG14" s="508">
        <f t="shared" si="14"/>
        <v>0</v>
      </c>
    </row>
    <row r="15" spans="1:33" s="20" customFormat="1" ht="20.25" customHeight="1" thickBot="1">
      <c r="A15" s="18">
        <v>11</v>
      </c>
      <c r="B15" s="726"/>
      <c r="C15" s="226" t="s">
        <v>26</v>
      </c>
      <c r="D15" s="29">
        <v>466</v>
      </c>
      <c r="E15" s="50">
        <v>472</v>
      </c>
      <c r="F15" s="211">
        <f t="shared" si="0"/>
        <v>0.9872881355932204</v>
      </c>
      <c r="G15" s="32">
        <v>429</v>
      </c>
      <c r="H15" s="31">
        <f t="shared" si="9"/>
        <v>37</v>
      </c>
      <c r="I15" s="261">
        <v>32</v>
      </c>
      <c r="J15" s="274">
        <v>5</v>
      </c>
      <c r="K15" s="274">
        <v>0</v>
      </c>
      <c r="L15" s="275">
        <v>0</v>
      </c>
      <c r="M15" s="301">
        <f t="shared" si="1"/>
        <v>0.07939914163090128</v>
      </c>
      <c r="N15" s="96">
        <f t="shared" si="2"/>
        <v>96</v>
      </c>
      <c r="O15" s="100">
        <v>86</v>
      </c>
      <c r="P15" s="91">
        <v>10</v>
      </c>
      <c r="Q15" s="255">
        <f t="shared" si="3"/>
        <v>0.20600858369098712</v>
      </c>
      <c r="R15" s="112">
        <f t="shared" si="4"/>
        <v>0.18454935622317598</v>
      </c>
      <c r="S15" s="106">
        <f t="shared" si="5"/>
        <v>0.02145922746781116</v>
      </c>
      <c r="T15" s="231">
        <v>0</v>
      </c>
      <c r="U15" s="233">
        <f t="shared" si="10"/>
        <v>0</v>
      </c>
      <c r="V15" s="231">
        <v>19</v>
      </c>
      <c r="W15" s="247">
        <f t="shared" si="6"/>
        <v>0.0407725321888412</v>
      </c>
      <c r="X15" s="231">
        <v>6</v>
      </c>
      <c r="Y15" s="233">
        <f t="shared" si="7"/>
        <v>0.012875536480686695</v>
      </c>
      <c r="Z15" s="61">
        <v>15</v>
      </c>
      <c r="AA15" s="62">
        <v>428</v>
      </c>
      <c r="AB15" s="62">
        <v>23</v>
      </c>
      <c r="AC15" s="63">
        <f t="shared" si="8"/>
        <v>0</v>
      </c>
      <c r="AD15" s="507">
        <f t="shared" si="11"/>
        <v>0.032188841201716736</v>
      </c>
      <c r="AE15" s="78">
        <f t="shared" si="12"/>
        <v>0.9184549356223176</v>
      </c>
      <c r="AF15" s="78">
        <f t="shared" si="13"/>
        <v>0.04935622317596566</v>
      </c>
      <c r="AG15" s="508">
        <f t="shared" si="14"/>
        <v>0</v>
      </c>
    </row>
    <row r="16" spans="1:33" s="20" customFormat="1" ht="20.25" customHeight="1" thickBot="1">
      <c r="A16" s="18">
        <v>12</v>
      </c>
      <c r="B16" s="726"/>
      <c r="C16" s="226" t="s">
        <v>37</v>
      </c>
      <c r="D16" s="29">
        <v>145</v>
      </c>
      <c r="E16" s="50">
        <v>154</v>
      </c>
      <c r="F16" s="211">
        <f t="shared" si="0"/>
        <v>0.9415584415584416</v>
      </c>
      <c r="G16" s="32">
        <v>131</v>
      </c>
      <c r="H16" s="31">
        <f t="shared" si="9"/>
        <v>14</v>
      </c>
      <c r="I16" s="261">
        <v>12</v>
      </c>
      <c r="J16" s="274">
        <v>2</v>
      </c>
      <c r="K16" s="274">
        <v>0</v>
      </c>
      <c r="L16" s="275">
        <v>0</v>
      </c>
      <c r="M16" s="301">
        <f t="shared" si="1"/>
        <v>0.09655172413793103</v>
      </c>
      <c r="N16" s="96">
        <f t="shared" si="2"/>
        <v>40</v>
      </c>
      <c r="O16" s="100">
        <v>28</v>
      </c>
      <c r="P16" s="91">
        <v>12</v>
      </c>
      <c r="Q16" s="255">
        <f t="shared" si="3"/>
        <v>0.27586206896551724</v>
      </c>
      <c r="R16" s="112">
        <f t="shared" si="4"/>
        <v>0.19310344827586207</v>
      </c>
      <c r="S16" s="106">
        <f t="shared" si="5"/>
        <v>0.08275862068965517</v>
      </c>
      <c r="T16" s="231">
        <v>2</v>
      </c>
      <c r="U16" s="233">
        <f t="shared" si="10"/>
        <v>0.013793103448275862</v>
      </c>
      <c r="V16" s="231">
        <v>21</v>
      </c>
      <c r="W16" s="247">
        <f t="shared" si="6"/>
        <v>0.14482758620689656</v>
      </c>
      <c r="X16" s="231">
        <v>0</v>
      </c>
      <c r="Y16" s="233">
        <f t="shared" si="7"/>
        <v>0</v>
      </c>
      <c r="Z16" s="61">
        <v>60</v>
      </c>
      <c r="AA16" s="62">
        <v>51</v>
      </c>
      <c r="AB16" s="62">
        <v>34</v>
      </c>
      <c r="AC16" s="63">
        <f t="shared" si="8"/>
        <v>0</v>
      </c>
      <c r="AD16" s="507">
        <f t="shared" si="11"/>
        <v>0.41379310344827586</v>
      </c>
      <c r="AE16" s="78">
        <f t="shared" si="12"/>
        <v>0.35172413793103446</v>
      </c>
      <c r="AF16" s="78">
        <f t="shared" si="13"/>
        <v>0.23448275862068965</v>
      </c>
      <c r="AG16" s="508">
        <f t="shared" si="14"/>
        <v>0</v>
      </c>
    </row>
    <row r="17" spans="1:33" s="20" customFormat="1" ht="20.25" customHeight="1" thickBot="1">
      <c r="A17" s="18">
        <v>13</v>
      </c>
      <c r="B17" s="726"/>
      <c r="C17" s="226" t="s">
        <v>27</v>
      </c>
      <c r="D17" s="29">
        <v>344</v>
      </c>
      <c r="E17" s="50">
        <v>343</v>
      </c>
      <c r="F17" s="211">
        <f t="shared" si="0"/>
        <v>1.0029154518950438</v>
      </c>
      <c r="G17" s="32">
        <v>320</v>
      </c>
      <c r="H17" s="31">
        <f t="shared" si="9"/>
        <v>24</v>
      </c>
      <c r="I17" s="261">
        <v>16</v>
      </c>
      <c r="J17" s="274">
        <v>8</v>
      </c>
      <c r="K17" s="274">
        <v>0</v>
      </c>
      <c r="L17" s="275">
        <v>0</v>
      </c>
      <c r="M17" s="301">
        <f t="shared" si="1"/>
        <v>0.06976744186046512</v>
      </c>
      <c r="N17" s="96">
        <f t="shared" si="2"/>
        <v>85</v>
      </c>
      <c r="O17" s="100">
        <v>83</v>
      </c>
      <c r="P17" s="91">
        <v>2</v>
      </c>
      <c r="Q17" s="255">
        <f t="shared" si="3"/>
        <v>0.24709302325581395</v>
      </c>
      <c r="R17" s="112">
        <f t="shared" si="4"/>
        <v>0.24127906976744187</v>
      </c>
      <c r="S17" s="106">
        <f t="shared" si="5"/>
        <v>0.005813953488372093</v>
      </c>
      <c r="T17" s="231">
        <v>5</v>
      </c>
      <c r="U17" s="233">
        <f t="shared" si="10"/>
        <v>0.014534883720930232</v>
      </c>
      <c r="V17" s="231">
        <v>29</v>
      </c>
      <c r="W17" s="247">
        <f t="shared" si="6"/>
        <v>0.08430232558139535</v>
      </c>
      <c r="X17" s="231">
        <v>1</v>
      </c>
      <c r="Y17" s="233">
        <f t="shared" si="7"/>
        <v>0.0029069767441860465</v>
      </c>
      <c r="Z17" s="61">
        <v>178</v>
      </c>
      <c r="AA17" s="62">
        <v>143</v>
      </c>
      <c r="AB17" s="62">
        <v>11</v>
      </c>
      <c r="AC17" s="63">
        <f t="shared" si="8"/>
        <v>12</v>
      </c>
      <c r="AD17" s="507">
        <f t="shared" si="11"/>
        <v>0.5174418604651163</v>
      </c>
      <c r="AE17" s="78">
        <f t="shared" si="12"/>
        <v>0.41569767441860467</v>
      </c>
      <c r="AF17" s="78">
        <f t="shared" si="13"/>
        <v>0.03197674418604651</v>
      </c>
      <c r="AG17" s="508">
        <f t="shared" si="14"/>
        <v>0.03488372093023256</v>
      </c>
    </row>
    <row r="18" spans="1:33" s="20" customFormat="1" ht="20.25" customHeight="1" thickBot="1">
      <c r="A18" s="18">
        <v>14</v>
      </c>
      <c r="B18" s="726"/>
      <c r="C18" s="226" t="s">
        <v>28</v>
      </c>
      <c r="D18" s="29">
        <v>286</v>
      </c>
      <c r="E18" s="50">
        <v>291</v>
      </c>
      <c r="F18" s="211">
        <f t="shared" si="0"/>
        <v>0.9828178694158075</v>
      </c>
      <c r="G18" s="32">
        <v>262</v>
      </c>
      <c r="H18" s="31">
        <f t="shared" si="9"/>
        <v>24</v>
      </c>
      <c r="I18" s="261">
        <v>18</v>
      </c>
      <c r="J18" s="274">
        <v>4</v>
      </c>
      <c r="K18" s="274">
        <v>0</v>
      </c>
      <c r="L18" s="275">
        <v>2</v>
      </c>
      <c r="M18" s="301">
        <f t="shared" si="1"/>
        <v>0.08391608391608392</v>
      </c>
      <c r="N18" s="96">
        <f t="shared" si="2"/>
        <v>82</v>
      </c>
      <c r="O18" s="100">
        <v>80</v>
      </c>
      <c r="P18" s="91">
        <v>2</v>
      </c>
      <c r="Q18" s="255">
        <f t="shared" si="3"/>
        <v>0.2867132867132867</v>
      </c>
      <c r="R18" s="112">
        <f t="shared" si="4"/>
        <v>0.27972027972027974</v>
      </c>
      <c r="S18" s="106">
        <f t="shared" si="5"/>
        <v>0.006993006993006993</v>
      </c>
      <c r="T18" s="231">
        <v>0</v>
      </c>
      <c r="U18" s="233">
        <f t="shared" si="10"/>
        <v>0</v>
      </c>
      <c r="V18" s="231">
        <v>42</v>
      </c>
      <c r="W18" s="247">
        <f t="shared" si="6"/>
        <v>0.14685314685314685</v>
      </c>
      <c r="X18" s="231">
        <v>2</v>
      </c>
      <c r="Y18" s="233">
        <f t="shared" si="7"/>
        <v>0.006993006993006993</v>
      </c>
      <c r="Z18" s="61">
        <v>169</v>
      </c>
      <c r="AA18" s="62">
        <v>98</v>
      </c>
      <c r="AB18" s="62">
        <v>18</v>
      </c>
      <c r="AC18" s="63">
        <f t="shared" si="8"/>
        <v>1</v>
      </c>
      <c r="AD18" s="507">
        <f t="shared" si="11"/>
        <v>0.5909090909090909</v>
      </c>
      <c r="AE18" s="78">
        <f t="shared" si="12"/>
        <v>0.34265734265734266</v>
      </c>
      <c r="AF18" s="78">
        <f t="shared" si="13"/>
        <v>0.06293706293706294</v>
      </c>
      <c r="AG18" s="508">
        <f t="shared" si="14"/>
        <v>0.0034965034965034965</v>
      </c>
    </row>
    <row r="19" spans="1:33" s="20" customFormat="1" ht="20.25" customHeight="1" thickBot="1">
      <c r="A19" s="18">
        <v>15</v>
      </c>
      <c r="B19" s="726"/>
      <c r="C19" s="226" t="s">
        <v>29</v>
      </c>
      <c r="D19" s="29">
        <v>250</v>
      </c>
      <c r="E19" s="50">
        <v>278</v>
      </c>
      <c r="F19" s="211">
        <f t="shared" si="0"/>
        <v>0.8992805755395683</v>
      </c>
      <c r="G19" s="32">
        <v>223</v>
      </c>
      <c r="H19" s="31">
        <f t="shared" si="9"/>
        <v>27</v>
      </c>
      <c r="I19" s="261">
        <v>20</v>
      </c>
      <c r="J19" s="274">
        <v>5</v>
      </c>
      <c r="K19" s="274">
        <v>1</v>
      </c>
      <c r="L19" s="275">
        <v>1</v>
      </c>
      <c r="M19" s="301">
        <f t="shared" si="1"/>
        <v>0.108</v>
      </c>
      <c r="N19" s="96">
        <f t="shared" si="2"/>
        <v>98</v>
      </c>
      <c r="O19" s="100">
        <v>65</v>
      </c>
      <c r="P19" s="91">
        <v>33</v>
      </c>
      <c r="Q19" s="255">
        <f t="shared" si="3"/>
        <v>0.392</v>
      </c>
      <c r="R19" s="112">
        <f t="shared" si="4"/>
        <v>0.26</v>
      </c>
      <c r="S19" s="106">
        <f t="shared" si="5"/>
        <v>0.132</v>
      </c>
      <c r="T19" s="231">
        <v>1</v>
      </c>
      <c r="U19" s="233">
        <f t="shared" si="10"/>
        <v>0.004</v>
      </c>
      <c r="V19" s="231">
        <v>31</v>
      </c>
      <c r="W19" s="247">
        <f t="shared" si="6"/>
        <v>0.124</v>
      </c>
      <c r="X19" s="231">
        <v>0</v>
      </c>
      <c r="Y19" s="233">
        <f t="shared" si="7"/>
        <v>0</v>
      </c>
      <c r="Z19" s="61">
        <v>100</v>
      </c>
      <c r="AA19" s="62">
        <v>132</v>
      </c>
      <c r="AB19" s="62">
        <v>18</v>
      </c>
      <c r="AC19" s="63">
        <f t="shared" si="8"/>
        <v>0</v>
      </c>
      <c r="AD19" s="507">
        <f t="shared" si="11"/>
        <v>0.4</v>
      </c>
      <c r="AE19" s="78">
        <f t="shared" si="12"/>
        <v>0.528</v>
      </c>
      <c r="AF19" s="78">
        <f t="shared" si="13"/>
        <v>0.072</v>
      </c>
      <c r="AG19" s="508">
        <f t="shared" si="14"/>
        <v>0</v>
      </c>
    </row>
    <row r="20" spans="1:33" s="20" customFormat="1" ht="20.25" customHeight="1" thickBot="1">
      <c r="A20" s="18">
        <v>16</v>
      </c>
      <c r="B20" s="726"/>
      <c r="C20" s="227" t="s">
        <v>30</v>
      </c>
      <c r="D20" s="30">
        <v>453</v>
      </c>
      <c r="E20" s="51">
        <v>470</v>
      </c>
      <c r="F20" s="212">
        <f t="shared" si="0"/>
        <v>0.9638297872340426</v>
      </c>
      <c r="G20" s="38">
        <v>428</v>
      </c>
      <c r="H20" s="37">
        <f t="shared" si="9"/>
        <v>25</v>
      </c>
      <c r="I20" s="262">
        <v>21</v>
      </c>
      <c r="J20" s="276">
        <v>3</v>
      </c>
      <c r="K20" s="276"/>
      <c r="L20" s="277">
        <v>1</v>
      </c>
      <c r="M20" s="302">
        <f t="shared" si="1"/>
        <v>0.05518763796909492</v>
      </c>
      <c r="N20" s="97">
        <f t="shared" si="2"/>
        <v>82</v>
      </c>
      <c r="O20" s="101">
        <v>71</v>
      </c>
      <c r="P20" s="92">
        <v>11</v>
      </c>
      <c r="Q20" s="256">
        <f t="shared" si="3"/>
        <v>0.18101545253863136</v>
      </c>
      <c r="R20" s="113">
        <f t="shared" si="4"/>
        <v>0.15673289183222958</v>
      </c>
      <c r="S20" s="107">
        <f t="shared" si="5"/>
        <v>0.024282560706401765</v>
      </c>
      <c r="T20" s="234">
        <v>1</v>
      </c>
      <c r="U20" s="235">
        <f t="shared" si="10"/>
        <v>0.002207505518763797</v>
      </c>
      <c r="V20" s="234">
        <v>44</v>
      </c>
      <c r="W20" s="248">
        <f t="shared" si="6"/>
        <v>0.09713024282560706</v>
      </c>
      <c r="X20" s="234">
        <v>0</v>
      </c>
      <c r="Y20" s="235">
        <f t="shared" si="7"/>
        <v>0</v>
      </c>
      <c r="Z20" s="64">
        <v>16</v>
      </c>
      <c r="AA20" s="65">
        <v>407</v>
      </c>
      <c r="AB20" s="65">
        <v>30</v>
      </c>
      <c r="AC20" s="66">
        <f t="shared" si="8"/>
        <v>0</v>
      </c>
      <c r="AD20" s="509">
        <f t="shared" si="11"/>
        <v>0.03532008830022075</v>
      </c>
      <c r="AE20" s="79">
        <f t="shared" si="12"/>
        <v>0.8984547461368654</v>
      </c>
      <c r="AF20" s="79">
        <f t="shared" si="13"/>
        <v>0.06622516556291391</v>
      </c>
      <c r="AG20" s="510">
        <f t="shared" si="14"/>
        <v>0</v>
      </c>
    </row>
    <row r="21" spans="1:33" s="20" customFormat="1" ht="20.25" customHeight="1" thickBot="1">
      <c r="A21" s="18">
        <v>17</v>
      </c>
      <c r="B21" s="726" t="s">
        <v>76</v>
      </c>
      <c r="C21" s="225" t="s">
        <v>31</v>
      </c>
      <c r="D21" s="34">
        <v>790</v>
      </c>
      <c r="E21" s="49">
        <v>797</v>
      </c>
      <c r="F21" s="213">
        <f t="shared" si="0"/>
        <v>0.9912170639899623</v>
      </c>
      <c r="G21" s="36">
        <v>700</v>
      </c>
      <c r="H21" s="35">
        <f t="shared" si="9"/>
        <v>90</v>
      </c>
      <c r="I21" s="263">
        <v>64</v>
      </c>
      <c r="J21" s="278">
        <v>21</v>
      </c>
      <c r="K21" s="278">
        <v>1</v>
      </c>
      <c r="L21" s="279">
        <v>4</v>
      </c>
      <c r="M21" s="303">
        <f t="shared" si="1"/>
        <v>0.11392405063291139</v>
      </c>
      <c r="N21" s="95">
        <f t="shared" si="2"/>
        <v>322</v>
      </c>
      <c r="O21" s="99">
        <v>295</v>
      </c>
      <c r="P21" s="90">
        <v>27</v>
      </c>
      <c r="Q21" s="253">
        <f t="shared" si="3"/>
        <v>0.40759493670886077</v>
      </c>
      <c r="R21" s="110">
        <f t="shared" si="4"/>
        <v>0.37341772151898733</v>
      </c>
      <c r="S21" s="104">
        <f t="shared" si="5"/>
        <v>0.03417721518987342</v>
      </c>
      <c r="T21" s="236">
        <v>2</v>
      </c>
      <c r="U21" s="232">
        <f t="shared" si="10"/>
        <v>0.002531645569620253</v>
      </c>
      <c r="V21" s="236">
        <v>57</v>
      </c>
      <c r="W21" s="246">
        <f t="shared" si="6"/>
        <v>0.07215189873417721</v>
      </c>
      <c r="X21" s="236">
        <v>0</v>
      </c>
      <c r="Y21" s="232">
        <f t="shared" si="7"/>
        <v>0</v>
      </c>
      <c r="Z21" s="67">
        <v>1</v>
      </c>
      <c r="AA21" s="68">
        <v>728</v>
      </c>
      <c r="AB21" s="68">
        <v>61</v>
      </c>
      <c r="AC21" s="69">
        <f t="shared" si="8"/>
        <v>0</v>
      </c>
      <c r="AD21" s="505">
        <f t="shared" si="11"/>
        <v>0.0012658227848101266</v>
      </c>
      <c r="AE21" s="77">
        <f t="shared" si="12"/>
        <v>0.9215189873417722</v>
      </c>
      <c r="AF21" s="77">
        <f t="shared" si="13"/>
        <v>0.07721518987341772</v>
      </c>
      <c r="AG21" s="506">
        <f t="shared" si="14"/>
        <v>0</v>
      </c>
    </row>
    <row r="22" spans="1:33" s="20" customFormat="1" ht="20.25" customHeight="1" thickBot="1">
      <c r="A22" s="18">
        <v>18</v>
      </c>
      <c r="B22" s="726"/>
      <c r="C22" s="227" t="s">
        <v>32</v>
      </c>
      <c r="D22" s="30">
        <v>155</v>
      </c>
      <c r="E22" s="51">
        <v>156</v>
      </c>
      <c r="F22" s="214">
        <f t="shared" si="0"/>
        <v>0.9935897435897436</v>
      </c>
      <c r="G22" s="38">
        <v>129</v>
      </c>
      <c r="H22" s="37">
        <f t="shared" si="9"/>
        <v>26</v>
      </c>
      <c r="I22" s="262">
        <v>21</v>
      </c>
      <c r="J22" s="276">
        <v>5</v>
      </c>
      <c r="K22" s="276">
        <v>0</v>
      </c>
      <c r="L22" s="277">
        <v>0</v>
      </c>
      <c r="M22" s="304">
        <f t="shared" si="1"/>
        <v>0.16774193548387098</v>
      </c>
      <c r="N22" s="97">
        <f t="shared" si="2"/>
        <v>80</v>
      </c>
      <c r="O22" s="101">
        <v>65</v>
      </c>
      <c r="P22" s="92">
        <v>15</v>
      </c>
      <c r="Q22" s="256">
        <f t="shared" si="3"/>
        <v>0.5161290322580645</v>
      </c>
      <c r="R22" s="113">
        <f t="shared" si="4"/>
        <v>0.41935483870967744</v>
      </c>
      <c r="S22" s="107">
        <f t="shared" si="5"/>
        <v>0.0967741935483871</v>
      </c>
      <c r="T22" s="234">
        <v>0</v>
      </c>
      <c r="U22" s="238">
        <f t="shared" si="10"/>
        <v>0</v>
      </c>
      <c r="V22" s="234">
        <v>6</v>
      </c>
      <c r="W22" s="250">
        <f t="shared" si="6"/>
        <v>0.03870967741935484</v>
      </c>
      <c r="X22" s="234">
        <v>0</v>
      </c>
      <c r="Y22" s="238">
        <f t="shared" si="7"/>
        <v>0</v>
      </c>
      <c r="Z22" s="64">
        <v>18</v>
      </c>
      <c r="AA22" s="65">
        <v>130</v>
      </c>
      <c r="AB22" s="65">
        <v>7</v>
      </c>
      <c r="AC22" s="66">
        <f t="shared" si="8"/>
        <v>0</v>
      </c>
      <c r="AD22" s="509">
        <f t="shared" si="11"/>
        <v>0.11612903225806452</v>
      </c>
      <c r="AE22" s="79">
        <f t="shared" si="12"/>
        <v>0.8387096774193549</v>
      </c>
      <c r="AF22" s="79">
        <f t="shared" si="13"/>
        <v>0.04516129032258064</v>
      </c>
      <c r="AG22" s="510">
        <f t="shared" si="14"/>
        <v>0</v>
      </c>
    </row>
    <row r="23" spans="1:33" s="20" customFormat="1" ht="20.25" customHeight="1" thickBot="1">
      <c r="A23" s="18">
        <v>19</v>
      </c>
      <c r="B23" s="726" t="s">
        <v>77</v>
      </c>
      <c r="C23" s="225" t="s">
        <v>34</v>
      </c>
      <c r="D23" s="34">
        <v>1004</v>
      </c>
      <c r="E23" s="49">
        <v>995</v>
      </c>
      <c r="F23" s="213">
        <f t="shared" si="0"/>
        <v>1.0090452261306533</v>
      </c>
      <c r="G23" s="36">
        <v>871</v>
      </c>
      <c r="H23" s="35">
        <f>SUM(I23:L23)</f>
        <v>133</v>
      </c>
      <c r="I23" s="263">
        <v>94</v>
      </c>
      <c r="J23" s="278">
        <v>34</v>
      </c>
      <c r="K23" s="278">
        <v>0</v>
      </c>
      <c r="L23" s="279">
        <v>5</v>
      </c>
      <c r="M23" s="300">
        <f t="shared" si="1"/>
        <v>0.13247011952191234</v>
      </c>
      <c r="N23" s="95">
        <f t="shared" si="2"/>
        <v>503</v>
      </c>
      <c r="O23" s="99">
        <v>488</v>
      </c>
      <c r="P23" s="90">
        <v>15</v>
      </c>
      <c r="Q23" s="253">
        <f t="shared" si="3"/>
        <v>0.500996015936255</v>
      </c>
      <c r="R23" s="110">
        <f t="shared" si="4"/>
        <v>0.4860557768924303</v>
      </c>
      <c r="S23" s="104">
        <f t="shared" si="5"/>
        <v>0.014940239043824702</v>
      </c>
      <c r="T23" s="236">
        <v>20</v>
      </c>
      <c r="U23" s="237">
        <f t="shared" si="10"/>
        <v>0.0199203187250996</v>
      </c>
      <c r="V23" s="236">
        <v>86</v>
      </c>
      <c r="W23" s="249">
        <f t="shared" si="6"/>
        <v>0.08565737051792828</v>
      </c>
      <c r="X23" s="236">
        <v>64</v>
      </c>
      <c r="Y23" s="237">
        <f t="shared" si="7"/>
        <v>0.06374501992031872</v>
      </c>
      <c r="Z23" s="67">
        <v>768</v>
      </c>
      <c r="AA23" s="68">
        <v>212</v>
      </c>
      <c r="AB23" s="68">
        <v>24</v>
      </c>
      <c r="AC23" s="69">
        <f t="shared" si="8"/>
        <v>0</v>
      </c>
      <c r="AD23" s="505">
        <f t="shared" si="11"/>
        <v>0.7649402390438247</v>
      </c>
      <c r="AE23" s="77">
        <f t="shared" si="12"/>
        <v>0.21115537848605578</v>
      </c>
      <c r="AF23" s="77">
        <f t="shared" si="13"/>
        <v>0.02390438247011952</v>
      </c>
      <c r="AG23" s="506">
        <f t="shared" si="14"/>
        <v>0</v>
      </c>
    </row>
    <row r="24" spans="1:33" s="20" customFormat="1" ht="20.25" customHeight="1" thickBot="1">
      <c r="A24" s="18">
        <v>20</v>
      </c>
      <c r="B24" s="726"/>
      <c r="C24" s="646" t="s">
        <v>139</v>
      </c>
      <c r="D24" s="33">
        <v>1947</v>
      </c>
      <c r="E24" s="224">
        <v>1988</v>
      </c>
      <c r="F24" s="215">
        <f t="shared" si="0"/>
        <v>0.9793762575452716</v>
      </c>
      <c r="G24" s="649">
        <v>1785</v>
      </c>
      <c r="H24" s="647">
        <f t="shared" si="9"/>
        <v>162</v>
      </c>
      <c r="I24" s="650">
        <v>111</v>
      </c>
      <c r="J24" s="280">
        <v>39</v>
      </c>
      <c r="K24" s="280">
        <v>1</v>
      </c>
      <c r="L24" s="281">
        <v>11</v>
      </c>
      <c r="M24" s="302">
        <f t="shared" si="1"/>
        <v>0.08320493066255778</v>
      </c>
      <c r="N24" s="97">
        <f t="shared" si="2"/>
        <v>617</v>
      </c>
      <c r="O24" s="101">
        <v>533</v>
      </c>
      <c r="P24" s="92">
        <v>84</v>
      </c>
      <c r="Q24" s="44">
        <f t="shared" si="3"/>
        <v>0.31689779147406266</v>
      </c>
      <c r="R24" s="114">
        <f t="shared" si="4"/>
        <v>0.27375449409347713</v>
      </c>
      <c r="S24" s="108">
        <f t="shared" si="5"/>
        <v>0.04314329738058552</v>
      </c>
      <c r="T24" s="239">
        <v>6</v>
      </c>
      <c r="U24" s="235">
        <f t="shared" si="10"/>
        <v>0.0030816640986132513</v>
      </c>
      <c r="V24" s="239">
        <v>328</v>
      </c>
      <c r="W24" s="248">
        <f t="shared" si="6"/>
        <v>0.16846430405752438</v>
      </c>
      <c r="X24" s="239">
        <v>236</v>
      </c>
      <c r="Y24" s="235">
        <f t="shared" si="7"/>
        <v>0.12121212121212122</v>
      </c>
      <c r="Z24" s="64">
        <v>237</v>
      </c>
      <c r="AA24" s="65">
        <v>1584</v>
      </c>
      <c r="AB24" s="65">
        <v>126</v>
      </c>
      <c r="AC24" s="66">
        <f t="shared" si="8"/>
        <v>0</v>
      </c>
      <c r="AD24" s="509">
        <f t="shared" si="11"/>
        <v>0.12172573189522343</v>
      </c>
      <c r="AE24" s="79">
        <f t="shared" si="12"/>
        <v>0.8135593220338984</v>
      </c>
      <c r="AF24" s="79">
        <f t="shared" si="13"/>
        <v>0.06471494607087827</v>
      </c>
      <c r="AG24" s="510">
        <f t="shared" si="14"/>
        <v>0</v>
      </c>
    </row>
    <row r="25" spans="1:33" s="20" customFormat="1" ht="20.25" customHeight="1" thickBot="1">
      <c r="A25" s="18">
        <v>21</v>
      </c>
      <c r="B25" s="726" t="s">
        <v>116</v>
      </c>
      <c r="C25" s="225" t="s">
        <v>43</v>
      </c>
      <c r="D25" s="34">
        <v>762</v>
      </c>
      <c r="E25" s="49">
        <v>770</v>
      </c>
      <c r="F25" s="210">
        <f t="shared" si="0"/>
        <v>0.9896103896103896</v>
      </c>
      <c r="G25" s="36">
        <v>704</v>
      </c>
      <c r="H25" s="35">
        <f t="shared" si="9"/>
        <v>58</v>
      </c>
      <c r="I25" s="263">
        <v>45</v>
      </c>
      <c r="J25" s="278">
        <v>9</v>
      </c>
      <c r="K25" s="278">
        <v>2</v>
      </c>
      <c r="L25" s="279">
        <v>2</v>
      </c>
      <c r="M25" s="300">
        <f t="shared" si="1"/>
        <v>0.07611548556430446</v>
      </c>
      <c r="N25" s="95">
        <f t="shared" si="2"/>
        <v>175</v>
      </c>
      <c r="O25" s="99">
        <v>168</v>
      </c>
      <c r="P25" s="90">
        <v>7</v>
      </c>
      <c r="Q25" s="253">
        <f t="shared" si="3"/>
        <v>0.22965879265091863</v>
      </c>
      <c r="R25" s="110">
        <f t="shared" si="4"/>
        <v>0.2204724409448819</v>
      </c>
      <c r="S25" s="104">
        <f t="shared" si="5"/>
        <v>0.009186351706036745</v>
      </c>
      <c r="T25" s="236">
        <v>0</v>
      </c>
      <c r="U25" s="237">
        <f t="shared" si="10"/>
        <v>0</v>
      </c>
      <c r="V25" s="236">
        <v>51</v>
      </c>
      <c r="W25" s="249">
        <f t="shared" si="6"/>
        <v>0.06692913385826772</v>
      </c>
      <c r="X25" s="236">
        <v>10</v>
      </c>
      <c r="Y25" s="237">
        <f t="shared" si="7"/>
        <v>0.013123359580052493</v>
      </c>
      <c r="Z25" s="61">
        <v>100</v>
      </c>
      <c r="AA25" s="62">
        <v>648</v>
      </c>
      <c r="AB25" s="62">
        <v>14</v>
      </c>
      <c r="AC25" s="63">
        <f t="shared" si="8"/>
        <v>0</v>
      </c>
      <c r="AD25" s="511">
        <f t="shared" si="11"/>
        <v>0.13123359580052493</v>
      </c>
      <c r="AE25" s="80">
        <f t="shared" si="12"/>
        <v>0.8503937007874016</v>
      </c>
      <c r="AF25" s="80">
        <f t="shared" si="13"/>
        <v>0.01837270341207349</v>
      </c>
      <c r="AG25" s="508">
        <f t="shared" si="14"/>
        <v>0</v>
      </c>
    </row>
    <row r="26" spans="1:33" s="20" customFormat="1" ht="20.25" customHeight="1" thickBot="1">
      <c r="A26" s="18">
        <v>22</v>
      </c>
      <c r="B26" s="726"/>
      <c r="C26" s="226" t="s">
        <v>47</v>
      </c>
      <c r="D26" s="29">
        <v>972</v>
      </c>
      <c r="E26" s="50">
        <v>1003</v>
      </c>
      <c r="F26" s="211">
        <f t="shared" si="0"/>
        <v>0.9690927218344965</v>
      </c>
      <c r="G26" s="32">
        <v>871</v>
      </c>
      <c r="H26" s="31">
        <f t="shared" si="9"/>
        <v>101</v>
      </c>
      <c r="I26" s="261">
        <v>73</v>
      </c>
      <c r="J26" s="274">
        <v>18</v>
      </c>
      <c r="K26" s="274">
        <v>0</v>
      </c>
      <c r="L26" s="275">
        <v>10</v>
      </c>
      <c r="M26" s="301">
        <f t="shared" si="1"/>
        <v>0.10390946502057613</v>
      </c>
      <c r="N26" s="96">
        <f t="shared" si="2"/>
        <v>330</v>
      </c>
      <c r="O26" s="100">
        <v>283</v>
      </c>
      <c r="P26" s="91">
        <v>47</v>
      </c>
      <c r="Q26" s="255">
        <f t="shared" si="3"/>
        <v>0.3395061728395062</v>
      </c>
      <c r="R26" s="112">
        <f t="shared" si="4"/>
        <v>0.2911522633744856</v>
      </c>
      <c r="S26" s="106">
        <f t="shared" si="5"/>
        <v>0.04835390946502058</v>
      </c>
      <c r="T26" s="231">
        <v>80</v>
      </c>
      <c r="U26" s="233">
        <f t="shared" si="10"/>
        <v>0.0823045267489712</v>
      </c>
      <c r="V26" s="231">
        <v>118</v>
      </c>
      <c r="W26" s="247">
        <f t="shared" si="6"/>
        <v>0.12139917695473251</v>
      </c>
      <c r="X26" s="231">
        <v>0</v>
      </c>
      <c r="Y26" s="233">
        <f t="shared" si="7"/>
        <v>0</v>
      </c>
      <c r="Z26" s="61">
        <v>599</v>
      </c>
      <c r="AA26" s="62">
        <v>311</v>
      </c>
      <c r="AB26" s="62">
        <v>62</v>
      </c>
      <c r="AC26" s="63">
        <f t="shared" si="8"/>
        <v>0</v>
      </c>
      <c r="AD26" s="507">
        <f t="shared" si="11"/>
        <v>0.6162551440329218</v>
      </c>
      <c r="AE26" s="78">
        <f t="shared" si="12"/>
        <v>0.31995884773662553</v>
      </c>
      <c r="AF26" s="78">
        <f t="shared" si="13"/>
        <v>0.06378600823045268</v>
      </c>
      <c r="AG26" s="508">
        <f t="shared" si="14"/>
        <v>0</v>
      </c>
    </row>
    <row r="27" spans="1:33" s="20" customFormat="1" ht="20.25" customHeight="1" thickBot="1">
      <c r="A27" s="18">
        <v>23</v>
      </c>
      <c r="B27" s="726"/>
      <c r="C27" s="226" t="s">
        <v>44</v>
      </c>
      <c r="D27" s="29">
        <v>1151</v>
      </c>
      <c r="E27" s="50">
        <v>1197</v>
      </c>
      <c r="F27" s="211">
        <f t="shared" si="0"/>
        <v>0.9615705931495405</v>
      </c>
      <c r="G27" s="32">
        <v>1078</v>
      </c>
      <c r="H27" s="31">
        <v>73</v>
      </c>
      <c r="I27" s="261">
        <v>60</v>
      </c>
      <c r="J27" s="274">
        <v>9</v>
      </c>
      <c r="K27" s="274">
        <v>1</v>
      </c>
      <c r="L27" s="275">
        <v>3</v>
      </c>
      <c r="M27" s="301">
        <f t="shared" si="1"/>
        <v>0.0634231103388358</v>
      </c>
      <c r="N27" s="96">
        <f t="shared" si="2"/>
        <v>214</v>
      </c>
      <c r="O27" s="100">
        <v>181</v>
      </c>
      <c r="P27" s="91">
        <v>33</v>
      </c>
      <c r="Q27" s="255">
        <f t="shared" si="3"/>
        <v>0.18592528236316247</v>
      </c>
      <c r="R27" s="112">
        <f t="shared" si="4"/>
        <v>0.157254561251086</v>
      </c>
      <c r="S27" s="106">
        <f t="shared" si="5"/>
        <v>0.028670721112076455</v>
      </c>
      <c r="T27" s="231">
        <v>0</v>
      </c>
      <c r="U27" s="233">
        <f t="shared" si="10"/>
        <v>0</v>
      </c>
      <c r="V27" s="231">
        <v>114</v>
      </c>
      <c r="W27" s="247">
        <f t="shared" si="6"/>
        <v>0.09904430929626412</v>
      </c>
      <c r="X27" s="231">
        <v>5</v>
      </c>
      <c r="Y27" s="233">
        <f t="shared" si="7"/>
        <v>0.004344048653344918</v>
      </c>
      <c r="Z27" s="61">
        <v>767</v>
      </c>
      <c r="AA27" s="62">
        <v>363</v>
      </c>
      <c r="AB27" s="62">
        <v>21</v>
      </c>
      <c r="AC27" s="63">
        <f t="shared" si="8"/>
        <v>0</v>
      </c>
      <c r="AD27" s="507">
        <f t="shared" si="11"/>
        <v>0.6663770634231103</v>
      </c>
      <c r="AE27" s="78">
        <f t="shared" si="12"/>
        <v>0.315377932232841</v>
      </c>
      <c r="AF27" s="78">
        <f t="shared" si="13"/>
        <v>0.018245004344048653</v>
      </c>
      <c r="AG27" s="508">
        <f t="shared" si="14"/>
        <v>0</v>
      </c>
    </row>
    <row r="28" spans="1:33" s="20" customFormat="1" ht="20.25" customHeight="1" thickBot="1">
      <c r="A28" s="18">
        <v>24</v>
      </c>
      <c r="B28" s="726"/>
      <c r="C28" s="226" t="s">
        <v>42</v>
      </c>
      <c r="D28" s="29">
        <v>320</v>
      </c>
      <c r="E28" s="50">
        <v>328</v>
      </c>
      <c r="F28" s="211">
        <f t="shared" si="0"/>
        <v>0.975609756097561</v>
      </c>
      <c r="G28" s="32">
        <v>285</v>
      </c>
      <c r="H28" s="31">
        <f t="shared" si="9"/>
        <v>35</v>
      </c>
      <c r="I28" s="261">
        <v>29</v>
      </c>
      <c r="J28" s="274">
        <v>5</v>
      </c>
      <c r="K28" s="274">
        <v>1</v>
      </c>
      <c r="L28" s="275">
        <v>0</v>
      </c>
      <c r="M28" s="301">
        <f t="shared" si="1"/>
        <v>0.109375</v>
      </c>
      <c r="N28" s="96">
        <f t="shared" si="2"/>
        <v>110</v>
      </c>
      <c r="O28" s="100">
        <v>108</v>
      </c>
      <c r="P28" s="91">
        <v>2</v>
      </c>
      <c r="Q28" s="255">
        <f t="shared" si="3"/>
        <v>0.34375</v>
      </c>
      <c r="R28" s="112">
        <f t="shared" si="4"/>
        <v>0.3375</v>
      </c>
      <c r="S28" s="106">
        <f t="shared" si="5"/>
        <v>0.00625</v>
      </c>
      <c r="T28" s="231">
        <v>41</v>
      </c>
      <c r="U28" s="233">
        <f t="shared" si="10"/>
        <v>0.128125</v>
      </c>
      <c r="V28" s="231">
        <v>30</v>
      </c>
      <c r="W28" s="247">
        <f t="shared" si="6"/>
        <v>0.09375</v>
      </c>
      <c r="X28" s="231">
        <v>26</v>
      </c>
      <c r="Y28" s="233">
        <f t="shared" si="7"/>
        <v>0.08125</v>
      </c>
      <c r="Z28" s="61">
        <v>316</v>
      </c>
      <c r="AA28" s="62">
        <v>1</v>
      </c>
      <c r="AB28" s="62">
        <v>3</v>
      </c>
      <c r="AC28" s="63">
        <f t="shared" si="8"/>
        <v>0</v>
      </c>
      <c r="AD28" s="507">
        <f t="shared" si="11"/>
        <v>0.9875</v>
      </c>
      <c r="AE28" s="78">
        <f t="shared" si="12"/>
        <v>0.003125</v>
      </c>
      <c r="AF28" s="78">
        <f t="shared" si="13"/>
        <v>0.009375</v>
      </c>
      <c r="AG28" s="508">
        <f t="shared" si="14"/>
        <v>0</v>
      </c>
    </row>
    <row r="29" spans="1:33" s="20" customFormat="1" ht="20.25" customHeight="1" thickBot="1">
      <c r="A29" s="18">
        <v>25</v>
      </c>
      <c r="B29" s="726"/>
      <c r="C29" s="226" t="s">
        <v>41</v>
      </c>
      <c r="D29" s="29">
        <v>227</v>
      </c>
      <c r="E29" s="50">
        <v>228</v>
      </c>
      <c r="F29" s="211">
        <f t="shared" si="0"/>
        <v>0.9956140350877193</v>
      </c>
      <c r="G29" s="32">
        <v>210</v>
      </c>
      <c r="H29" s="31">
        <f t="shared" si="9"/>
        <v>17</v>
      </c>
      <c r="I29" s="261">
        <v>13</v>
      </c>
      <c r="J29" s="274">
        <v>3</v>
      </c>
      <c r="K29" s="274">
        <v>1</v>
      </c>
      <c r="L29" s="275">
        <v>0</v>
      </c>
      <c r="M29" s="301">
        <f t="shared" si="1"/>
        <v>0.07488986784140969</v>
      </c>
      <c r="N29" s="96">
        <f t="shared" si="2"/>
        <v>39</v>
      </c>
      <c r="O29" s="100">
        <v>39</v>
      </c>
      <c r="P29" s="91">
        <v>0</v>
      </c>
      <c r="Q29" s="255">
        <f t="shared" si="3"/>
        <v>0.17180616740088106</v>
      </c>
      <c r="R29" s="112">
        <f t="shared" si="4"/>
        <v>0.17180616740088106</v>
      </c>
      <c r="S29" s="106">
        <f t="shared" si="5"/>
        <v>0</v>
      </c>
      <c r="T29" s="231">
        <v>1</v>
      </c>
      <c r="U29" s="233">
        <f t="shared" si="10"/>
        <v>0.004405286343612335</v>
      </c>
      <c r="V29" s="231">
        <v>22</v>
      </c>
      <c r="W29" s="247">
        <f t="shared" si="6"/>
        <v>0.09691629955947137</v>
      </c>
      <c r="X29" s="231">
        <v>22</v>
      </c>
      <c r="Y29" s="233">
        <f t="shared" si="7"/>
        <v>0.09691629955947137</v>
      </c>
      <c r="Z29" s="61">
        <v>17</v>
      </c>
      <c r="AA29" s="62">
        <v>196</v>
      </c>
      <c r="AB29" s="62">
        <v>14</v>
      </c>
      <c r="AC29" s="63">
        <f t="shared" si="8"/>
        <v>0</v>
      </c>
      <c r="AD29" s="507">
        <f t="shared" si="11"/>
        <v>0.07488986784140969</v>
      </c>
      <c r="AE29" s="78">
        <f t="shared" si="12"/>
        <v>0.8634361233480177</v>
      </c>
      <c r="AF29" s="78">
        <f t="shared" si="13"/>
        <v>0.06167400881057269</v>
      </c>
      <c r="AG29" s="508">
        <f t="shared" si="14"/>
        <v>0</v>
      </c>
    </row>
    <row r="30" spans="1:33" s="20" customFormat="1" ht="20.25" customHeight="1" thickBot="1">
      <c r="A30" s="18">
        <v>26</v>
      </c>
      <c r="B30" s="726"/>
      <c r="C30" s="227" t="s">
        <v>40</v>
      </c>
      <c r="D30" s="30">
        <v>32</v>
      </c>
      <c r="E30" s="51">
        <v>34</v>
      </c>
      <c r="F30" s="212">
        <f t="shared" si="0"/>
        <v>0.9411764705882353</v>
      </c>
      <c r="G30" s="38">
        <v>28</v>
      </c>
      <c r="H30" s="37">
        <f t="shared" si="9"/>
        <v>4</v>
      </c>
      <c r="I30" s="262">
        <v>2</v>
      </c>
      <c r="J30" s="276">
        <v>1</v>
      </c>
      <c r="K30" s="276">
        <v>0</v>
      </c>
      <c r="L30" s="277">
        <v>1</v>
      </c>
      <c r="M30" s="302">
        <f t="shared" si="1"/>
        <v>0.125</v>
      </c>
      <c r="N30" s="97">
        <f t="shared" si="2"/>
        <v>10</v>
      </c>
      <c r="O30" s="101">
        <v>10</v>
      </c>
      <c r="P30" s="92">
        <v>0</v>
      </c>
      <c r="Q30" s="256">
        <f t="shared" si="3"/>
        <v>0.3125</v>
      </c>
      <c r="R30" s="113">
        <f t="shared" si="4"/>
        <v>0.3125</v>
      </c>
      <c r="S30" s="107">
        <f t="shared" si="5"/>
        <v>0</v>
      </c>
      <c r="T30" s="234">
        <v>0</v>
      </c>
      <c r="U30" s="235">
        <f t="shared" si="10"/>
        <v>0</v>
      </c>
      <c r="V30" s="234">
        <v>0</v>
      </c>
      <c r="W30" s="248">
        <f t="shared" si="6"/>
        <v>0</v>
      </c>
      <c r="X30" s="234">
        <v>0</v>
      </c>
      <c r="Y30" s="235">
        <f t="shared" si="7"/>
        <v>0</v>
      </c>
      <c r="Z30" s="64">
        <v>0</v>
      </c>
      <c r="AA30" s="65">
        <v>32</v>
      </c>
      <c r="AB30" s="65">
        <v>0</v>
      </c>
      <c r="AC30" s="66">
        <f t="shared" si="8"/>
        <v>0</v>
      </c>
      <c r="AD30" s="509">
        <f t="shared" si="11"/>
        <v>0</v>
      </c>
      <c r="AE30" s="79">
        <f t="shared" si="12"/>
        <v>1</v>
      </c>
      <c r="AF30" s="79">
        <f t="shared" si="13"/>
        <v>0</v>
      </c>
      <c r="AG30" s="510">
        <f t="shared" si="14"/>
        <v>0</v>
      </c>
    </row>
    <row r="31" spans="1:33" s="20" customFormat="1" ht="20.25" customHeight="1" thickBot="1">
      <c r="A31" s="18">
        <v>27</v>
      </c>
      <c r="B31" s="726" t="s">
        <v>79</v>
      </c>
      <c r="C31" s="540" t="s">
        <v>2</v>
      </c>
      <c r="D31" s="34">
        <v>1376</v>
      </c>
      <c r="E31" s="49">
        <v>1446</v>
      </c>
      <c r="F31" s="210">
        <f t="shared" si="0"/>
        <v>0.9515905947441217</v>
      </c>
      <c r="G31" s="36">
        <v>1201</v>
      </c>
      <c r="H31" s="35">
        <f t="shared" si="9"/>
        <v>175</v>
      </c>
      <c r="I31" s="263">
        <v>127</v>
      </c>
      <c r="J31" s="278">
        <v>36</v>
      </c>
      <c r="K31" s="278">
        <v>1</v>
      </c>
      <c r="L31" s="279">
        <v>11</v>
      </c>
      <c r="M31" s="300">
        <f t="shared" si="1"/>
        <v>0.12718023255813954</v>
      </c>
      <c r="N31" s="95">
        <f t="shared" si="2"/>
        <v>594</v>
      </c>
      <c r="O31" s="99">
        <v>559</v>
      </c>
      <c r="P31" s="90">
        <v>35</v>
      </c>
      <c r="Q31" s="253">
        <f t="shared" si="3"/>
        <v>0.4316860465116279</v>
      </c>
      <c r="R31" s="110">
        <f t="shared" si="4"/>
        <v>0.40625</v>
      </c>
      <c r="S31" s="104">
        <f t="shared" si="5"/>
        <v>0.025436046511627907</v>
      </c>
      <c r="T31" s="236">
        <v>0</v>
      </c>
      <c r="U31" s="237">
        <f t="shared" si="10"/>
        <v>0</v>
      </c>
      <c r="V31" s="236">
        <v>144</v>
      </c>
      <c r="W31" s="249">
        <f t="shared" si="6"/>
        <v>0.10465116279069768</v>
      </c>
      <c r="X31" s="236">
        <v>170</v>
      </c>
      <c r="Y31" s="237">
        <f t="shared" si="7"/>
        <v>0.12354651162790697</v>
      </c>
      <c r="Z31" s="67">
        <v>269</v>
      </c>
      <c r="AA31" s="68">
        <v>1057</v>
      </c>
      <c r="AB31" s="68">
        <v>50</v>
      </c>
      <c r="AC31" s="69">
        <f t="shared" si="8"/>
        <v>0</v>
      </c>
      <c r="AD31" s="505">
        <f t="shared" si="11"/>
        <v>0.19549418604651161</v>
      </c>
      <c r="AE31" s="77">
        <f t="shared" si="12"/>
        <v>0.7681686046511628</v>
      </c>
      <c r="AF31" s="77">
        <f t="shared" si="13"/>
        <v>0.036337209302325583</v>
      </c>
      <c r="AG31" s="506">
        <f t="shared" si="14"/>
        <v>0</v>
      </c>
    </row>
    <row r="32" spans="1:33" s="20" customFormat="1" ht="20.25" customHeight="1" thickBot="1">
      <c r="A32" s="18">
        <v>28</v>
      </c>
      <c r="B32" s="726"/>
      <c r="C32" s="541" t="s">
        <v>3</v>
      </c>
      <c r="D32" s="29">
        <v>1037</v>
      </c>
      <c r="E32" s="50">
        <v>1047</v>
      </c>
      <c r="F32" s="211">
        <f t="shared" si="0"/>
        <v>0.9904489016236867</v>
      </c>
      <c r="G32" s="32">
        <v>936</v>
      </c>
      <c r="H32" s="31">
        <f t="shared" si="9"/>
        <v>101</v>
      </c>
      <c r="I32" s="261">
        <v>74</v>
      </c>
      <c r="J32" s="274">
        <v>21</v>
      </c>
      <c r="K32" s="274">
        <v>1</v>
      </c>
      <c r="L32" s="275">
        <v>5</v>
      </c>
      <c r="M32" s="301">
        <f t="shared" si="1"/>
        <v>0.09739633558341369</v>
      </c>
      <c r="N32" s="96">
        <f t="shared" si="2"/>
        <v>371</v>
      </c>
      <c r="O32" s="100">
        <v>325</v>
      </c>
      <c r="P32" s="91">
        <v>46</v>
      </c>
      <c r="Q32" s="255">
        <f t="shared" si="3"/>
        <v>0.35776277724204436</v>
      </c>
      <c r="R32" s="112">
        <f t="shared" si="4"/>
        <v>0.313404050144648</v>
      </c>
      <c r="S32" s="106">
        <f t="shared" si="5"/>
        <v>0.044358727097396335</v>
      </c>
      <c r="T32" s="231">
        <v>0</v>
      </c>
      <c r="U32" s="233">
        <f t="shared" si="10"/>
        <v>0</v>
      </c>
      <c r="V32" s="231">
        <v>169</v>
      </c>
      <c r="W32" s="247">
        <f t="shared" si="6"/>
        <v>0.16297010607521698</v>
      </c>
      <c r="X32" s="231">
        <v>71</v>
      </c>
      <c r="Y32" s="233">
        <f t="shared" si="7"/>
        <v>0.06846673095467695</v>
      </c>
      <c r="Z32" s="61">
        <v>624</v>
      </c>
      <c r="AA32" s="62">
        <v>366</v>
      </c>
      <c r="AB32" s="62">
        <v>47</v>
      </c>
      <c r="AC32" s="63">
        <f t="shared" si="8"/>
        <v>0</v>
      </c>
      <c r="AD32" s="507">
        <f t="shared" si="11"/>
        <v>0.6017357762777242</v>
      </c>
      <c r="AE32" s="78">
        <f t="shared" si="12"/>
        <v>0.35294117647058826</v>
      </c>
      <c r="AF32" s="78">
        <f t="shared" si="13"/>
        <v>0.04532304725168756</v>
      </c>
      <c r="AG32" s="508">
        <f t="shared" si="14"/>
        <v>0</v>
      </c>
    </row>
    <row r="33" spans="1:33" s="20" customFormat="1" ht="20.25" customHeight="1" thickBot="1">
      <c r="A33" s="18">
        <v>29</v>
      </c>
      <c r="B33" s="726"/>
      <c r="C33" s="541" t="s">
        <v>4</v>
      </c>
      <c r="D33" s="29">
        <v>851</v>
      </c>
      <c r="E33" s="50">
        <v>867</v>
      </c>
      <c r="F33" s="211">
        <f t="shared" si="0"/>
        <v>0.9815455594002307</v>
      </c>
      <c r="G33" s="32">
        <v>780</v>
      </c>
      <c r="H33" s="31">
        <f t="shared" si="9"/>
        <v>71</v>
      </c>
      <c r="I33" s="261">
        <v>58</v>
      </c>
      <c r="J33" s="274">
        <v>11</v>
      </c>
      <c r="K33" s="274">
        <v>2</v>
      </c>
      <c r="L33" s="275">
        <v>0</v>
      </c>
      <c r="M33" s="301">
        <f t="shared" si="1"/>
        <v>0.08343125734430082</v>
      </c>
      <c r="N33" s="96">
        <f t="shared" si="2"/>
        <v>188</v>
      </c>
      <c r="O33" s="100">
        <v>162</v>
      </c>
      <c r="P33" s="91">
        <v>26</v>
      </c>
      <c r="Q33" s="255">
        <f t="shared" si="3"/>
        <v>0.2209165687426557</v>
      </c>
      <c r="R33" s="112">
        <f t="shared" si="4"/>
        <v>0.19036427732079905</v>
      </c>
      <c r="S33" s="106">
        <f t="shared" si="5"/>
        <v>0.03055229142185664</v>
      </c>
      <c r="T33" s="231">
        <v>0</v>
      </c>
      <c r="U33" s="233">
        <f t="shared" si="10"/>
        <v>0</v>
      </c>
      <c r="V33" s="231">
        <v>91</v>
      </c>
      <c r="W33" s="247">
        <f t="shared" si="6"/>
        <v>0.10693301997649823</v>
      </c>
      <c r="X33" s="231">
        <v>110</v>
      </c>
      <c r="Y33" s="233">
        <f t="shared" si="7"/>
        <v>0.12925969447708577</v>
      </c>
      <c r="Z33" s="61">
        <v>36</v>
      </c>
      <c r="AA33" s="62">
        <v>803</v>
      </c>
      <c r="AB33" s="62">
        <v>12</v>
      </c>
      <c r="AC33" s="63">
        <f t="shared" si="8"/>
        <v>0</v>
      </c>
      <c r="AD33" s="507">
        <f t="shared" si="11"/>
        <v>0.04230317273795535</v>
      </c>
      <c r="AE33" s="78">
        <f t="shared" si="12"/>
        <v>0.9435957696827262</v>
      </c>
      <c r="AF33" s="78">
        <f t="shared" si="13"/>
        <v>0.01410105757931845</v>
      </c>
      <c r="AG33" s="508">
        <f t="shared" si="14"/>
        <v>0</v>
      </c>
    </row>
    <row r="34" spans="1:33" s="20" customFormat="1" ht="20.25" customHeight="1" thickBot="1">
      <c r="A34" s="18">
        <v>30</v>
      </c>
      <c r="B34" s="726"/>
      <c r="C34" s="541" t="s">
        <v>1</v>
      </c>
      <c r="D34" s="29">
        <v>265</v>
      </c>
      <c r="E34" s="50">
        <v>272</v>
      </c>
      <c r="F34" s="211">
        <f t="shared" si="0"/>
        <v>0.9742647058823529</v>
      </c>
      <c r="G34" s="32">
        <v>235</v>
      </c>
      <c r="H34" s="31">
        <f t="shared" si="9"/>
        <v>30</v>
      </c>
      <c r="I34" s="261">
        <v>18</v>
      </c>
      <c r="J34" s="274">
        <v>11</v>
      </c>
      <c r="K34" s="274">
        <v>0</v>
      </c>
      <c r="L34" s="275">
        <v>1</v>
      </c>
      <c r="M34" s="301">
        <f t="shared" si="1"/>
        <v>0.11320754716981132</v>
      </c>
      <c r="N34" s="96">
        <f t="shared" si="2"/>
        <v>101</v>
      </c>
      <c r="O34" s="100">
        <v>93</v>
      </c>
      <c r="P34" s="91">
        <v>8</v>
      </c>
      <c r="Q34" s="255">
        <f t="shared" si="3"/>
        <v>0.38113207547169814</v>
      </c>
      <c r="R34" s="112">
        <f t="shared" si="4"/>
        <v>0.35094339622641507</v>
      </c>
      <c r="S34" s="106">
        <f t="shared" si="5"/>
        <v>0.03018867924528302</v>
      </c>
      <c r="T34" s="231">
        <v>3</v>
      </c>
      <c r="U34" s="233">
        <f t="shared" si="10"/>
        <v>0.011320754716981131</v>
      </c>
      <c r="V34" s="231">
        <v>44</v>
      </c>
      <c r="W34" s="247">
        <f t="shared" si="6"/>
        <v>0.1660377358490566</v>
      </c>
      <c r="X34" s="231">
        <v>12</v>
      </c>
      <c r="Y34" s="233">
        <f t="shared" si="7"/>
        <v>0.045283018867924525</v>
      </c>
      <c r="Z34" s="61">
        <v>27</v>
      </c>
      <c r="AA34" s="62">
        <v>221</v>
      </c>
      <c r="AB34" s="62">
        <v>17</v>
      </c>
      <c r="AC34" s="63">
        <f t="shared" si="8"/>
        <v>0</v>
      </c>
      <c r="AD34" s="507">
        <f t="shared" si="11"/>
        <v>0.1018867924528302</v>
      </c>
      <c r="AE34" s="78">
        <f t="shared" si="12"/>
        <v>0.8339622641509434</v>
      </c>
      <c r="AF34" s="78">
        <f t="shared" si="13"/>
        <v>0.06415094339622641</v>
      </c>
      <c r="AG34" s="508">
        <f t="shared" si="14"/>
        <v>0</v>
      </c>
    </row>
    <row r="35" spans="1:33" s="20" customFormat="1" ht="20.25" customHeight="1" thickBot="1">
      <c r="A35" s="18">
        <v>31</v>
      </c>
      <c r="B35" s="726"/>
      <c r="C35" s="541" t="s">
        <v>15</v>
      </c>
      <c r="D35" s="29">
        <v>436</v>
      </c>
      <c r="E35" s="50">
        <v>443</v>
      </c>
      <c r="F35" s="216">
        <f t="shared" si="0"/>
        <v>0.9841986455981941</v>
      </c>
      <c r="G35" s="32">
        <v>411</v>
      </c>
      <c r="H35" s="31">
        <f t="shared" si="9"/>
        <v>25</v>
      </c>
      <c r="I35" s="261">
        <v>23</v>
      </c>
      <c r="J35" s="274">
        <v>2</v>
      </c>
      <c r="K35" s="274">
        <v>0</v>
      </c>
      <c r="L35" s="275">
        <v>0</v>
      </c>
      <c r="M35" s="301">
        <f t="shared" si="1"/>
        <v>0.05733944954128441</v>
      </c>
      <c r="N35" s="96">
        <f>SUM(O35:P35)</f>
        <v>54</v>
      </c>
      <c r="O35" s="100">
        <v>51</v>
      </c>
      <c r="P35" s="91">
        <v>3</v>
      </c>
      <c r="Q35" s="255">
        <f t="shared" si="3"/>
        <v>0.12385321100917432</v>
      </c>
      <c r="R35" s="112">
        <f t="shared" si="4"/>
        <v>0.11697247706422019</v>
      </c>
      <c r="S35" s="106">
        <f t="shared" si="5"/>
        <v>0.006880733944954129</v>
      </c>
      <c r="T35" s="231">
        <v>2</v>
      </c>
      <c r="U35" s="233">
        <f t="shared" si="10"/>
        <v>0.0045871559633027525</v>
      </c>
      <c r="V35" s="231">
        <v>48</v>
      </c>
      <c r="W35" s="247">
        <f t="shared" si="6"/>
        <v>0.11009174311926606</v>
      </c>
      <c r="X35" s="231">
        <v>23</v>
      </c>
      <c r="Y35" s="233">
        <f t="shared" si="7"/>
        <v>0.052752293577981654</v>
      </c>
      <c r="Z35" s="61">
        <v>123</v>
      </c>
      <c r="AA35" s="62">
        <v>303</v>
      </c>
      <c r="AB35" s="62">
        <v>10</v>
      </c>
      <c r="AC35" s="63">
        <f t="shared" si="8"/>
        <v>0</v>
      </c>
      <c r="AD35" s="507">
        <f t="shared" si="11"/>
        <v>0.28211009174311924</v>
      </c>
      <c r="AE35" s="78">
        <f t="shared" si="12"/>
        <v>0.694954128440367</v>
      </c>
      <c r="AF35" s="78">
        <f t="shared" si="13"/>
        <v>0.022935779816513763</v>
      </c>
      <c r="AG35" s="508">
        <f t="shared" si="14"/>
        <v>0</v>
      </c>
    </row>
    <row r="36" spans="1:33" s="20" customFormat="1" ht="20.25" customHeight="1" thickBot="1">
      <c r="A36" s="18">
        <v>32</v>
      </c>
      <c r="B36" s="726"/>
      <c r="C36" s="541" t="s">
        <v>6</v>
      </c>
      <c r="D36" s="29">
        <v>142</v>
      </c>
      <c r="E36" s="50">
        <v>139</v>
      </c>
      <c r="F36" s="211">
        <f t="shared" si="0"/>
        <v>1.0215827338129497</v>
      </c>
      <c r="G36" s="32">
        <v>122</v>
      </c>
      <c r="H36" s="31">
        <f t="shared" si="9"/>
        <v>20</v>
      </c>
      <c r="I36" s="261">
        <v>15</v>
      </c>
      <c r="J36" s="274">
        <v>5</v>
      </c>
      <c r="K36" s="274">
        <v>0</v>
      </c>
      <c r="L36" s="275">
        <v>0</v>
      </c>
      <c r="M36" s="301">
        <f t="shared" si="1"/>
        <v>0.14084507042253522</v>
      </c>
      <c r="N36" s="96">
        <f t="shared" si="2"/>
        <v>66</v>
      </c>
      <c r="O36" s="100">
        <v>66</v>
      </c>
      <c r="P36" s="91">
        <v>0</v>
      </c>
      <c r="Q36" s="255">
        <f t="shared" si="3"/>
        <v>0.4647887323943662</v>
      </c>
      <c r="R36" s="112">
        <f t="shared" si="4"/>
        <v>0.4647887323943662</v>
      </c>
      <c r="S36" s="106">
        <f t="shared" si="5"/>
        <v>0</v>
      </c>
      <c r="T36" s="231">
        <v>0</v>
      </c>
      <c r="U36" s="233">
        <f t="shared" si="10"/>
        <v>0</v>
      </c>
      <c r="V36" s="231">
        <v>32</v>
      </c>
      <c r="W36" s="247">
        <f t="shared" si="6"/>
        <v>0.22535211267605634</v>
      </c>
      <c r="X36" s="231">
        <v>9</v>
      </c>
      <c r="Y36" s="233">
        <f t="shared" si="7"/>
        <v>0.06338028169014084</v>
      </c>
      <c r="Z36" s="61">
        <v>3</v>
      </c>
      <c r="AA36" s="62">
        <v>134</v>
      </c>
      <c r="AB36" s="62">
        <v>5</v>
      </c>
      <c r="AC36" s="63">
        <f t="shared" si="8"/>
        <v>0</v>
      </c>
      <c r="AD36" s="507">
        <f t="shared" si="11"/>
        <v>0.02112676056338028</v>
      </c>
      <c r="AE36" s="78">
        <f t="shared" si="12"/>
        <v>0.9436619718309859</v>
      </c>
      <c r="AF36" s="78">
        <f t="shared" si="13"/>
        <v>0.035211267605633804</v>
      </c>
      <c r="AG36" s="508">
        <f t="shared" si="14"/>
        <v>0</v>
      </c>
    </row>
    <row r="37" spans="1:33" s="20" customFormat="1" ht="20.25" customHeight="1" thickBot="1">
      <c r="A37" s="18">
        <v>33</v>
      </c>
      <c r="B37" s="726"/>
      <c r="C37" s="542" t="s">
        <v>5</v>
      </c>
      <c r="D37" s="30">
        <v>460</v>
      </c>
      <c r="E37" s="51">
        <v>418</v>
      </c>
      <c r="F37" s="212">
        <f t="shared" si="0"/>
        <v>1.1004784688995215</v>
      </c>
      <c r="G37" s="38">
        <v>403</v>
      </c>
      <c r="H37" s="37">
        <f t="shared" si="9"/>
        <v>57</v>
      </c>
      <c r="I37" s="262">
        <v>36</v>
      </c>
      <c r="J37" s="276">
        <v>19</v>
      </c>
      <c r="K37" s="276">
        <v>0</v>
      </c>
      <c r="L37" s="277">
        <v>2</v>
      </c>
      <c r="M37" s="302">
        <f t="shared" si="1"/>
        <v>0.12391304347826088</v>
      </c>
      <c r="N37" s="97">
        <f t="shared" si="2"/>
        <v>227</v>
      </c>
      <c r="O37" s="101">
        <v>204</v>
      </c>
      <c r="P37" s="92">
        <v>23</v>
      </c>
      <c r="Q37" s="256">
        <f t="shared" si="3"/>
        <v>0.4934782608695652</v>
      </c>
      <c r="R37" s="113">
        <f t="shared" si="4"/>
        <v>0.4434782608695652</v>
      </c>
      <c r="S37" s="107">
        <f t="shared" si="5"/>
        <v>0.05</v>
      </c>
      <c r="T37" s="234">
        <v>0</v>
      </c>
      <c r="U37" s="235">
        <f t="shared" si="10"/>
        <v>0</v>
      </c>
      <c r="V37" s="234">
        <v>57</v>
      </c>
      <c r="W37" s="248">
        <f t="shared" si="6"/>
        <v>0.12391304347826088</v>
      </c>
      <c r="X37" s="234">
        <v>0</v>
      </c>
      <c r="Y37" s="235">
        <f t="shared" si="7"/>
        <v>0</v>
      </c>
      <c r="Z37" s="64">
        <v>347</v>
      </c>
      <c r="AA37" s="65">
        <v>106</v>
      </c>
      <c r="AB37" s="65">
        <v>7</v>
      </c>
      <c r="AC37" s="66">
        <f t="shared" si="8"/>
        <v>0</v>
      </c>
      <c r="AD37" s="509">
        <f t="shared" si="11"/>
        <v>0.7543478260869565</v>
      </c>
      <c r="AE37" s="79">
        <f t="shared" si="12"/>
        <v>0.23043478260869565</v>
      </c>
      <c r="AF37" s="79">
        <f t="shared" si="13"/>
        <v>0.015217391304347827</v>
      </c>
      <c r="AG37" s="510">
        <f t="shared" si="14"/>
        <v>0</v>
      </c>
    </row>
    <row r="38" spans="1:33" s="20" customFormat="1" ht="20.25" customHeight="1">
      <c r="A38" s="18">
        <v>34</v>
      </c>
      <c r="B38" s="718" t="s">
        <v>35</v>
      </c>
      <c r="C38" s="763"/>
      <c r="D38" s="34">
        <v>5234</v>
      </c>
      <c r="E38" s="49">
        <v>5410</v>
      </c>
      <c r="F38" s="217">
        <f>D38/E38</f>
        <v>0.9674676524953789</v>
      </c>
      <c r="G38" s="49">
        <v>4646</v>
      </c>
      <c r="H38" s="35">
        <v>588</v>
      </c>
      <c r="I38" s="263">
        <v>438</v>
      </c>
      <c r="J38" s="278">
        <v>118</v>
      </c>
      <c r="K38" s="278">
        <v>5</v>
      </c>
      <c r="L38" s="279">
        <v>27</v>
      </c>
      <c r="M38" s="300">
        <f>(H38/D38)</f>
        <v>0.1123423767672908</v>
      </c>
      <c r="N38" s="95">
        <v>1934</v>
      </c>
      <c r="O38" s="633">
        <v>1679</v>
      </c>
      <c r="P38" s="634">
        <v>255</v>
      </c>
      <c r="Q38" s="253">
        <f aca="true" t="shared" si="15" ref="Q38:S39">N38/$D38</f>
        <v>0.36950706916316395</v>
      </c>
      <c r="R38" s="110">
        <f t="shared" si="15"/>
        <v>0.3207871608712266</v>
      </c>
      <c r="S38" s="104">
        <f t="shared" si="15"/>
        <v>0.048719908291937335</v>
      </c>
      <c r="T38" s="236">
        <v>193</v>
      </c>
      <c r="U38" s="237">
        <f t="shared" si="10"/>
        <v>0.036874283530760416</v>
      </c>
      <c r="V38" s="236">
        <v>928</v>
      </c>
      <c r="W38" s="249">
        <f>V38/$D38</f>
        <v>0.1773022544898739</v>
      </c>
      <c r="X38" s="236">
        <v>186</v>
      </c>
      <c r="Y38" s="237">
        <f>X38/$D38</f>
        <v>0.03553687428353076</v>
      </c>
      <c r="Z38" s="67">
        <v>442</v>
      </c>
      <c r="AA38" s="68">
        <v>4408</v>
      </c>
      <c r="AB38" s="68">
        <v>384</v>
      </c>
      <c r="AC38" s="69">
        <v>0</v>
      </c>
      <c r="AD38" s="505">
        <f>Z38/$D38</f>
        <v>0.08444784103935804</v>
      </c>
      <c r="AE38" s="77">
        <f>AA38/$D38</f>
        <v>0.842185708826901</v>
      </c>
      <c r="AF38" s="77">
        <f>AB38/$D38</f>
        <v>0.07336645013374092</v>
      </c>
      <c r="AG38" s="506">
        <f>AC38/$D38</f>
        <v>0</v>
      </c>
    </row>
    <row r="39" spans="1:33" s="537" customFormat="1" ht="20.25" customHeight="1" thickBot="1">
      <c r="A39" s="535">
        <v>35</v>
      </c>
      <c r="B39" s="761" t="s">
        <v>39</v>
      </c>
      <c r="C39" s="762"/>
      <c r="D39" s="640">
        <v>4685</v>
      </c>
      <c r="E39" s="641">
        <v>6742</v>
      </c>
      <c r="F39" s="525">
        <f>D39/E39</f>
        <v>0.6948976564817562</v>
      </c>
      <c r="G39" s="641">
        <v>4270</v>
      </c>
      <c r="H39" s="612">
        <f>SUM(I39:L39)</f>
        <v>415</v>
      </c>
      <c r="I39" s="642">
        <v>321</v>
      </c>
      <c r="J39" s="643">
        <v>81</v>
      </c>
      <c r="K39" s="643">
        <v>0</v>
      </c>
      <c r="L39" s="644">
        <v>13</v>
      </c>
      <c r="M39" s="536">
        <f>(H39/D39)</f>
        <v>0.08858057630736393</v>
      </c>
      <c r="N39" s="616">
        <v>1244</v>
      </c>
      <c r="O39" s="635">
        <v>1044</v>
      </c>
      <c r="P39" s="648">
        <v>200</v>
      </c>
      <c r="Q39" s="527">
        <f t="shared" si="15"/>
        <v>0.2655282817502668</v>
      </c>
      <c r="R39" s="528">
        <f t="shared" si="15"/>
        <v>0.22283884738527215</v>
      </c>
      <c r="S39" s="529">
        <f t="shared" si="15"/>
        <v>0.042689434364994665</v>
      </c>
      <c r="T39" s="636">
        <v>190</v>
      </c>
      <c r="U39" s="530">
        <f t="shared" si="10"/>
        <v>0.04055496264674493</v>
      </c>
      <c r="V39" s="636">
        <v>827</v>
      </c>
      <c r="W39" s="531">
        <f>V39/$D39</f>
        <v>0.17652081109925294</v>
      </c>
      <c r="X39" s="636">
        <v>5</v>
      </c>
      <c r="Y39" s="530">
        <f>X39/$D39</f>
        <v>0.0010672358591248667</v>
      </c>
      <c r="Z39" s="637">
        <v>2561</v>
      </c>
      <c r="AA39" s="638">
        <v>1836</v>
      </c>
      <c r="AB39" s="638">
        <v>281</v>
      </c>
      <c r="AC39" s="639">
        <v>7</v>
      </c>
      <c r="AD39" s="532">
        <f>Z39/$D39</f>
        <v>0.5466382070437567</v>
      </c>
      <c r="AE39" s="533">
        <f>AA39/$D39</f>
        <v>0.39188900747065103</v>
      </c>
      <c r="AF39" s="533">
        <f>AB39/$D39</f>
        <v>0.059978655282817504</v>
      </c>
      <c r="AG39" s="534">
        <f t="shared" si="14"/>
        <v>0.0014941302027748132</v>
      </c>
    </row>
    <row r="40" spans="2:33" ht="4.5" customHeight="1" thickBot="1">
      <c r="B40" s="23"/>
      <c r="C40" s="24"/>
      <c r="D40" s="42"/>
      <c r="E40" s="42"/>
      <c r="F40" s="26"/>
      <c r="G40" s="42"/>
      <c r="H40" s="86"/>
      <c r="I40" s="86"/>
      <c r="J40" s="86"/>
      <c r="K40" s="86"/>
      <c r="L40" s="86"/>
      <c r="M40" s="184"/>
      <c r="N40" s="43"/>
      <c r="O40" s="43"/>
      <c r="P40" s="43"/>
      <c r="Q40" s="44"/>
      <c r="R40" s="44"/>
      <c r="S40" s="44"/>
      <c r="T40" s="59"/>
      <c r="U40" s="60"/>
      <c r="V40" s="59"/>
      <c r="W40" s="60"/>
      <c r="X40" s="59"/>
      <c r="Y40" s="60"/>
      <c r="Z40" s="59"/>
      <c r="AA40" s="59"/>
      <c r="AB40" s="59"/>
      <c r="AC40" s="87"/>
      <c r="AD40" s="60"/>
      <c r="AE40" s="60"/>
      <c r="AF40" s="60"/>
      <c r="AG40" s="60"/>
    </row>
    <row r="41" spans="2:33" ht="20.25" customHeight="1" thickBot="1">
      <c r="B41" s="722" t="s">
        <v>38</v>
      </c>
      <c r="C41" s="756"/>
      <c r="D41" s="39">
        <f>D51+D38+D39</f>
        <v>26635</v>
      </c>
      <c r="E41" s="52">
        <f>E51+E38+E39</f>
        <v>29177</v>
      </c>
      <c r="F41" s="219">
        <f>D41/E41</f>
        <v>0.9128765808684923</v>
      </c>
      <c r="G41" s="52">
        <f aca="true" t="shared" si="16" ref="G41:L41">G51+G38+G39</f>
        <v>24025</v>
      </c>
      <c r="H41" s="55">
        <f t="shared" si="16"/>
        <v>2610</v>
      </c>
      <c r="I41" s="288">
        <f t="shared" si="16"/>
        <v>1939</v>
      </c>
      <c r="J41" s="289">
        <f t="shared" si="16"/>
        <v>536</v>
      </c>
      <c r="K41" s="289">
        <f t="shared" si="16"/>
        <v>23</v>
      </c>
      <c r="L41" s="290">
        <f t="shared" si="16"/>
        <v>112</v>
      </c>
      <c r="M41" s="305">
        <f>H41/D41</f>
        <v>0.09799136474563544</v>
      </c>
      <c r="N41" s="258">
        <f>N51+N38+N39</f>
        <v>8609</v>
      </c>
      <c r="O41" s="117">
        <f>O51+O38+O39</f>
        <v>7581</v>
      </c>
      <c r="P41" s="40">
        <f>P51+P38+P39</f>
        <v>1028</v>
      </c>
      <c r="Q41" s="257">
        <f>N41/$D41</f>
        <v>0.32322132532382203</v>
      </c>
      <c r="R41" s="115">
        <f>O41/$D41</f>
        <v>0.2846254927726675</v>
      </c>
      <c r="S41" s="109">
        <f>P41/$D41</f>
        <v>0.038595832551154494</v>
      </c>
      <c r="T41" s="241">
        <f>T51+T38+T39</f>
        <v>551</v>
      </c>
      <c r="U41" s="242">
        <f>T41/D41</f>
        <v>0.02068706589074526</v>
      </c>
      <c r="V41" s="241">
        <f>V51+V38+V39</f>
        <v>3566</v>
      </c>
      <c r="W41" s="251">
        <f>V41/$D41</f>
        <v>0.13388398723484138</v>
      </c>
      <c r="X41" s="241">
        <f>X51+X38+X39</f>
        <v>1013</v>
      </c>
      <c r="Y41" s="242">
        <f>X41/$D41</f>
        <v>0.038032663788248544</v>
      </c>
      <c r="Z41" s="74">
        <f>Z51+Z38+Z39</f>
        <v>9064</v>
      </c>
      <c r="AA41" s="75">
        <f>AA51+AA38+AA39</f>
        <v>15974</v>
      </c>
      <c r="AB41" s="75">
        <f>AB51+AB38+AB39</f>
        <v>1423</v>
      </c>
      <c r="AC41" s="76">
        <f>D41-SUM(Z41:AB41)</f>
        <v>174</v>
      </c>
      <c r="AD41" s="513">
        <f>Z41/$D41</f>
        <v>0.34030411113196923</v>
      </c>
      <c r="AE41" s="82">
        <f>AA41/$D41</f>
        <v>0.5997371879106439</v>
      </c>
      <c r="AF41" s="82">
        <f>AB41/$D41</f>
        <v>0.053425943307677866</v>
      </c>
      <c r="AG41" s="514">
        <f t="shared" si="14"/>
        <v>0.00653275764970903</v>
      </c>
    </row>
    <row r="42" spans="2:33" ht="4.5" customHeight="1">
      <c r="B42" s="23"/>
      <c r="C42" s="27"/>
      <c r="D42" s="42"/>
      <c r="E42" s="42"/>
      <c r="F42" s="41"/>
      <c r="G42" s="42"/>
      <c r="H42" s="86"/>
      <c r="I42" s="86"/>
      <c r="J42" s="86"/>
      <c r="K42" s="86"/>
      <c r="L42" s="86"/>
      <c r="M42" s="184"/>
      <c r="N42" s="43"/>
      <c r="O42" s="43"/>
      <c r="P42" s="43"/>
      <c r="Q42" s="44"/>
      <c r="R42" s="44"/>
      <c r="S42" s="44"/>
      <c r="T42" s="87"/>
      <c r="U42" s="60"/>
      <c r="V42" s="87"/>
      <c r="W42" s="60"/>
      <c r="X42" s="87"/>
      <c r="Y42" s="60"/>
      <c r="Z42" s="87"/>
      <c r="AA42" s="87"/>
      <c r="AB42" s="222"/>
      <c r="AC42" s="222"/>
      <c r="AD42" s="223"/>
      <c r="AE42" s="60"/>
      <c r="AF42" s="60"/>
      <c r="AG42" s="60"/>
    </row>
    <row r="43" spans="2:33" ht="18" customHeight="1" thickBot="1">
      <c r="B43" s="88" t="s">
        <v>94</v>
      </c>
      <c r="C43" s="23"/>
      <c r="D43" s="42"/>
      <c r="E43" s="42"/>
      <c r="F43" s="41"/>
      <c r="G43" s="42"/>
      <c r="H43" s="25"/>
      <c r="I43" s="25"/>
      <c r="J43" s="25"/>
      <c r="K43" s="25"/>
      <c r="L43" s="25"/>
      <c r="M43" s="184"/>
      <c r="N43" s="43"/>
      <c r="O43" s="43"/>
      <c r="P43" s="43"/>
      <c r="Q43" s="44"/>
      <c r="R43" s="44"/>
      <c r="S43" s="44"/>
      <c r="T43" s="59"/>
      <c r="U43" s="60"/>
      <c r="V43" s="59"/>
      <c r="W43" s="60"/>
      <c r="X43" s="59"/>
      <c r="Y43" s="60"/>
      <c r="Z43" s="59"/>
      <c r="AA43" s="59"/>
      <c r="AB43" s="59"/>
      <c r="AC43" s="87">
        <f aca="true" t="shared" si="17" ref="AC43:AC51">D43-SUM(Z43:AB43)</f>
        <v>0</v>
      </c>
      <c r="AD43" s="60"/>
      <c r="AE43" s="60"/>
      <c r="AF43" s="60"/>
      <c r="AG43" s="60"/>
    </row>
    <row r="44" spans="2:33" ht="20.25" customHeight="1">
      <c r="B44" s="757" t="s">
        <v>117</v>
      </c>
      <c r="C44" s="758"/>
      <c r="D44" s="47">
        <f>SUM(D5:D10)</f>
        <v>305</v>
      </c>
      <c r="E44" s="49">
        <f aca="true" t="shared" si="18" ref="E44:L44">SUM(E5:E10)</f>
        <v>318</v>
      </c>
      <c r="F44" s="217">
        <f aca="true" t="shared" si="19" ref="F44:F51">(D44/E44)</f>
        <v>0.9591194968553459</v>
      </c>
      <c r="G44" s="49">
        <f t="shared" si="18"/>
        <v>252</v>
      </c>
      <c r="H44" s="35">
        <f t="shared" si="18"/>
        <v>53</v>
      </c>
      <c r="I44" s="263">
        <f t="shared" si="18"/>
        <v>24</v>
      </c>
      <c r="J44" s="278">
        <f t="shared" si="18"/>
        <v>16</v>
      </c>
      <c r="K44" s="278">
        <f t="shared" si="18"/>
        <v>4</v>
      </c>
      <c r="L44" s="279">
        <f t="shared" si="18"/>
        <v>9</v>
      </c>
      <c r="M44" s="300">
        <f aca="true" t="shared" si="20" ref="M44:M51">H44/D44</f>
        <v>0.1737704918032787</v>
      </c>
      <c r="N44" s="95">
        <f>SUM(N5:N10)</f>
        <v>249</v>
      </c>
      <c r="O44" s="99">
        <f>SUM(O5:O10)</f>
        <v>199</v>
      </c>
      <c r="P44" s="90">
        <f>SUM(P5:P10)</f>
        <v>50</v>
      </c>
      <c r="Q44" s="253">
        <f aca="true" t="shared" si="21" ref="Q44:S51">N44/$D44</f>
        <v>0.8163934426229508</v>
      </c>
      <c r="R44" s="110">
        <f t="shared" si="21"/>
        <v>0.6524590163934426</v>
      </c>
      <c r="S44" s="104">
        <f t="shared" si="21"/>
        <v>0.16393442622950818</v>
      </c>
      <c r="T44" s="236">
        <f>SUM(T5:T10)</f>
        <v>1</v>
      </c>
      <c r="U44" s="237">
        <f aca="true" t="shared" si="22" ref="U44:U51">T44/D44</f>
        <v>0.003278688524590164</v>
      </c>
      <c r="V44" s="236">
        <f>SUM(V5:V10)</f>
        <v>30</v>
      </c>
      <c r="W44" s="249">
        <f aca="true" t="shared" si="23" ref="W44:W51">V44/$D44</f>
        <v>0.09836065573770492</v>
      </c>
      <c r="X44" s="236">
        <f>SUM(X5:X10)</f>
        <v>4</v>
      </c>
      <c r="Y44" s="237">
        <f aca="true" t="shared" si="24" ref="Y44:Y51">X44/$D44</f>
        <v>0.013114754098360656</v>
      </c>
      <c r="Z44" s="67">
        <f>SUM(Z5:Z10)</f>
        <v>82</v>
      </c>
      <c r="AA44" s="68">
        <f>SUM(AA5:AA10)</f>
        <v>60</v>
      </c>
      <c r="AB44" s="68">
        <f>SUM(AB5:AB10)</f>
        <v>9</v>
      </c>
      <c r="AC44" s="69">
        <f t="shared" si="17"/>
        <v>154</v>
      </c>
      <c r="AD44" s="505">
        <f aca="true" t="shared" si="25" ref="AD44:AF51">Z44/$D44</f>
        <v>0.26885245901639343</v>
      </c>
      <c r="AE44" s="77">
        <f t="shared" si="25"/>
        <v>0.19672131147540983</v>
      </c>
      <c r="AF44" s="77">
        <f t="shared" si="25"/>
        <v>0.029508196721311476</v>
      </c>
      <c r="AG44" s="506">
        <f t="shared" si="14"/>
        <v>0.5049180327868853</v>
      </c>
    </row>
    <row r="45" spans="2:33" ht="20.25" customHeight="1">
      <c r="B45" s="754" t="s">
        <v>118</v>
      </c>
      <c r="C45" s="755"/>
      <c r="D45" s="48">
        <f>SUM(D11:D12)</f>
        <v>509</v>
      </c>
      <c r="E45" s="50">
        <f aca="true" t="shared" si="26" ref="E45:L45">SUM(E11:E12)</f>
        <v>519</v>
      </c>
      <c r="F45" s="220">
        <f t="shared" si="19"/>
        <v>0.9807321772639692</v>
      </c>
      <c r="G45" s="50">
        <f t="shared" si="26"/>
        <v>446</v>
      </c>
      <c r="H45" s="53">
        <f t="shared" si="26"/>
        <v>63</v>
      </c>
      <c r="I45" s="292">
        <f t="shared" si="26"/>
        <v>49</v>
      </c>
      <c r="J45" s="293">
        <f t="shared" si="26"/>
        <v>12</v>
      </c>
      <c r="K45" s="293">
        <f t="shared" si="26"/>
        <v>2</v>
      </c>
      <c r="L45" s="294">
        <f t="shared" si="26"/>
        <v>0</v>
      </c>
      <c r="M45" s="301">
        <f t="shared" si="20"/>
        <v>0.1237721021611002</v>
      </c>
      <c r="N45" s="96">
        <f>SUM(N11:N12)</f>
        <v>188</v>
      </c>
      <c r="O45" s="100">
        <f>SUM(O11:O12)</f>
        <v>177</v>
      </c>
      <c r="P45" s="91">
        <f>SUM(P11:P12)</f>
        <v>11</v>
      </c>
      <c r="Q45" s="255">
        <f t="shared" si="21"/>
        <v>0.3693516699410609</v>
      </c>
      <c r="R45" s="112">
        <f t="shared" si="21"/>
        <v>0.3477406679764244</v>
      </c>
      <c r="S45" s="106">
        <f t="shared" si="21"/>
        <v>0.021611001964636542</v>
      </c>
      <c r="T45" s="243">
        <f>SUM(T11:T12)</f>
        <v>2</v>
      </c>
      <c r="U45" s="233">
        <f t="shared" si="22"/>
        <v>0.003929273084479371</v>
      </c>
      <c r="V45" s="243">
        <f>SUM(V11:V12)</f>
        <v>28</v>
      </c>
      <c r="W45" s="247">
        <f t="shared" si="23"/>
        <v>0.0550098231827112</v>
      </c>
      <c r="X45" s="243">
        <f>SUM(X11:X12)</f>
        <v>40</v>
      </c>
      <c r="Y45" s="233">
        <f t="shared" si="24"/>
        <v>0.07858546168958742</v>
      </c>
      <c r="Z45" s="70">
        <f>SUM(Z11:Z12)</f>
        <v>288</v>
      </c>
      <c r="AA45" s="71">
        <f>SUM(AA11:AA12)</f>
        <v>211</v>
      </c>
      <c r="AB45" s="71">
        <f>SUM(AB11:AB12)</f>
        <v>10</v>
      </c>
      <c r="AC45" s="63">
        <f t="shared" si="17"/>
        <v>0</v>
      </c>
      <c r="AD45" s="507">
        <f t="shared" si="25"/>
        <v>0.5658153241650294</v>
      </c>
      <c r="AE45" s="78">
        <f t="shared" si="25"/>
        <v>0.41453831041257366</v>
      </c>
      <c r="AF45" s="78">
        <f t="shared" si="25"/>
        <v>0.019646365422396856</v>
      </c>
      <c r="AG45" s="515">
        <f t="shared" si="14"/>
        <v>0</v>
      </c>
    </row>
    <row r="46" spans="2:33" ht="20.25" customHeight="1">
      <c r="B46" s="754" t="s">
        <v>119</v>
      </c>
      <c r="C46" s="755"/>
      <c r="D46" s="48">
        <f>SUM(D13:D20)</f>
        <v>3975</v>
      </c>
      <c r="E46" s="50">
        <f aca="true" t="shared" si="27" ref="E46:L46">SUM(E13:E20)</f>
        <v>4060</v>
      </c>
      <c r="F46" s="220">
        <f t="shared" si="19"/>
        <v>0.979064039408867</v>
      </c>
      <c r="G46" s="50">
        <f t="shared" si="27"/>
        <v>3662</v>
      </c>
      <c r="H46" s="53">
        <f t="shared" si="27"/>
        <v>313</v>
      </c>
      <c r="I46" s="292">
        <f t="shared" si="27"/>
        <v>244</v>
      </c>
      <c r="J46" s="293">
        <f t="shared" si="27"/>
        <v>60</v>
      </c>
      <c r="K46" s="293">
        <f t="shared" si="27"/>
        <v>1</v>
      </c>
      <c r="L46" s="294">
        <f t="shared" si="27"/>
        <v>8</v>
      </c>
      <c r="M46" s="301">
        <f t="shared" si="20"/>
        <v>0.07874213836477988</v>
      </c>
      <c r="N46" s="96">
        <f>SUM(N13:N20)</f>
        <v>993</v>
      </c>
      <c r="O46" s="100">
        <f>SUM(O13:O20)</f>
        <v>852</v>
      </c>
      <c r="P46" s="91">
        <f>SUM(P13:P20)</f>
        <v>141</v>
      </c>
      <c r="Q46" s="255">
        <f t="shared" si="21"/>
        <v>0.249811320754717</v>
      </c>
      <c r="R46" s="112">
        <f t="shared" si="21"/>
        <v>0.21433962264150944</v>
      </c>
      <c r="S46" s="106">
        <f t="shared" si="21"/>
        <v>0.03547169811320755</v>
      </c>
      <c r="T46" s="243">
        <f>SUM(T13:T20)</f>
        <v>10</v>
      </c>
      <c r="U46" s="233">
        <f t="shared" si="22"/>
        <v>0.0025157232704402514</v>
      </c>
      <c r="V46" s="243">
        <f>SUM(V13:V20)</f>
        <v>356</v>
      </c>
      <c r="W46" s="247">
        <f t="shared" si="23"/>
        <v>0.08955974842767296</v>
      </c>
      <c r="X46" s="243">
        <f>SUM(X13:X20)</f>
        <v>20</v>
      </c>
      <c r="Y46" s="233">
        <f t="shared" si="24"/>
        <v>0.005031446540880503</v>
      </c>
      <c r="Z46" s="70">
        <f>SUM(Z13:Z20)</f>
        <v>1439</v>
      </c>
      <c r="AA46" s="71">
        <f>SUM(AA13:AA20)</f>
        <v>2264</v>
      </c>
      <c r="AB46" s="71">
        <f>SUM(AB13:AB20)</f>
        <v>259</v>
      </c>
      <c r="AC46" s="63">
        <f t="shared" si="17"/>
        <v>13</v>
      </c>
      <c r="AD46" s="507">
        <f t="shared" si="25"/>
        <v>0.3620125786163522</v>
      </c>
      <c r="AE46" s="78">
        <f t="shared" si="25"/>
        <v>0.569559748427673</v>
      </c>
      <c r="AF46" s="78">
        <f t="shared" si="25"/>
        <v>0.06515723270440252</v>
      </c>
      <c r="AG46" s="515">
        <f t="shared" si="14"/>
        <v>0.003270440251572327</v>
      </c>
    </row>
    <row r="47" spans="2:33" ht="20.25" customHeight="1">
      <c r="B47" s="754" t="s">
        <v>76</v>
      </c>
      <c r="C47" s="755"/>
      <c r="D47" s="48">
        <f>SUM(D21:D22)</f>
        <v>945</v>
      </c>
      <c r="E47" s="50">
        <f aca="true" t="shared" si="28" ref="E47:L47">SUM(E21:E22)</f>
        <v>953</v>
      </c>
      <c r="F47" s="220">
        <f t="shared" si="19"/>
        <v>0.9916054564533053</v>
      </c>
      <c r="G47" s="50">
        <f t="shared" si="28"/>
        <v>829</v>
      </c>
      <c r="H47" s="53">
        <f t="shared" si="28"/>
        <v>116</v>
      </c>
      <c r="I47" s="292">
        <f t="shared" si="28"/>
        <v>85</v>
      </c>
      <c r="J47" s="293">
        <f t="shared" si="28"/>
        <v>26</v>
      </c>
      <c r="K47" s="293">
        <f t="shared" si="28"/>
        <v>1</v>
      </c>
      <c r="L47" s="294">
        <f t="shared" si="28"/>
        <v>4</v>
      </c>
      <c r="M47" s="301">
        <f t="shared" si="20"/>
        <v>0.12275132275132275</v>
      </c>
      <c r="N47" s="96">
        <f>SUM(N21:N22)</f>
        <v>402</v>
      </c>
      <c r="O47" s="100">
        <f>SUM(O21:O22)</f>
        <v>360</v>
      </c>
      <c r="P47" s="91">
        <f>SUM(P21:P22)</f>
        <v>42</v>
      </c>
      <c r="Q47" s="255">
        <f t="shared" si="21"/>
        <v>0.4253968253968254</v>
      </c>
      <c r="R47" s="112">
        <f t="shared" si="21"/>
        <v>0.38095238095238093</v>
      </c>
      <c r="S47" s="106">
        <f t="shared" si="21"/>
        <v>0.044444444444444446</v>
      </c>
      <c r="T47" s="243">
        <f>SUM(T21:T22)</f>
        <v>2</v>
      </c>
      <c r="U47" s="233">
        <f t="shared" si="22"/>
        <v>0.0021164021164021165</v>
      </c>
      <c r="V47" s="243">
        <f>SUM(V21:V22)</f>
        <v>63</v>
      </c>
      <c r="W47" s="247">
        <f t="shared" si="23"/>
        <v>0.06666666666666667</v>
      </c>
      <c r="X47" s="243">
        <f>SUM(X21:X22)</f>
        <v>0</v>
      </c>
      <c r="Y47" s="233">
        <f t="shared" si="24"/>
        <v>0</v>
      </c>
      <c r="Z47" s="70">
        <f>SUM(Z21:Z22)</f>
        <v>19</v>
      </c>
      <c r="AA47" s="71">
        <f>SUM(AA21:AA22)</f>
        <v>858</v>
      </c>
      <c r="AB47" s="71">
        <f>SUM(AB21:AB22)</f>
        <v>68</v>
      </c>
      <c r="AC47" s="63">
        <f t="shared" si="17"/>
        <v>0</v>
      </c>
      <c r="AD47" s="507">
        <f t="shared" si="25"/>
        <v>0.020105820105820106</v>
      </c>
      <c r="AE47" s="78">
        <f t="shared" si="25"/>
        <v>0.9079365079365079</v>
      </c>
      <c r="AF47" s="78">
        <f t="shared" si="25"/>
        <v>0.07195767195767196</v>
      </c>
      <c r="AG47" s="515">
        <f t="shared" si="14"/>
        <v>0</v>
      </c>
    </row>
    <row r="48" spans="2:33" ht="20.25" customHeight="1">
      <c r="B48" s="754" t="s">
        <v>120</v>
      </c>
      <c r="C48" s="755"/>
      <c r="D48" s="48">
        <f>SUM(D23:D24)</f>
        <v>2951</v>
      </c>
      <c r="E48" s="50">
        <f aca="true" t="shared" si="29" ref="E48:L48">SUM(E23:E24)</f>
        <v>2983</v>
      </c>
      <c r="F48" s="220">
        <f t="shared" si="19"/>
        <v>0.9892725444183708</v>
      </c>
      <c r="G48" s="50">
        <f t="shared" si="29"/>
        <v>2656</v>
      </c>
      <c r="H48" s="53">
        <f t="shared" si="29"/>
        <v>295</v>
      </c>
      <c r="I48" s="292">
        <f t="shared" si="29"/>
        <v>205</v>
      </c>
      <c r="J48" s="293">
        <f t="shared" si="29"/>
        <v>73</v>
      </c>
      <c r="K48" s="293">
        <f t="shared" si="29"/>
        <v>1</v>
      </c>
      <c r="L48" s="294">
        <f t="shared" si="29"/>
        <v>16</v>
      </c>
      <c r="M48" s="301">
        <f t="shared" si="20"/>
        <v>0.09996611318197221</v>
      </c>
      <c r="N48" s="96">
        <f>SUM(N23:N24)</f>
        <v>1120</v>
      </c>
      <c r="O48" s="100">
        <f>SUM(O23:O24)</f>
        <v>1021</v>
      </c>
      <c r="P48" s="91">
        <f>SUM(P23:P24)</f>
        <v>99</v>
      </c>
      <c r="Q48" s="255">
        <f t="shared" si="21"/>
        <v>0.37953236191121653</v>
      </c>
      <c r="R48" s="112">
        <f t="shared" si="21"/>
        <v>0.3459844120637072</v>
      </c>
      <c r="S48" s="106">
        <f t="shared" si="21"/>
        <v>0.03354794984750932</v>
      </c>
      <c r="T48" s="243">
        <f>SUM(T23:T24)</f>
        <v>26</v>
      </c>
      <c r="U48" s="233">
        <f t="shared" si="22"/>
        <v>0.00881057268722467</v>
      </c>
      <c r="V48" s="243">
        <f>SUM(V23:V24)</f>
        <v>414</v>
      </c>
      <c r="W48" s="247">
        <f t="shared" si="23"/>
        <v>0.14029142663503896</v>
      </c>
      <c r="X48" s="243">
        <f>SUM(X23:X24)</f>
        <v>300</v>
      </c>
      <c r="Y48" s="233">
        <f t="shared" si="24"/>
        <v>0.10166045408336158</v>
      </c>
      <c r="Z48" s="70">
        <f>SUM(Z23:Z24)</f>
        <v>1005</v>
      </c>
      <c r="AA48" s="71">
        <f>SUM(AA23:AA24)</f>
        <v>1796</v>
      </c>
      <c r="AB48" s="71">
        <f>SUM(AB23:AB24)</f>
        <v>150</v>
      </c>
      <c r="AC48" s="63">
        <f t="shared" si="17"/>
        <v>0</v>
      </c>
      <c r="AD48" s="507">
        <f t="shared" si="25"/>
        <v>0.3405625211792613</v>
      </c>
      <c r="AE48" s="78">
        <f t="shared" si="25"/>
        <v>0.608607251779058</v>
      </c>
      <c r="AF48" s="78">
        <f t="shared" si="25"/>
        <v>0.05083022704168079</v>
      </c>
      <c r="AG48" s="515">
        <f t="shared" si="14"/>
        <v>0</v>
      </c>
    </row>
    <row r="49" spans="2:33" ht="20.25" customHeight="1">
      <c r="B49" s="754" t="s">
        <v>121</v>
      </c>
      <c r="C49" s="755"/>
      <c r="D49" s="48">
        <f>SUM(D25:D30)</f>
        <v>3464</v>
      </c>
      <c r="E49" s="50">
        <f aca="true" t="shared" si="30" ref="E49:L49">SUM(E25:E30)</f>
        <v>3560</v>
      </c>
      <c r="F49" s="220">
        <f t="shared" si="19"/>
        <v>0.9730337078651685</v>
      </c>
      <c r="G49" s="50">
        <f t="shared" si="30"/>
        <v>3176</v>
      </c>
      <c r="H49" s="53">
        <f t="shared" si="30"/>
        <v>288</v>
      </c>
      <c r="I49" s="292">
        <f t="shared" si="30"/>
        <v>222</v>
      </c>
      <c r="J49" s="293">
        <f t="shared" si="30"/>
        <v>45</v>
      </c>
      <c r="K49" s="293">
        <f t="shared" si="30"/>
        <v>5</v>
      </c>
      <c r="L49" s="294">
        <f t="shared" si="30"/>
        <v>16</v>
      </c>
      <c r="M49" s="301">
        <f t="shared" si="20"/>
        <v>0.08314087759815242</v>
      </c>
      <c r="N49" s="96">
        <f>SUM(N25:N30)</f>
        <v>878</v>
      </c>
      <c r="O49" s="100">
        <f>SUM(O25:O30)</f>
        <v>789</v>
      </c>
      <c r="P49" s="91">
        <f>SUM(P25:P30)</f>
        <v>89</v>
      </c>
      <c r="Q49" s="255">
        <f t="shared" si="21"/>
        <v>0.25346420323325636</v>
      </c>
      <c r="R49" s="112">
        <f t="shared" si="21"/>
        <v>0.22777136258660508</v>
      </c>
      <c r="S49" s="106">
        <f t="shared" si="21"/>
        <v>0.02569284064665127</v>
      </c>
      <c r="T49" s="243">
        <f>SUM(T25:T30)</f>
        <v>122</v>
      </c>
      <c r="U49" s="233">
        <f t="shared" si="22"/>
        <v>0.03521939953810624</v>
      </c>
      <c r="V49" s="243">
        <f>SUM(V25:V30)</f>
        <v>335</v>
      </c>
      <c r="W49" s="247">
        <f t="shared" si="23"/>
        <v>0.09670900692840646</v>
      </c>
      <c r="X49" s="243">
        <f>SUM(X25:X30)</f>
        <v>63</v>
      </c>
      <c r="Y49" s="233">
        <f t="shared" si="24"/>
        <v>0.018187066974595843</v>
      </c>
      <c r="Z49" s="70">
        <f>SUM(Z25:Z30)</f>
        <v>1799</v>
      </c>
      <c r="AA49" s="71">
        <f>SUM(AA25:AA30)</f>
        <v>1551</v>
      </c>
      <c r="AB49" s="71">
        <f>SUM(AB25:AB30)</f>
        <v>114</v>
      </c>
      <c r="AC49" s="63">
        <f t="shared" si="17"/>
        <v>0</v>
      </c>
      <c r="AD49" s="507">
        <f t="shared" si="25"/>
        <v>0.5193418013856813</v>
      </c>
      <c r="AE49" s="78">
        <f t="shared" si="25"/>
        <v>0.44774826789838335</v>
      </c>
      <c r="AF49" s="78">
        <f t="shared" si="25"/>
        <v>0.032909930715935336</v>
      </c>
      <c r="AG49" s="515">
        <f t="shared" si="14"/>
        <v>0</v>
      </c>
    </row>
    <row r="50" spans="2:33" ht="20.25" customHeight="1" thickBot="1">
      <c r="B50" s="759" t="s">
        <v>122</v>
      </c>
      <c r="C50" s="760"/>
      <c r="D50" s="46">
        <f>SUM(D31:D37)</f>
        <v>4567</v>
      </c>
      <c r="E50" s="51">
        <f aca="true" t="shared" si="31" ref="E50:L50">SUM(E31:E37)</f>
        <v>4632</v>
      </c>
      <c r="F50" s="218">
        <f t="shared" si="19"/>
        <v>0.9859671848013817</v>
      </c>
      <c r="G50" s="51">
        <f t="shared" si="31"/>
        <v>4088</v>
      </c>
      <c r="H50" s="54">
        <f t="shared" si="31"/>
        <v>479</v>
      </c>
      <c r="I50" s="285">
        <f t="shared" si="31"/>
        <v>351</v>
      </c>
      <c r="J50" s="286">
        <f t="shared" si="31"/>
        <v>105</v>
      </c>
      <c r="K50" s="286">
        <f t="shared" si="31"/>
        <v>4</v>
      </c>
      <c r="L50" s="287">
        <f t="shared" si="31"/>
        <v>19</v>
      </c>
      <c r="M50" s="302">
        <f t="shared" si="20"/>
        <v>0.10488285526603898</v>
      </c>
      <c r="N50" s="97">
        <f>SUM(N31:N37)</f>
        <v>1601</v>
      </c>
      <c r="O50" s="101">
        <f>SUM(O31:O37)</f>
        <v>1460</v>
      </c>
      <c r="P50" s="92">
        <f>SUM(P31:P37)</f>
        <v>141</v>
      </c>
      <c r="Q50" s="256">
        <f t="shared" si="21"/>
        <v>0.35055835340486097</v>
      </c>
      <c r="R50" s="113">
        <f t="shared" si="21"/>
        <v>0.3196846945478432</v>
      </c>
      <c r="S50" s="107">
        <f t="shared" si="21"/>
        <v>0.030873658857017736</v>
      </c>
      <c r="T50" s="240">
        <f>SUM(T31:T37)</f>
        <v>5</v>
      </c>
      <c r="U50" s="235">
        <f t="shared" si="22"/>
        <v>0.0010948105977665863</v>
      </c>
      <c r="V50" s="240">
        <f>SUM(V31:V37)</f>
        <v>585</v>
      </c>
      <c r="W50" s="248">
        <f t="shared" si="23"/>
        <v>0.1280928399386906</v>
      </c>
      <c r="X50" s="240">
        <f>SUM(X31:X37)</f>
        <v>395</v>
      </c>
      <c r="Y50" s="235">
        <f t="shared" si="24"/>
        <v>0.08649003722356033</v>
      </c>
      <c r="Z50" s="72">
        <f>SUM(Z31:Z37)</f>
        <v>1429</v>
      </c>
      <c r="AA50" s="73">
        <f>SUM(AA31:AA37)</f>
        <v>2990</v>
      </c>
      <c r="AB50" s="73">
        <f>SUM(AB31:AB37)</f>
        <v>148</v>
      </c>
      <c r="AC50" s="66">
        <f t="shared" si="17"/>
        <v>0</v>
      </c>
      <c r="AD50" s="509">
        <f t="shared" si="25"/>
        <v>0.3128968688416904</v>
      </c>
      <c r="AE50" s="79">
        <f t="shared" si="25"/>
        <v>0.6546967374644187</v>
      </c>
      <c r="AF50" s="79">
        <f t="shared" si="25"/>
        <v>0.03240639369389096</v>
      </c>
      <c r="AG50" s="512">
        <f t="shared" si="14"/>
        <v>0</v>
      </c>
    </row>
    <row r="51" spans="2:33" ht="32.25" customHeight="1" thickBot="1">
      <c r="B51" s="716" t="s">
        <v>93</v>
      </c>
      <c r="C51" s="753"/>
      <c r="D51" s="39">
        <f>SUM(D44:D50)</f>
        <v>16716</v>
      </c>
      <c r="E51" s="52">
        <f aca="true" t="shared" si="32" ref="E51:L51">SUM(E44:E50)</f>
        <v>17025</v>
      </c>
      <c r="F51" s="219">
        <f t="shared" si="19"/>
        <v>0.9818502202643172</v>
      </c>
      <c r="G51" s="52">
        <f t="shared" si="32"/>
        <v>15109</v>
      </c>
      <c r="H51" s="55">
        <f t="shared" si="32"/>
        <v>1607</v>
      </c>
      <c r="I51" s="288">
        <f t="shared" si="32"/>
        <v>1180</v>
      </c>
      <c r="J51" s="289">
        <f t="shared" si="32"/>
        <v>337</v>
      </c>
      <c r="K51" s="289">
        <f t="shared" si="32"/>
        <v>18</v>
      </c>
      <c r="L51" s="290">
        <f t="shared" si="32"/>
        <v>72</v>
      </c>
      <c r="M51" s="306">
        <f t="shared" si="20"/>
        <v>0.09613543910026322</v>
      </c>
      <c r="N51" s="259">
        <f>SUM(N44:N50)</f>
        <v>5431</v>
      </c>
      <c r="O51" s="103">
        <f>SUM(O44:O50)</f>
        <v>4858</v>
      </c>
      <c r="P51" s="94">
        <f>SUM(P44:P50)</f>
        <v>573</v>
      </c>
      <c r="Q51" s="256">
        <f t="shared" si="21"/>
        <v>0.3248983010289543</v>
      </c>
      <c r="R51" s="113">
        <f t="shared" si="21"/>
        <v>0.29061976549413737</v>
      </c>
      <c r="S51" s="107">
        <f t="shared" si="21"/>
        <v>0.03427853553481694</v>
      </c>
      <c r="T51" s="241">
        <f>SUM(T44:T50)</f>
        <v>168</v>
      </c>
      <c r="U51" s="244">
        <f t="shared" si="22"/>
        <v>0.010050251256281407</v>
      </c>
      <c r="V51" s="241">
        <f>SUM(V44:V50)</f>
        <v>1811</v>
      </c>
      <c r="W51" s="252">
        <f t="shared" si="23"/>
        <v>0.10833931562574779</v>
      </c>
      <c r="X51" s="241">
        <f>SUM(X44:X50)</f>
        <v>822</v>
      </c>
      <c r="Y51" s="244">
        <f t="shared" si="24"/>
        <v>0.049174443646805455</v>
      </c>
      <c r="Z51" s="64">
        <f>SUM(Z44:Z50)</f>
        <v>6061</v>
      </c>
      <c r="AA51" s="65">
        <f>SUM(AA44:AA50)</f>
        <v>9730</v>
      </c>
      <c r="AB51" s="65">
        <f>SUM(AB44:AB50)</f>
        <v>758</v>
      </c>
      <c r="AC51" s="66">
        <f t="shared" si="17"/>
        <v>167</v>
      </c>
      <c r="AD51" s="516">
        <f t="shared" si="25"/>
        <v>0.36258674324000956</v>
      </c>
      <c r="AE51" s="81">
        <f t="shared" si="25"/>
        <v>0.5820770519262981</v>
      </c>
      <c r="AF51" s="81">
        <f t="shared" si="25"/>
        <v>0.0453457765015554</v>
      </c>
      <c r="AG51" s="510">
        <f t="shared" si="14"/>
        <v>0.009990428332136874</v>
      </c>
    </row>
    <row r="52" spans="7:19" ht="13.5">
      <c r="G52" s="42"/>
      <c r="H52" s="86"/>
      <c r="I52" s="86"/>
      <c r="J52" s="86"/>
      <c r="K52" s="86"/>
      <c r="L52" s="86"/>
      <c r="M52" s="28"/>
      <c r="N52" s="43"/>
      <c r="O52" s="43"/>
      <c r="P52" s="43"/>
      <c r="Q52" s="44"/>
      <c r="R52" s="44"/>
      <c r="S52" s="44"/>
    </row>
  </sheetData>
  <mergeCells count="32">
    <mergeCell ref="M3:M4"/>
    <mergeCell ref="N3:P3"/>
    <mergeCell ref="Q3:S3"/>
    <mergeCell ref="B3:B4"/>
    <mergeCell ref="C3:C4"/>
    <mergeCell ref="H3:L3"/>
    <mergeCell ref="E3:E4"/>
    <mergeCell ref="D3:D4"/>
    <mergeCell ref="F3:F4"/>
    <mergeCell ref="Z3:AC3"/>
    <mergeCell ref="AD3:AG3"/>
    <mergeCell ref="T3:U3"/>
    <mergeCell ref="V3:W3"/>
    <mergeCell ref="X3:Y3"/>
    <mergeCell ref="B5:B10"/>
    <mergeCell ref="B11:B12"/>
    <mergeCell ref="B13:B20"/>
    <mergeCell ref="B21:B22"/>
    <mergeCell ref="B23:B24"/>
    <mergeCell ref="B25:B30"/>
    <mergeCell ref="B31:B37"/>
    <mergeCell ref="B39:C39"/>
    <mergeCell ref="B38:C38"/>
    <mergeCell ref="B41:C41"/>
    <mergeCell ref="B44:C44"/>
    <mergeCell ref="B45:C45"/>
    <mergeCell ref="B50:C50"/>
    <mergeCell ref="B51:C51"/>
    <mergeCell ref="B46:C46"/>
    <mergeCell ref="B47:C47"/>
    <mergeCell ref="B48:C48"/>
    <mergeCell ref="B49:C49"/>
  </mergeCells>
  <printOptions/>
  <pageMargins left="0.5905511811023623" right="0.1968503937007874" top="0.59" bottom="0.3937007874015748" header="0.5118110236220472" footer="0.36"/>
  <pageSetup horizontalDpi="600" verticalDpi="600" orientation="portrait" paperSize="9" scale="76" r:id="rId1"/>
  <headerFooter alignWithMargins="0">
    <oddFooter>&amp;C３歳児健康診査結果　（平成29年度）　その１　〔&amp;P/&amp;N〕</oddFooter>
  </headerFooter>
  <colBreaks count="2" manualBreakCount="2">
    <brk id="13" max="51" man="1"/>
    <brk id="25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X56"/>
  <sheetViews>
    <sheetView view="pageBreakPreview" zoomScale="90" zoomScaleNormal="75" zoomScaleSheetLayoutView="90" workbookViewId="0" topLeftCell="A1">
      <pane xSplit="3" ySplit="4" topLeftCell="L41" activePane="bottomRight" state="frozen"/>
      <selection pane="topLeft" activeCell="B1" sqref="B1"/>
      <selection pane="topRight" activeCell="B1" sqref="B1"/>
      <selection pane="bottomLeft" activeCell="B1" sqref="B1"/>
      <selection pane="bottomRight" activeCell="Z32" sqref="Z32"/>
    </sheetView>
  </sheetViews>
  <sheetFormatPr defaultColWidth="5.75390625" defaultRowHeight="13.5"/>
  <cols>
    <col min="1" max="1" width="3.75390625" style="20" customWidth="1"/>
    <col min="2" max="2" width="8.625" style="21" customWidth="1"/>
    <col min="3" max="3" width="11.625" style="21" customWidth="1"/>
    <col min="4" max="4" width="6.375" style="13" customWidth="1"/>
    <col min="5" max="5" width="6.25390625" style="13" customWidth="1"/>
    <col min="6" max="6" width="4.75390625" style="13" customWidth="1"/>
    <col min="7" max="7" width="5.875" style="13" customWidth="1"/>
    <col min="8" max="19" width="3.875" style="13" customWidth="1"/>
    <col min="20" max="25" width="3.625" style="13" customWidth="1"/>
    <col min="26" max="27" width="4.625" style="13" customWidth="1"/>
    <col min="28" max="28" width="4.50390625" style="20" customWidth="1"/>
    <col min="29" max="48" width="3.875" style="20" customWidth="1"/>
    <col min="49" max="50" width="5.50390625" style="20" customWidth="1"/>
    <col min="51" max="16384" width="5.75390625" style="20" customWidth="1"/>
  </cols>
  <sheetData>
    <row r="1" spans="2:46" s="308" customFormat="1" ht="27" customHeight="1">
      <c r="B1" s="307"/>
      <c r="C1" s="309"/>
      <c r="D1" s="310"/>
      <c r="E1" s="311" t="s">
        <v>186</v>
      </c>
      <c r="F1" s="310"/>
      <c r="G1" s="310"/>
      <c r="I1" s="310"/>
      <c r="J1" s="310"/>
      <c r="K1" s="310"/>
      <c r="M1" s="310"/>
      <c r="N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  <c r="AT1" s="310"/>
    </row>
    <row r="2" spans="3:46" ht="6" customHeight="1" thickBot="1">
      <c r="C2" s="22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2:50" s="21" customFormat="1" ht="36.75" customHeight="1">
      <c r="B3" s="779" t="s">
        <v>123</v>
      </c>
      <c r="C3" s="781" t="s">
        <v>92</v>
      </c>
      <c r="D3" s="793" t="s">
        <v>101</v>
      </c>
      <c r="E3" s="790" t="s">
        <v>102</v>
      </c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2"/>
      <c r="Z3" s="142" t="s">
        <v>100</v>
      </c>
      <c r="AA3" s="143" t="s">
        <v>100</v>
      </c>
      <c r="AB3" s="790" t="s">
        <v>103</v>
      </c>
      <c r="AC3" s="791"/>
      <c r="AD3" s="791"/>
      <c r="AE3" s="791"/>
      <c r="AF3" s="791"/>
      <c r="AG3" s="791"/>
      <c r="AH3" s="791"/>
      <c r="AI3" s="791"/>
      <c r="AJ3" s="791"/>
      <c r="AK3" s="791"/>
      <c r="AL3" s="791"/>
      <c r="AM3" s="791"/>
      <c r="AN3" s="791"/>
      <c r="AO3" s="791"/>
      <c r="AP3" s="791"/>
      <c r="AQ3" s="791"/>
      <c r="AR3" s="791"/>
      <c r="AS3" s="791"/>
      <c r="AT3" s="791"/>
      <c r="AU3" s="791"/>
      <c r="AV3" s="791"/>
      <c r="AW3" s="142" t="s">
        <v>100</v>
      </c>
      <c r="AX3" s="143" t="s">
        <v>100</v>
      </c>
    </row>
    <row r="4" spans="2:50" s="21" customFormat="1" ht="27" customHeight="1" thickBot="1">
      <c r="B4" s="780"/>
      <c r="C4" s="782"/>
      <c r="D4" s="794"/>
      <c r="E4" s="163" t="s">
        <v>97</v>
      </c>
      <c r="F4" s="164" t="s">
        <v>49</v>
      </c>
      <c r="G4" s="164" t="s">
        <v>50</v>
      </c>
      <c r="H4" s="164" t="s">
        <v>51</v>
      </c>
      <c r="I4" s="164" t="s">
        <v>52</v>
      </c>
      <c r="J4" s="164" t="s">
        <v>53</v>
      </c>
      <c r="K4" s="164" t="s">
        <v>54</v>
      </c>
      <c r="L4" s="164" t="s">
        <v>55</v>
      </c>
      <c r="M4" s="164" t="s">
        <v>56</v>
      </c>
      <c r="N4" s="164" t="s">
        <v>57</v>
      </c>
      <c r="O4" s="164" t="s">
        <v>58</v>
      </c>
      <c r="P4" s="164" t="s">
        <v>59</v>
      </c>
      <c r="Q4" s="164" t="s">
        <v>60</v>
      </c>
      <c r="R4" s="164" t="s">
        <v>61</v>
      </c>
      <c r="S4" s="164" t="s">
        <v>62</v>
      </c>
      <c r="T4" s="164" t="s">
        <v>63</v>
      </c>
      <c r="U4" s="164" t="s">
        <v>64</v>
      </c>
      <c r="V4" s="164" t="s">
        <v>65</v>
      </c>
      <c r="W4" s="164" t="s">
        <v>66</v>
      </c>
      <c r="X4" s="164" t="s">
        <v>67</v>
      </c>
      <c r="Y4" s="165" t="s">
        <v>68</v>
      </c>
      <c r="Z4" s="166" t="s">
        <v>98</v>
      </c>
      <c r="AA4" s="167" t="s">
        <v>99</v>
      </c>
      <c r="AB4" s="163" t="s">
        <v>97</v>
      </c>
      <c r="AC4" s="164" t="s">
        <v>49</v>
      </c>
      <c r="AD4" s="164" t="s">
        <v>50</v>
      </c>
      <c r="AE4" s="168" t="s">
        <v>51</v>
      </c>
      <c r="AF4" s="169" t="s">
        <v>52</v>
      </c>
      <c r="AG4" s="169" t="s">
        <v>53</v>
      </c>
      <c r="AH4" s="169" t="s">
        <v>54</v>
      </c>
      <c r="AI4" s="169" t="s">
        <v>55</v>
      </c>
      <c r="AJ4" s="169" t="s">
        <v>56</v>
      </c>
      <c r="AK4" s="169" t="s">
        <v>57</v>
      </c>
      <c r="AL4" s="169" t="s">
        <v>58</v>
      </c>
      <c r="AM4" s="169" t="s">
        <v>59</v>
      </c>
      <c r="AN4" s="169" t="s">
        <v>60</v>
      </c>
      <c r="AO4" s="169" t="s">
        <v>61</v>
      </c>
      <c r="AP4" s="169" t="s">
        <v>62</v>
      </c>
      <c r="AQ4" s="169" t="s">
        <v>63</v>
      </c>
      <c r="AR4" s="169" t="s">
        <v>64</v>
      </c>
      <c r="AS4" s="169" t="s">
        <v>65</v>
      </c>
      <c r="AT4" s="169" t="s">
        <v>66</v>
      </c>
      <c r="AU4" s="169" t="s">
        <v>67</v>
      </c>
      <c r="AV4" s="170" t="s">
        <v>68</v>
      </c>
      <c r="AW4" s="166" t="s">
        <v>98</v>
      </c>
      <c r="AX4" s="167" t="s">
        <v>99</v>
      </c>
    </row>
    <row r="5" spans="1:50" ht="20.25" customHeight="1" thickBot="1">
      <c r="A5" s="18">
        <v>1</v>
      </c>
      <c r="B5" s="726" t="s">
        <v>74</v>
      </c>
      <c r="C5" s="225" t="s">
        <v>17</v>
      </c>
      <c r="D5" s="133">
        <v>107</v>
      </c>
      <c r="E5" s="151">
        <v>91</v>
      </c>
      <c r="F5" s="475">
        <v>0</v>
      </c>
      <c r="G5" s="475">
        <v>6</v>
      </c>
      <c r="H5" s="475">
        <v>3</v>
      </c>
      <c r="I5" s="475">
        <v>0</v>
      </c>
      <c r="J5" s="475">
        <v>2</v>
      </c>
      <c r="K5" s="475">
        <v>0</v>
      </c>
      <c r="L5" s="475">
        <v>2</v>
      </c>
      <c r="M5" s="475">
        <v>0</v>
      </c>
      <c r="N5" s="475">
        <v>1</v>
      </c>
      <c r="O5" s="475">
        <v>1</v>
      </c>
      <c r="P5" s="475">
        <v>0</v>
      </c>
      <c r="Q5" s="475">
        <v>0</v>
      </c>
      <c r="R5" s="475">
        <v>1</v>
      </c>
      <c r="S5" s="475">
        <v>0</v>
      </c>
      <c r="T5" s="475">
        <v>0</v>
      </c>
      <c r="U5" s="475">
        <v>0</v>
      </c>
      <c r="V5" s="475">
        <v>0</v>
      </c>
      <c r="W5" s="475">
        <v>0</v>
      </c>
      <c r="X5" s="475">
        <v>0</v>
      </c>
      <c r="Y5" s="476">
        <v>0</v>
      </c>
      <c r="Z5" s="151">
        <f aca="true" t="shared" si="0" ref="Z5:Z37">SUM(J5:Y5)</f>
        <v>7</v>
      </c>
      <c r="AA5" s="476">
        <f aca="true" t="shared" si="1" ref="AA5:AA37">SUM(N5:Y5)</f>
        <v>3</v>
      </c>
      <c r="AB5" s="651">
        <f>E5/$D5*100</f>
        <v>85.04672897196261</v>
      </c>
      <c r="AC5" s="652">
        <f aca="true" t="shared" si="2" ref="AC5:AC51">F5/$D5*100</f>
        <v>0</v>
      </c>
      <c r="AD5" s="652">
        <f aca="true" t="shared" si="3" ref="AD5:AD51">G5/$D5*100</f>
        <v>5.607476635514018</v>
      </c>
      <c r="AE5" s="652">
        <f aca="true" t="shared" si="4" ref="AE5:AE51">H5/$D5*100</f>
        <v>2.803738317757009</v>
      </c>
      <c r="AF5" s="652">
        <f aca="true" t="shared" si="5" ref="AF5:AF51">I5/$D5*100</f>
        <v>0</v>
      </c>
      <c r="AG5" s="652">
        <f aca="true" t="shared" si="6" ref="AG5:AG51">J5/$D5*100</f>
        <v>1.8691588785046727</v>
      </c>
      <c r="AH5" s="652">
        <f aca="true" t="shared" si="7" ref="AH5:AH51">K5/$D5*100</f>
        <v>0</v>
      </c>
      <c r="AI5" s="652">
        <f aca="true" t="shared" si="8" ref="AI5:AI51">L5/$D5*100</f>
        <v>1.8691588785046727</v>
      </c>
      <c r="AJ5" s="652">
        <f aca="true" t="shared" si="9" ref="AJ5:AJ51">M5/$D5*100</f>
        <v>0</v>
      </c>
      <c r="AK5" s="652">
        <f aca="true" t="shared" si="10" ref="AK5:AK51">N5/$D5*100</f>
        <v>0.9345794392523363</v>
      </c>
      <c r="AL5" s="652">
        <f aca="true" t="shared" si="11" ref="AL5:AL51">O5/$D5*100</f>
        <v>0.9345794392523363</v>
      </c>
      <c r="AM5" s="652">
        <f aca="true" t="shared" si="12" ref="AM5:AM51">P5/$D5*100</f>
        <v>0</v>
      </c>
      <c r="AN5" s="652">
        <f aca="true" t="shared" si="13" ref="AN5:AN51">Q5/$D5*100</f>
        <v>0</v>
      </c>
      <c r="AO5" s="652">
        <f aca="true" t="shared" si="14" ref="AO5:AO51">R5/$D5*100</f>
        <v>0.9345794392523363</v>
      </c>
      <c r="AP5" s="652">
        <f aca="true" t="shared" si="15" ref="AP5:AP51">S5/$D5*100</f>
        <v>0</v>
      </c>
      <c r="AQ5" s="652">
        <f aca="true" t="shared" si="16" ref="AQ5:AQ51">T5/$D5*100</f>
        <v>0</v>
      </c>
      <c r="AR5" s="652">
        <f aca="true" t="shared" si="17" ref="AR5:AR51">U5/$D5*100</f>
        <v>0</v>
      </c>
      <c r="AS5" s="652">
        <f aca="true" t="shared" si="18" ref="AS5:AS51">V5/$D5*100</f>
        <v>0</v>
      </c>
      <c r="AT5" s="652">
        <f aca="true" t="shared" si="19" ref="AT5:AT51">W5/$D5*100</f>
        <v>0</v>
      </c>
      <c r="AU5" s="652">
        <f aca="true" t="shared" si="20" ref="AU5:AU51">X5/$D5*100</f>
        <v>0</v>
      </c>
      <c r="AV5" s="653">
        <f aca="true" t="shared" si="21" ref="AV5:AV51">Y5/$D5*100</f>
        <v>0</v>
      </c>
      <c r="AW5" s="651">
        <f aca="true" t="shared" si="22" ref="AW5:AW51">Z5/$D5*100</f>
        <v>6.5420560747663545</v>
      </c>
      <c r="AX5" s="654">
        <f aca="true" t="shared" si="23" ref="AX5:AX51">AA5/$D5*100</f>
        <v>2.803738317757009</v>
      </c>
    </row>
    <row r="6" spans="1:50" ht="20.25" customHeight="1" thickBot="1">
      <c r="A6" s="18">
        <v>2</v>
      </c>
      <c r="B6" s="764"/>
      <c r="C6" s="226" t="s">
        <v>18</v>
      </c>
      <c r="D6" s="134">
        <v>54</v>
      </c>
      <c r="E6" s="136">
        <v>47</v>
      </c>
      <c r="F6" s="121">
        <v>1</v>
      </c>
      <c r="G6" s="121">
        <v>0</v>
      </c>
      <c r="H6" s="121">
        <v>0</v>
      </c>
      <c r="I6" s="121">
        <v>0</v>
      </c>
      <c r="J6" s="121">
        <v>0</v>
      </c>
      <c r="K6" s="121">
        <v>1</v>
      </c>
      <c r="L6" s="121">
        <v>0</v>
      </c>
      <c r="M6" s="121">
        <v>2</v>
      </c>
      <c r="N6" s="121">
        <v>0</v>
      </c>
      <c r="O6" s="121">
        <v>2</v>
      </c>
      <c r="P6" s="121">
        <v>1</v>
      </c>
      <c r="Q6" s="121">
        <v>0</v>
      </c>
      <c r="R6" s="121">
        <v>0</v>
      </c>
      <c r="S6" s="121">
        <v>0</v>
      </c>
      <c r="T6" s="121">
        <v>0</v>
      </c>
      <c r="U6" s="121">
        <v>0</v>
      </c>
      <c r="V6" s="121">
        <v>0</v>
      </c>
      <c r="W6" s="121">
        <v>0</v>
      </c>
      <c r="X6" s="121">
        <v>0</v>
      </c>
      <c r="Y6" s="477">
        <v>0</v>
      </c>
      <c r="Z6" s="136">
        <f t="shared" si="0"/>
        <v>6</v>
      </c>
      <c r="AA6" s="477">
        <f t="shared" si="1"/>
        <v>3</v>
      </c>
      <c r="AB6" s="655">
        <f aca="true" t="shared" si="24" ref="AB6:AB51">E6/$D6*100</f>
        <v>87.03703703703704</v>
      </c>
      <c r="AC6" s="656">
        <f t="shared" si="2"/>
        <v>1.8518518518518516</v>
      </c>
      <c r="AD6" s="656">
        <f t="shared" si="3"/>
        <v>0</v>
      </c>
      <c r="AE6" s="656">
        <f t="shared" si="4"/>
        <v>0</v>
      </c>
      <c r="AF6" s="656">
        <f t="shared" si="5"/>
        <v>0</v>
      </c>
      <c r="AG6" s="656">
        <f t="shared" si="6"/>
        <v>0</v>
      </c>
      <c r="AH6" s="656">
        <f t="shared" si="7"/>
        <v>1.8518518518518516</v>
      </c>
      <c r="AI6" s="656">
        <f t="shared" si="8"/>
        <v>0</v>
      </c>
      <c r="AJ6" s="656">
        <f t="shared" si="9"/>
        <v>3.7037037037037033</v>
      </c>
      <c r="AK6" s="656">
        <f t="shared" si="10"/>
        <v>0</v>
      </c>
      <c r="AL6" s="656">
        <f t="shared" si="11"/>
        <v>3.7037037037037033</v>
      </c>
      <c r="AM6" s="656">
        <f t="shared" si="12"/>
        <v>1.8518518518518516</v>
      </c>
      <c r="AN6" s="656">
        <f t="shared" si="13"/>
        <v>0</v>
      </c>
      <c r="AO6" s="656">
        <f t="shared" si="14"/>
        <v>0</v>
      </c>
      <c r="AP6" s="656">
        <f t="shared" si="15"/>
        <v>0</v>
      </c>
      <c r="AQ6" s="656">
        <f t="shared" si="16"/>
        <v>0</v>
      </c>
      <c r="AR6" s="656">
        <f t="shared" si="17"/>
        <v>0</v>
      </c>
      <c r="AS6" s="656">
        <f t="shared" si="18"/>
        <v>0</v>
      </c>
      <c r="AT6" s="656">
        <f t="shared" si="19"/>
        <v>0</v>
      </c>
      <c r="AU6" s="656">
        <f t="shared" si="20"/>
        <v>0</v>
      </c>
      <c r="AV6" s="657">
        <f t="shared" si="21"/>
        <v>0</v>
      </c>
      <c r="AW6" s="655">
        <f t="shared" si="22"/>
        <v>11.11111111111111</v>
      </c>
      <c r="AX6" s="658">
        <f t="shared" si="23"/>
        <v>5.555555555555555</v>
      </c>
    </row>
    <row r="7" spans="1:50" ht="20.25" customHeight="1" thickBot="1">
      <c r="A7" s="18">
        <v>3</v>
      </c>
      <c r="B7" s="764"/>
      <c r="C7" s="226" t="s">
        <v>19</v>
      </c>
      <c r="D7" s="134">
        <v>48</v>
      </c>
      <c r="E7" s="136">
        <v>38</v>
      </c>
      <c r="F7" s="121">
        <v>4</v>
      </c>
      <c r="G7" s="121">
        <v>2</v>
      </c>
      <c r="H7" s="121">
        <v>0</v>
      </c>
      <c r="I7" s="121">
        <v>0</v>
      </c>
      <c r="J7" s="121">
        <v>1</v>
      </c>
      <c r="K7" s="121">
        <v>0</v>
      </c>
      <c r="L7" s="121">
        <v>1</v>
      </c>
      <c r="M7" s="121">
        <v>0</v>
      </c>
      <c r="N7" s="121">
        <v>0</v>
      </c>
      <c r="O7" s="121">
        <v>0</v>
      </c>
      <c r="P7" s="121">
        <v>1</v>
      </c>
      <c r="Q7" s="121">
        <v>0</v>
      </c>
      <c r="R7" s="121">
        <v>0</v>
      </c>
      <c r="S7" s="121">
        <v>1</v>
      </c>
      <c r="T7" s="121">
        <v>0</v>
      </c>
      <c r="U7" s="121">
        <v>0</v>
      </c>
      <c r="V7" s="121">
        <v>0</v>
      </c>
      <c r="W7" s="121">
        <v>0</v>
      </c>
      <c r="X7" s="121">
        <v>0</v>
      </c>
      <c r="Y7" s="477">
        <v>0</v>
      </c>
      <c r="Z7" s="136">
        <f t="shared" si="0"/>
        <v>4</v>
      </c>
      <c r="AA7" s="477">
        <f t="shared" si="1"/>
        <v>2</v>
      </c>
      <c r="AB7" s="655">
        <f t="shared" si="24"/>
        <v>79.16666666666666</v>
      </c>
      <c r="AC7" s="656">
        <f t="shared" si="2"/>
        <v>8.333333333333332</v>
      </c>
      <c r="AD7" s="656">
        <f t="shared" si="3"/>
        <v>4.166666666666666</v>
      </c>
      <c r="AE7" s="656">
        <f t="shared" si="4"/>
        <v>0</v>
      </c>
      <c r="AF7" s="656">
        <f t="shared" si="5"/>
        <v>0</v>
      </c>
      <c r="AG7" s="656">
        <f t="shared" si="6"/>
        <v>2.083333333333333</v>
      </c>
      <c r="AH7" s="656">
        <f t="shared" si="7"/>
        <v>0</v>
      </c>
      <c r="AI7" s="656">
        <f t="shared" si="8"/>
        <v>2.083333333333333</v>
      </c>
      <c r="AJ7" s="656">
        <f t="shared" si="9"/>
        <v>0</v>
      </c>
      <c r="AK7" s="656">
        <f t="shared" si="10"/>
        <v>0</v>
      </c>
      <c r="AL7" s="656">
        <f t="shared" si="11"/>
        <v>0</v>
      </c>
      <c r="AM7" s="656">
        <f t="shared" si="12"/>
        <v>2.083333333333333</v>
      </c>
      <c r="AN7" s="656">
        <f t="shared" si="13"/>
        <v>0</v>
      </c>
      <c r="AO7" s="656">
        <f t="shared" si="14"/>
        <v>0</v>
      </c>
      <c r="AP7" s="656">
        <f t="shared" si="15"/>
        <v>2.083333333333333</v>
      </c>
      <c r="AQ7" s="656">
        <f t="shared" si="16"/>
        <v>0</v>
      </c>
      <c r="AR7" s="656">
        <f t="shared" si="17"/>
        <v>0</v>
      </c>
      <c r="AS7" s="656">
        <f t="shared" si="18"/>
        <v>0</v>
      </c>
      <c r="AT7" s="656">
        <f t="shared" si="19"/>
        <v>0</v>
      </c>
      <c r="AU7" s="656">
        <f t="shared" si="20"/>
        <v>0</v>
      </c>
      <c r="AV7" s="657">
        <f t="shared" si="21"/>
        <v>0</v>
      </c>
      <c r="AW7" s="655">
        <f t="shared" si="22"/>
        <v>8.333333333333332</v>
      </c>
      <c r="AX7" s="658">
        <f t="shared" si="23"/>
        <v>4.166666666666666</v>
      </c>
    </row>
    <row r="8" spans="1:50" ht="20.25" customHeight="1" thickBot="1">
      <c r="A8" s="18">
        <v>4</v>
      </c>
      <c r="B8" s="764"/>
      <c r="C8" s="226" t="s">
        <v>20</v>
      </c>
      <c r="D8" s="134">
        <v>47</v>
      </c>
      <c r="E8" s="136">
        <v>36</v>
      </c>
      <c r="F8" s="121">
        <v>2</v>
      </c>
      <c r="G8" s="121">
        <v>6</v>
      </c>
      <c r="H8" s="121">
        <v>1</v>
      </c>
      <c r="I8" s="121">
        <v>2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v>0</v>
      </c>
      <c r="W8" s="121">
        <v>0</v>
      </c>
      <c r="X8" s="121">
        <v>0</v>
      </c>
      <c r="Y8" s="477">
        <v>0</v>
      </c>
      <c r="Z8" s="136">
        <f t="shared" si="0"/>
        <v>0</v>
      </c>
      <c r="AA8" s="477">
        <f t="shared" si="1"/>
        <v>0</v>
      </c>
      <c r="AB8" s="655">
        <f t="shared" si="24"/>
        <v>76.59574468085107</v>
      </c>
      <c r="AC8" s="656">
        <f t="shared" si="2"/>
        <v>4.25531914893617</v>
      </c>
      <c r="AD8" s="656">
        <f t="shared" si="3"/>
        <v>12.76595744680851</v>
      </c>
      <c r="AE8" s="656">
        <f t="shared" si="4"/>
        <v>2.127659574468085</v>
      </c>
      <c r="AF8" s="656">
        <f t="shared" si="5"/>
        <v>4.25531914893617</v>
      </c>
      <c r="AG8" s="656">
        <f t="shared" si="6"/>
        <v>0</v>
      </c>
      <c r="AH8" s="656">
        <f t="shared" si="7"/>
        <v>0</v>
      </c>
      <c r="AI8" s="656">
        <f t="shared" si="8"/>
        <v>0</v>
      </c>
      <c r="AJ8" s="656">
        <f t="shared" si="9"/>
        <v>0</v>
      </c>
      <c r="AK8" s="656">
        <f t="shared" si="10"/>
        <v>0</v>
      </c>
      <c r="AL8" s="656">
        <f t="shared" si="11"/>
        <v>0</v>
      </c>
      <c r="AM8" s="656">
        <f t="shared" si="12"/>
        <v>0</v>
      </c>
      <c r="AN8" s="656">
        <f t="shared" si="13"/>
        <v>0</v>
      </c>
      <c r="AO8" s="656">
        <f t="shared" si="14"/>
        <v>0</v>
      </c>
      <c r="AP8" s="656">
        <f t="shared" si="15"/>
        <v>0</v>
      </c>
      <c r="AQ8" s="656">
        <f t="shared" si="16"/>
        <v>0</v>
      </c>
      <c r="AR8" s="656">
        <f t="shared" si="17"/>
        <v>0</v>
      </c>
      <c r="AS8" s="656">
        <f t="shared" si="18"/>
        <v>0</v>
      </c>
      <c r="AT8" s="656">
        <f t="shared" si="19"/>
        <v>0</v>
      </c>
      <c r="AU8" s="656">
        <f t="shared" si="20"/>
        <v>0</v>
      </c>
      <c r="AV8" s="657">
        <f t="shared" si="21"/>
        <v>0</v>
      </c>
      <c r="AW8" s="655">
        <f t="shared" si="22"/>
        <v>0</v>
      </c>
      <c r="AX8" s="658">
        <f t="shared" si="23"/>
        <v>0</v>
      </c>
    </row>
    <row r="9" spans="1:50" ht="20.25" customHeight="1" thickBot="1">
      <c r="A9" s="18">
        <v>5</v>
      </c>
      <c r="B9" s="764"/>
      <c r="C9" s="226" t="s">
        <v>36</v>
      </c>
      <c r="D9" s="134">
        <v>23</v>
      </c>
      <c r="E9" s="136">
        <v>19</v>
      </c>
      <c r="F9" s="121">
        <v>0</v>
      </c>
      <c r="G9" s="121">
        <v>2</v>
      </c>
      <c r="H9" s="121">
        <v>1</v>
      </c>
      <c r="I9" s="121">
        <v>1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477">
        <v>0</v>
      </c>
      <c r="Z9" s="136">
        <f t="shared" si="0"/>
        <v>0</v>
      </c>
      <c r="AA9" s="477">
        <f t="shared" si="1"/>
        <v>0</v>
      </c>
      <c r="AB9" s="655">
        <f t="shared" si="24"/>
        <v>82.6086956521739</v>
      </c>
      <c r="AC9" s="656">
        <f t="shared" si="2"/>
        <v>0</v>
      </c>
      <c r="AD9" s="656">
        <f t="shared" si="3"/>
        <v>8.695652173913043</v>
      </c>
      <c r="AE9" s="656">
        <f t="shared" si="4"/>
        <v>4.3478260869565215</v>
      </c>
      <c r="AF9" s="656">
        <f t="shared" si="5"/>
        <v>4.3478260869565215</v>
      </c>
      <c r="AG9" s="656">
        <f t="shared" si="6"/>
        <v>0</v>
      </c>
      <c r="AH9" s="656">
        <f t="shared" si="7"/>
        <v>0</v>
      </c>
      <c r="AI9" s="656">
        <f t="shared" si="8"/>
        <v>0</v>
      </c>
      <c r="AJ9" s="656">
        <f t="shared" si="9"/>
        <v>0</v>
      </c>
      <c r="AK9" s="656">
        <f t="shared" si="10"/>
        <v>0</v>
      </c>
      <c r="AL9" s="656">
        <f t="shared" si="11"/>
        <v>0</v>
      </c>
      <c r="AM9" s="656">
        <f t="shared" si="12"/>
        <v>0</v>
      </c>
      <c r="AN9" s="656">
        <f t="shared" si="13"/>
        <v>0</v>
      </c>
      <c r="AO9" s="656">
        <f t="shared" si="14"/>
        <v>0</v>
      </c>
      <c r="AP9" s="656">
        <f t="shared" si="15"/>
        <v>0</v>
      </c>
      <c r="AQ9" s="656">
        <f t="shared" si="16"/>
        <v>0</v>
      </c>
      <c r="AR9" s="656">
        <f t="shared" si="17"/>
        <v>0</v>
      </c>
      <c r="AS9" s="656">
        <f t="shared" si="18"/>
        <v>0</v>
      </c>
      <c r="AT9" s="656">
        <f t="shared" si="19"/>
        <v>0</v>
      </c>
      <c r="AU9" s="656">
        <f t="shared" si="20"/>
        <v>0</v>
      </c>
      <c r="AV9" s="657">
        <f t="shared" si="21"/>
        <v>0</v>
      </c>
      <c r="AW9" s="655">
        <f t="shared" si="22"/>
        <v>0</v>
      </c>
      <c r="AX9" s="658">
        <f t="shared" si="23"/>
        <v>0</v>
      </c>
    </row>
    <row r="10" spans="1:50" ht="20.25" customHeight="1" thickBot="1">
      <c r="A10" s="18">
        <v>6</v>
      </c>
      <c r="B10" s="764"/>
      <c r="C10" s="227" t="s">
        <v>21</v>
      </c>
      <c r="D10" s="135">
        <v>26</v>
      </c>
      <c r="E10" s="148">
        <v>21</v>
      </c>
      <c r="F10" s="174">
        <v>0</v>
      </c>
      <c r="G10" s="174">
        <v>1</v>
      </c>
      <c r="H10" s="174">
        <v>0</v>
      </c>
      <c r="I10" s="174">
        <v>1</v>
      </c>
      <c r="J10" s="174">
        <v>0</v>
      </c>
      <c r="K10" s="174">
        <v>0</v>
      </c>
      <c r="L10" s="174">
        <v>0</v>
      </c>
      <c r="M10" s="174">
        <v>1</v>
      </c>
      <c r="N10" s="174">
        <v>0</v>
      </c>
      <c r="O10" s="174">
        <v>1</v>
      </c>
      <c r="P10" s="174">
        <v>0</v>
      </c>
      <c r="Q10" s="174">
        <v>0</v>
      </c>
      <c r="R10" s="174">
        <v>1</v>
      </c>
      <c r="S10" s="174">
        <v>0</v>
      </c>
      <c r="T10" s="174">
        <v>0</v>
      </c>
      <c r="U10" s="174">
        <v>0</v>
      </c>
      <c r="V10" s="174">
        <v>0</v>
      </c>
      <c r="W10" s="174">
        <v>0</v>
      </c>
      <c r="X10" s="174">
        <v>0</v>
      </c>
      <c r="Y10" s="478">
        <v>0</v>
      </c>
      <c r="Z10" s="148">
        <f t="shared" si="0"/>
        <v>3</v>
      </c>
      <c r="AA10" s="478">
        <f t="shared" si="1"/>
        <v>2</v>
      </c>
      <c r="AB10" s="659">
        <f t="shared" si="24"/>
        <v>80.76923076923077</v>
      </c>
      <c r="AC10" s="660">
        <f t="shared" si="2"/>
        <v>0</v>
      </c>
      <c r="AD10" s="660">
        <f t="shared" si="3"/>
        <v>3.8461538461538463</v>
      </c>
      <c r="AE10" s="660">
        <f t="shared" si="4"/>
        <v>0</v>
      </c>
      <c r="AF10" s="660">
        <f t="shared" si="5"/>
        <v>3.8461538461538463</v>
      </c>
      <c r="AG10" s="660">
        <f t="shared" si="6"/>
        <v>0</v>
      </c>
      <c r="AH10" s="660">
        <f t="shared" si="7"/>
        <v>0</v>
      </c>
      <c r="AI10" s="660">
        <f t="shared" si="8"/>
        <v>0</v>
      </c>
      <c r="AJ10" s="660">
        <f t="shared" si="9"/>
        <v>3.8461538461538463</v>
      </c>
      <c r="AK10" s="660">
        <f t="shared" si="10"/>
        <v>0</v>
      </c>
      <c r="AL10" s="660">
        <f t="shared" si="11"/>
        <v>3.8461538461538463</v>
      </c>
      <c r="AM10" s="660">
        <f t="shared" si="12"/>
        <v>0</v>
      </c>
      <c r="AN10" s="660">
        <f t="shared" si="13"/>
        <v>0</v>
      </c>
      <c r="AO10" s="660">
        <f t="shared" si="14"/>
        <v>3.8461538461538463</v>
      </c>
      <c r="AP10" s="660">
        <f t="shared" si="15"/>
        <v>0</v>
      </c>
      <c r="AQ10" s="660">
        <f t="shared" si="16"/>
        <v>0</v>
      </c>
      <c r="AR10" s="660">
        <f t="shared" si="17"/>
        <v>0</v>
      </c>
      <c r="AS10" s="660">
        <f t="shared" si="18"/>
        <v>0</v>
      </c>
      <c r="AT10" s="660">
        <f t="shared" si="19"/>
        <v>0</v>
      </c>
      <c r="AU10" s="660">
        <f t="shared" si="20"/>
        <v>0</v>
      </c>
      <c r="AV10" s="661">
        <f t="shared" si="21"/>
        <v>0</v>
      </c>
      <c r="AW10" s="659">
        <f t="shared" si="22"/>
        <v>11.538461538461538</v>
      </c>
      <c r="AX10" s="662">
        <f t="shared" si="23"/>
        <v>7.6923076923076925</v>
      </c>
    </row>
    <row r="11" spans="1:50" ht="20.25" customHeight="1" thickBot="1">
      <c r="A11" s="18">
        <v>7</v>
      </c>
      <c r="B11" s="726" t="s">
        <v>75</v>
      </c>
      <c r="C11" s="225" t="s">
        <v>22</v>
      </c>
      <c r="D11" s="133">
        <v>151</v>
      </c>
      <c r="E11" s="151">
        <v>130</v>
      </c>
      <c r="F11" s="663">
        <v>1</v>
      </c>
      <c r="G11" s="663">
        <v>9</v>
      </c>
      <c r="H11" s="663">
        <v>2</v>
      </c>
      <c r="I11" s="663">
        <v>4</v>
      </c>
      <c r="J11" s="663">
        <v>1</v>
      </c>
      <c r="K11" s="663">
        <v>2</v>
      </c>
      <c r="L11" s="663">
        <v>0</v>
      </c>
      <c r="M11" s="663">
        <v>0</v>
      </c>
      <c r="N11" s="663">
        <v>0</v>
      </c>
      <c r="O11" s="663">
        <v>0</v>
      </c>
      <c r="P11" s="663">
        <v>2</v>
      </c>
      <c r="Q11" s="663">
        <v>0</v>
      </c>
      <c r="R11" s="663">
        <v>0</v>
      </c>
      <c r="S11" s="663">
        <v>0</v>
      </c>
      <c r="T11" s="663">
        <v>0</v>
      </c>
      <c r="U11" s="663">
        <v>0</v>
      </c>
      <c r="V11" s="663">
        <v>0</v>
      </c>
      <c r="W11" s="663">
        <v>0</v>
      </c>
      <c r="X11" s="663">
        <v>0</v>
      </c>
      <c r="Y11" s="664">
        <v>0</v>
      </c>
      <c r="Z11" s="665">
        <f t="shared" si="0"/>
        <v>5</v>
      </c>
      <c r="AA11" s="664">
        <f t="shared" si="1"/>
        <v>2</v>
      </c>
      <c r="AB11" s="651">
        <f t="shared" si="24"/>
        <v>86.09271523178808</v>
      </c>
      <c r="AC11" s="652">
        <f t="shared" si="2"/>
        <v>0.6622516556291391</v>
      </c>
      <c r="AD11" s="652">
        <f t="shared" si="3"/>
        <v>5.960264900662252</v>
      </c>
      <c r="AE11" s="652">
        <f t="shared" si="4"/>
        <v>1.3245033112582782</v>
      </c>
      <c r="AF11" s="652">
        <f t="shared" si="5"/>
        <v>2.6490066225165565</v>
      </c>
      <c r="AG11" s="652">
        <f t="shared" si="6"/>
        <v>0.6622516556291391</v>
      </c>
      <c r="AH11" s="652">
        <f t="shared" si="7"/>
        <v>1.3245033112582782</v>
      </c>
      <c r="AI11" s="652">
        <f t="shared" si="8"/>
        <v>0</v>
      </c>
      <c r="AJ11" s="652">
        <f t="shared" si="9"/>
        <v>0</v>
      </c>
      <c r="AK11" s="652">
        <f t="shared" si="10"/>
        <v>0</v>
      </c>
      <c r="AL11" s="652">
        <f t="shared" si="11"/>
        <v>0</v>
      </c>
      <c r="AM11" s="652">
        <f t="shared" si="12"/>
        <v>1.3245033112582782</v>
      </c>
      <c r="AN11" s="652">
        <f t="shared" si="13"/>
        <v>0</v>
      </c>
      <c r="AO11" s="652">
        <f t="shared" si="14"/>
        <v>0</v>
      </c>
      <c r="AP11" s="652">
        <f t="shared" si="15"/>
        <v>0</v>
      </c>
      <c r="AQ11" s="652">
        <f t="shared" si="16"/>
        <v>0</v>
      </c>
      <c r="AR11" s="652">
        <f t="shared" si="17"/>
        <v>0</v>
      </c>
      <c r="AS11" s="652">
        <f t="shared" si="18"/>
        <v>0</v>
      </c>
      <c r="AT11" s="652">
        <f t="shared" si="19"/>
        <v>0</v>
      </c>
      <c r="AU11" s="652">
        <f t="shared" si="20"/>
        <v>0</v>
      </c>
      <c r="AV11" s="653">
        <f t="shared" si="21"/>
        <v>0</v>
      </c>
      <c r="AW11" s="651">
        <f t="shared" si="22"/>
        <v>3.3112582781456954</v>
      </c>
      <c r="AX11" s="654">
        <f t="shared" si="23"/>
        <v>1.3245033112582782</v>
      </c>
    </row>
    <row r="12" spans="1:50" ht="20.25" customHeight="1" thickBot="1">
      <c r="A12" s="18">
        <v>8</v>
      </c>
      <c r="B12" s="726"/>
      <c r="C12" s="227" t="s">
        <v>23</v>
      </c>
      <c r="D12" s="135">
        <v>358</v>
      </c>
      <c r="E12" s="148">
        <v>316</v>
      </c>
      <c r="F12" s="666">
        <v>16</v>
      </c>
      <c r="G12" s="666">
        <v>14</v>
      </c>
      <c r="H12" s="666">
        <v>3</v>
      </c>
      <c r="I12" s="666">
        <v>3</v>
      </c>
      <c r="J12" s="666">
        <v>2</v>
      </c>
      <c r="K12" s="666">
        <v>2</v>
      </c>
      <c r="L12" s="666">
        <v>0</v>
      </c>
      <c r="M12" s="666">
        <v>0</v>
      </c>
      <c r="N12" s="666">
        <v>0</v>
      </c>
      <c r="O12" s="666">
        <v>1</v>
      </c>
      <c r="P12" s="666">
        <v>1</v>
      </c>
      <c r="Q12" s="666">
        <v>0</v>
      </c>
      <c r="R12" s="666">
        <v>0</v>
      </c>
      <c r="S12" s="666">
        <v>0</v>
      </c>
      <c r="T12" s="666">
        <v>0</v>
      </c>
      <c r="U12" s="666">
        <v>0</v>
      </c>
      <c r="V12" s="666">
        <v>0</v>
      </c>
      <c r="W12" s="666">
        <v>0</v>
      </c>
      <c r="X12" s="666">
        <v>0</v>
      </c>
      <c r="Y12" s="667">
        <v>0</v>
      </c>
      <c r="Z12" s="668">
        <f t="shared" si="0"/>
        <v>6</v>
      </c>
      <c r="AA12" s="667">
        <f t="shared" si="1"/>
        <v>2</v>
      </c>
      <c r="AB12" s="659">
        <f t="shared" si="24"/>
        <v>88.26815642458101</v>
      </c>
      <c r="AC12" s="660">
        <f t="shared" si="2"/>
        <v>4.4692737430167595</v>
      </c>
      <c r="AD12" s="660">
        <f t="shared" si="3"/>
        <v>3.910614525139665</v>
      </c>
      <c r="AE12" s="660">
        <f t="shared" si="4"/>
        <v>0.8379888268156425</v>
      </c>
      <c r="AF12" s="660">
        <f t="shared" si="5"/>
        <v>0.8379888268156425</v>
      </c>
      <c r="AG12" s="660">
        <f t="shared" si="6"/>
        <v>0.5586592178770949</v>
      </c>
      <c r="AH12" s="660">
        <f t="shared" si="7"/>
        <v>0.5586592178770949</v>
      </c>
      <c r="AI12" s="660">
        <f t="shared" si="8"/>
        <v>0</v>
      </c>
      <c r="AJ12" s="660">
        <f t="shared" si="9"/>
        <v>0</v>
      </c>
      <c r="AK12" s="660">
        <f t="shared" si="10"/>
        <v>0</v>
      </c>
      <c r="AL12" s="660">
        <f t="shared" si="11"/>
        <v>0.27932960893854747</v>
      </c>
      <c r="AM12" s="660">
        <f t="shared" si="12"/>
        <v>0.27932960893854747</v>
      </c>
      <c r="AN12" s="660">
        <f t="shared" si="13"/>
        <v>0</v>
      </c>
      <c r="AO12" s="660">
        <f t="shared" si="14"/>
        <v>0</v>
      </c>
      <c r="AP12" s="660">
        <f t="shared" si="15"/>
        <v>0</v>
      </c>
      <c r="AQ12" s="660">
        <f t="shared" si="16"/>
        <v>0</v>
      </c>
      <c r="AR12" s="660">
        <f t="shared" si="17"/>
        <v>0</v>
      </c>
      <c r="AS12" s="660">
        <f t="shared" si="18"/>
        <v>0</v>
      </c>
      <c r="AT12" s="660">
        <f t="shared" si="19"/>
        <v>0</v>
      </c>
      <c r="AU12" s="660">
        <f t="shared" si="20"/>
        <v>0</v>
      </c>
      <c r="AV12" s="661">
        <f t="shared" si="21"/>
        <v>0</v>
      </c>
      <c r="AW12" s="659">
        <f t="shared" si="22"/>
        <v>1.675977653631285</v>
      </c>
      <c r="AX12" s="662">
        <f t="shared" si="23"/>
        <v>0.5586592178770949</v>
      </c>
    </row>
    <row r="13" spans="1:50" ht="20.25" customHeight="1" thickBot="1">
      <c r="A13" s="18">
        <v>9</v>
      </c>
      <c r="B13" s="726" t="s">
        <v>78</v>
      </c>
      <c r="C13" s="225" t="s">
        <v>24</v>
      </c>
      <c r="D13" s="134">
        <v>1187</v>
      </c>
      <c r="E13" s="162">
        <v>1070</v>
      </c>
      <c r="F13" s="669">
        <v>27</v>
      </c>
      <c r="G13" s="669">
        <v>42</v>
      </c>
      <c r="H13" s="669">
        <v>12</v>
      </c>
      <c r="I13" s="669">
        <v>17</v>
      </c>
      <c r="J13" s="669">
        <v>1</v>
      </c>
      <c r="K13" s="669">
        <v>4</v>
      </c>
      <c r="L13" s="669">
        <v>4</v>
      </c>
      <c r="M13" s="669">
        <v>4</v>
      </c>
      <c r="N13" s="669">
        <v>0</v>
      </c>
      <c r="O13" s="669">
        <v>1</v>
      </c>
      <c r="P13" s="669">
        <v>1</v>
      </c>
      <c r="Q13" s="669">
        <v>2</v>
      </c>
      <c r="R13" s="669">
        <v>0</v>
      </c>
      <c r="S13" s="669">
        <v>1</v>
      </c>
      <c r="T13" s="669">
        <v>0</v>
      </c>
      <c r="U13" s="669">
        <v>0</v>
      </c>
      <c r="V13" s="669">
        <v>0</v>
      </c>
      <c r="W13" s="669">
        <v>0</v>
      </c>
      <c r="X13" s="669">
        <v>1</v>
      </c>
      <c r="Y13" s="670">
        <v>0</v>
      </c>
      <c r="Z13" s="671">
        <f t="shared" si="0"/>
        <v>19</v>
      </c>
      <c r="AA13" s="670">
        <f t="shared" si="1"/>
        <v>6</v>
      </c>
      <c r="AB13" s="672">
        <f t="shared" si="24"/>
        <v>90.14321819713564</v>
      </c>
      <c r="AC13" s="673">
        <f t="shared" si="2"/>
        <v>2.274641954507161</v>
      </c>
      <c r="AD13" s="673">
        <f t="shared" si="3"/>
        <v>3.5383319292333613</v>
      </c>
      <c r="AE13" s="673">
        <f t="shared" si="4"/>
        <v>1.0109519797809603</v>
      </c>
      <c r="AF13" s="673">
        <f t="shared" si="5"/>
        <v>1.4321819713563606</v>
      </c>
      <c r="AG13" s="673">
        <f t="shared" si="6"/>
        <v>0.08424599831508003</v>
      </c>
      <c r="AH13" s="673">
        <f t="shared" si="7"/>
        <v>0.33698399326032014</v>
      </c>
      <c r="AI13" s="673">
        <f t="shared" si="8"/>
        <v>0.33698399326032014</v>
      </c>
      <c r="AJ13" s="673">
        <f t="shared" si="9"/>
        <v>0.33698399326032014</v>
      </c>
      <c r="AK13" s="673">
        <f t="shared" si="10"/>
        <v>0</v>
      </c>
      <c r="AL13" s="673">
        <f t="shared" si="11"/>
        <v>0.08424599831508003</v>
      </c>
      <c r="AM13" s="673">
        <f t="shared" si="12"/>
        <v>0.08424599831508003</v>
      </c>
      <c r="AN13" s="673">
        <f t="shared" si="13"/>
        <v>0.16849199663016007</v>
      </c>
      <c r="AO13" s="673">
        <f t="shared" si="14"/>
        <v>0</v>
      </c>
      <c r="AP13" s="673">
        <f t="shared" si="15"/>
        <v>0.08424599831508003</v>
      </c>
      <c r="AQ13" s="673">
        <f t="shared" si="16"/>
        <v>0</v>
      </c>
      <c r="AR13" s="673">
        <f t="shared" si="17"/>
        <v>0</v>
      </c>
      <c r="AS13" s="673">
        <f t="shared" si="18"/>
        <v>0</v>
      </c>
      <c r="AT13" s="673">
        <f t="shared" si="19"/>
        <v>0</v>
      </c>
      <c r="AU13" s="673">
        <f t="shared" si="20"/>
        <v>0.08424599831508003</v>
      </c>
      <c r="AV13" s="674">
        <f t="shared" si="21"/>
        <v>0</v>
      </c>
      <c r="AW13" s="672">
        <f t="shared" si="22"/>
        <v>1.6006739679865205</v>
      </c>
      <c r="AX13" s="675">
        <f t="shared" si="23"/>
        <v>0.5054759898904801</v>
      </c>
    </row>
    <row r="14" spans="1:50" ht="20.25" customHeight="1" thickBot="1">
      <c r="A14" s="18">
        <v>10</v>
      </c>
      <c r="B14" s="726"/>
      <c r="C14" s="226" t="s">
        <v>25</v>
      </c>
      <c r="D14" s="134">
        <v>844</v>
      </c>
      <c r="E14" s="136">
        <v>799</v>
      </c>
      <c r="F14" s="676">
        <v>8</v>
      </c>
      <c r="G14" s="676">
        <v>20</v>
      </c>
      <c r="H14" s="676">
        <v>4</v>
      </c>
      <c r="I14" s="676">
        <v>6</v>
      </c>
      <c r="J14" s="676">
        <v>3</v>
      </c>
      <c r="K14" s="676">
        <v>2</v>
      </c>
      <c r="L14" s="676">
        <v>0</v>
      </c>
      <c r="M14" s="676">
        <v>1</v>
      </c>
      <c r="N14" s="676">
        <v>1</v>
      </c>
      <c r="O14" s="676">
        <v>0</v>
      </c>
      <c r="P14" s="676">
        <v>0</v>
      </c>
      <c r="Q14" s="676">
        <v>0</v>
      </c>
      <c r="R14" s="676">
        <v>0</v>
      </c>
      <c r="S14" s="676">
        <v>0</v>
      </c>
      <c r="T14" s="676">
        <v>0</v>
      </c>
      <c r="U14" s="676">
        <v>0</v>
      </c>
      <c r="V14" s="676">
        <v>0</v>
      </c>
      <c r="W14" s="676">
        <v>0</v>
      </c>
      <c r="X14" s="676">
        <v>0</v>
      </c>
      <c r="Y14" s="677">
        <v>0</v>
      </c>
      <c r="Z14" s="678">
        <f t="shared" si="0"/>
        <v>7</v>
      </c>
      <c r="AA14" s="677">
        <f t="shared" si="1"/>
        <v>1</v>
      </c>
      <c r="AB14" s="655">
        <f t="shared" si="24"/>
        <v>94.66824644549763</v>
      </c>
      <c r="AC14" s="656">
        <f t="shared" si="2"/>
        <v>0.9478672985781991</v>
      </c>
      <c r="AD14" s="656">
        <f t="shared" si="3"/>
        <v>2.3696682464454977</v>
      </c>
      <c r="AE14" s="656">
        <f t="shared" si="4"/>
        <v>0.47393364928909953</v>
      </c>
      <c r="AF14" s="656">
        <f t="shared" si="5"/>
        <v>0.7109004739336493</v>
      </c>
      <c r="AG14" s="656">
        <f t="shared" si="6"/>
        <v>0.35545023696682465</v>
      </c>
      <c r="AH14" s="656">
        <f t="shared" si="7"/>
        <v>0.23696682464454977</v>
      </c>
      <c r="AI14" s="656">
        <f t="shared" si="8"/>
        <v>0</v>
      </c>
      <c r="AJ14" s="656">
        <f t="shared" si="9"/>
        <v>0.11848341232227488</v>
      </c>
      <c r="AK14" s="656">
        <f t="shared" si="10"/>
        <v>0.11848341232227488</v>
      </c>
      <c r="AL14" s="656">
        <f t="shared" si="11"/>
        <v>0</v>
      </c>
      <c r="AM14" s="656">
        <f t="shared" si="12"/>
        <v>0</v>
      </c>
      <c r="AN14" s="656">
        <f t="shared" si="13"/>
        <v>0</v>
      </c>
      <c r="AO14" s="656">
        <f t="shared" si="14"/>
        <v>0</v>
      </c>
      <c r="AP14" s="656">
        <f t="shared" si="15"/>
        <v>0</v>
      </c>
      <c r="AQ14" s="656">
        <f t="shared" si="16"/>
        <v>0</v>
      </c>
      <c r="AR14" s="656">
        <f t="shared" si="17"/>
        <v>0</v>
      </c>
      <c r="AS14" s="656">
        <f t="shared" si="18"/>
        <v>0</v>
      </c>
      <c r="AT14" s="656">
        <f t="shared" si="19"/>
        <v>0</v>
      </c>
      <c r="AU14" s="656">
        <f t="shared" si="20"/>
        <v>0</v>
      </c>
      <c r="AV14" s="657">
        <f t="shared" si="21"/>
        <v>0</v>
      </c>
      <c r="AW14" s="655">
        <f t="shared" si="22"/>
        <v>0.8293838862559242</v>
      </c>
      <c r="AX14" s="658">
        <f t="shared" si="23"/>
        <v>0.11848341232227488</v>
      </c>
    </row>
    <row r="15" spans="1:50" ht="20.25" customHeight="1" thickBot="1">
      <c r="A15" s="18">
        <v>11</v>
      </c>
      <c r="B15" s="726"/>
      <c r="C15" s="226" t="s">
        <v>26</v>
      </c>
      <c r="D15" s="134">
        <v>466</v>
      </c>
      <c r="E15" s="136">
        <v>429</v>
      </c>
      <c r="F15" s="676">
        <v>7</v>
      </c>
      <c r="G15" s="676">
        <v>22</v>
      </c>
      <c r="H15" s="676">
        <v>3</v>
      </c>
      <c r="I15" s="676">
        <v>0</v>
      </c>
      <c r="J15" s="676">
        <v>1</v>
      </c>
      <c r="K15" s="676">
        <v>2</v>
      </c>
      <c r="L15" s="676">
        <v>1</v>
      </c>
      <c r="M15" s="676">
        <v>0</v>
      </c>
      <c r="N15" s="676">
        <v>0</v>
      </c>
      <c r="O15" s="676">
        <v>0</v>
      </c>
      <c r="P15" s="676">
        <v>0</v>
      </c>
      <c r="Q15" s="676">
        <v>1</v>
      </c>
      <c r="R15" s="676">
        <v>0</v>
      </c>
      <c r="S15" s="676">
        <v>0</v>
      </c>
      <c r="T15" s="676">
        <v>0</v>
      </c>
      <c r="U15" s="676">
        <v>0</v>
      </c>
      <c r="V15" s="676">
        <v>0</v>
      </c>
      <c r="W15" s="676">
        <v>0</v>
      </c>
      <c r="X15" s="676">
        <v>0</v>
      </c>
      <c r="Y15" s="677">
        <v>0</v>
      </c>
      <c r="Z15" s="678">
        <f t="shared" si="0"/>
        <v>5</v>
      </c>
      <c r="AA15" s="677">
        <f t="shared" si="1"/>
        <v>1</v>
      </c>
      <c r="AB15" s="655">
        <f t="shared" si="24"/>
        <v>92.06008583690986</v>
      </c>
      <c r="AC15" s="656">
        <f t="shared" si="2"/>
        <v>1.502145922746781</v>
      </c>
      <c r="AD15" s="656">
        <f t="shared" si="3"/>
        <v>4.721030042918455</v>
      </c>
      <c r="AE15" s="656">
        <f t="shared" si="4"/>
        <v>0.6437768240343348</v>
      </c>
      <c r="AF15" s="656">
        <f t="shared" si="5"/>
        <v>0</v>
      </c>
      <c r="AG15" s="656">
        <f t="shared" si="6"/>
        <v>0.2145922746781116</v>
      </c>
      <c r="AH15" s="656">
        <f t="shared" si="7"/>
        <v>0.4291845493562232</v>
      </c>
      <c r="AI15" s="656">
        <f t="shared" si="8"/>
        <v>0.2145922746781116</v>
      </c>
      <c r="AJ15" s="656">
        <f t="shared" si="9"/>
        <v>0</v>
      </c>
      <c r="AK15" s="656">
        <f t="shared" si="10"/>
        <v>0</v>
      </c>
      <c r="AL15" s="656">
        <f t="shared" si="11"/>
        <v>0</v>
      </c>
      <c r="AM15" s="656">
        <f t="shared" si="12"/>
        <v>0</v>
      </c>
      <c r="AN15" s="656">
        <f t="shared" si="13"/>
        <v>0.2145922746781116</v>
      </c>
      <c r="AO15" s="656">
        <f t="shared" si="14"/>
        <v>0</v>
      </c>
      <c r="AP15" s="656">
        <f t="shared" si="15"/>
        <v>0</v>
      </c>
      <c r="AQ15" s="656">
        <f t="shared" si="16"/>
        <v>0</v>
      </c>
      <c r="AR15" s="656">
        <f t="shared" si="17"/>
        <v>0</v>
      </c>
      <c r="AS15" s="656">
        <f t="shared" si="18"/>
        <v>0</v>
      </c>
      <c r="AT15" s="656">
        <f t="shared" si="19"/>
        <v>0</v>
      </c>
      <c r="AU15" s="656">
        <f t="shared" si="20"/>
        <v>0</v>
      </c>
      <c r="AV15" s="657">
        <f t="shared" si="21"/>
        <v>0</v>
      </c>
      <c r="AW15" s="655">
        <f t="shared" si="22"/>
        <v>1.0729613733905579</v>
      </c>
      <c r="AX15" s="658">
        <f t="shared" si="23"/>
        <v>0.2145922746781116</v>
      </c>
    </row>
    <row r="16" spans="1:50" ht="20.25" customHeight="1" thickBot="1">
      <c r="A16" s="18">
        <v>12</v>
      </c>
      <c r="B16" s="726"/>
      <c r="C16" s="226" t="s">
        <v>37</v>
      </c>
      <c r="D16" s="134">
        <v>145</v>
      </c>
      <c r="E16" s="136">
        <v>131</v>
      </c>
      <c r="F16" s="121">
        <v>1</v>
      </c>
      <c r="G16" s="121">
        <v>8</v>
      </c>
      <c r="H16" s="121">
        <v>2</v>
      </c>
      <c r="I16" s="121">
        <v>1</v>
      </c>
      <c r="J16" s="121">
        <v>0</v>
      </c>
      <c r="K16" s="121">
        <v>1</v>
      </c>
      <c r="L16" s="121">
        <v>1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477">
        <v>0</v>
      </c>
      <c r="Z16" s="136">
        <f t="shared" si="0"/>
        <v>2</v>
      </c>
      <c r="AA16" s="477">
        <f t="shared" si="1"/>
        <v>0</v>
      </c>
      <c r="AB16" s="655">
        <f t="shared" si="24"/>
        <v>90.3448275862069</v>
      </c>
      <c r="AC16" s="656">
        <f t="shared" si="2"/>
        <v>0.6896551724137931</v>
      </c>
      <c r="AD16" s="656">
        <f t="shared" si="3"/>
        <v>5.517241379310345</v>
      </c>
      <c r="AE16" s="656">
        <f t="shared" si="4"/>
        <v>1.3793103448275863</v>
      </c>
      <c r="AF16" s="656">
        <f t="shared" si="5"/>
        <v>0.6896551724137931</v>
      </c>
      <c r="AG16" s="656">
        <f t="shared" si="6"/>
        <v>0</v>
      </c>
      <c r="AH16" s="656">
        <f t="shared" si="7"/>
        <v>0.6896551724137931</v>
      </c>
      <c r="AI16" s="656">
        <f t="shared" si="8"/>
        <v>0.6896551724137931</v>
      </c>
      <c r="AJ16" s="656">
        <f t="shared" si="9"/>
        <v>0</v>
      </c>
      <c r="AK16" s="656">
        <f t="shared" si="10"/>
        <v>0</v>
      </c>
      <c r="AL16" s="656">
        <f t="shared" si="11"/>
        <v>0</v>
      </c>
      <c r="AM16" s="656">
        <f t="shared" si="12"/>
        <v>0</v>
      </c>
      <c r="AN16" s="656">
        <f t="shared" si="13"/>
        <v>0</v>
      </c>
      <c r="AO16" s="656">
        <f t="shared" si="14"/>
        <v>0</v>
      </c>
      <c r="AP16" s="656">
        <f t="shared" si="15"/>
        <v>0</v>
      </c>
      <c r="AQ16" s="656">
        <f t="shared" si="16"/>
        <v>0</v>
      </c>
      <c r="AR16" s="656">
        <f t="shared" si="17"/>
        <v>0</v>
      </c>
      <c r="AS16" s="656">
        <f t="shared" si="18"/>
        <v>0</v>
      </c>
      <c r="AT16" s="656">
        <f t="shared" si="19"/>
        <v>0</v>
      </c>
      <c r="AU16" s="656">
        <f t="shared" si="20"/>
        <v>0</v>
      </c>
      <c r="AV16" s="657">
        <f t="shared" si="21"/>
        <v>0</v>
      </c>
      <c r="AW16" s="655">
        <f t="shared" si="22"/>
        <v>1.3793103448275863</v>
      </c>
      <c r="AX16" s="658">
        <f t="shared" si="23"/>
        <v>0</v>
      </c>
    </row>
    <row r="17" spans="1:50" ht="20.25" customHeight="1" thickBot="1">
      <c r="A17" s="18">
        <v>13</v>
      </c>
      <c r="B17" s="726"/>
      <c r="C17" s="226" t="s">
        <v>27</v>
      </c>
      <c r="D17" s="134">
        <v>344</v>
      </c>
      <c r="E17" s="136">
        <v>320</v>
      </c>
      <c r="F17" s="676">
        <v>7</v>
      </c>
      <c r="G17" s="676">
        <v>5</v>
      </c>
      <c r="H17" s="676">
        <v>0</v>
      </c>
      <c r="I17" s="676">
        <v>6</v>
      </c>
      <c r="J17" s="676">
        <v>2</v>
      </c>
      <c r="K17" s="676">
        <v>1</v>
      </c>
      <c r="L17" s="676">
        <v>0</v>
      </c>
      <c r="M17" s="676">
        <v>1</v>
      </c>
      <c r="N17" s="676">
        <v>0</v>
      </c>
      <c r="O17" s="676">
        <v>2</v>
      </c>
      <c r="P17" s="676">
        <v>0</v>
      </c>
      <c r="Q17" s="676">
        <v>0</v>
      </c>
      <c r="R17" s="676">
        <v>0</v>
      </c>
      <c r="S17" s="676">
        <v>0</v>
      </c>
      <c r="T17" s="676">
        <v>0</v>
      </c>
      <c r="U17" s="676">
        <v>0</v>
      </c>
      <c r="V17" s="676">
        <v>0</v>
      </c>
      <c r="W17" s="676">
        <v>0</v>
      </c>
      <c r="X17" s="676">
        <v>0</v>
      </c>
      <c r="Y17" s="677">
        <v>0</v>
      </c>
      <c r="Z17" s="678">
        <f t="shared" si="0"/>
        <v>6</v>
      </c>
      <c r="AA17" s="677">
        <f t="shared" si="1"/>
        <v>2</v>
      </c>
      <c r="AB17" s="655">
        <f t="shared" si="24"/>
        <v>93.02325581395348</v>
      </c>
      <c r="AC17" s="656">
        <f t="shared" si="2"/>
        <v>2.0348837209302326</v>
      </c>
      <c r="AD17" s="656">
        <f t="shared" si="3"/>
        <v>1.4534883720930232</v>
      </c>
      <c r="AE17" s="656">
        <f t="shared" si="4"/>
        <v>0</v>
      </c>
      <c r="AF17" s="656">
        <f t="shared" si="5"/>
        <v>1.744186046511628</v>
      </c>
      <c r="AG17" s="656">
        <f t="shared" si="6"/>
        <v>0.5813953488372093</v>
      </c>
      <c r="AH17" s="656">
        <f t="shared" si="7"/>
        <v>0.29069767441860467</v>
      </c>
      <c r="AI17" s="656">
        <f t="shared" si="8"/>
        <v>0</v>
      </c>
      <c r="AJ17" s="656">
        <f t="shared" si="9"/>
        <v>0.29069767441860467</v>
      </c>
      <c r="AK17" s="656">
        <f t="shared" si="10"/>
        <v>0</v>
      </c>
      <c r="AL17" s="656">
        <f t="shared" si="11"/>
        <v>0.5813953488372093</v>
      </c>
      <c r="AM17" s="656">
        <f t="shared" si="12"/>
        <v>0</v>
      </c>
      <c r="AN17" s="656">
        <f t="shared" si="13"/>
        <v>0</v>
      </c>
      <c r="AO17" s="656">
        <f t="shared" si="14"/>
        <v>0</v>
      </c>
      <c r="AP17" s="656">
        <f t="shared" si="15"/>
        <v>0</v>
      </c>
      <c r="AQ17" s="656">
        <f t="shared" si="16"/>
        <v>0</v>
      </c>
      <c r="AR17" s="656">
        <f t="shared" si="17"/>
        <v>0</v>
      </c>
      <c r="AS17" s="656">
        <f t="shared" si="18"/>
        <v>0</v>
      </c>
      <c r="AT17" s="656">
        <f t="shared" si="19"/>
        <v>0</v>
      </c>
      <c r="AU17" s="656">
        <f t="shared" si="20"/>
        <v>0</v>
      </c>
      <c r="AV17" s="657">
        <f t="shared" si="21"/>
        <v>0</v>
      </c>
      <c r="AW17" s="655">
        <f t="shared" si="22"/>
        <v>1.744186046511628</v>
      </c>
      <c r="AX17" s="658">
        <f t="shared" si="23"/>
        <v>0.5813953488372093</v>
      </c>
    </row>
    <row r="18" spans="1:50" ht="20.25" customHeight="1" thickBot="1">
      <c r="A18" s="18">
        <v>14</v>
      </c>
      <c r="B18" s="726"/>
      <c r="C18" s="226" t="s">
        <v>28</v>
      </c>
      <c r="D18" s="134">
        <v>286</v>
      </c>
      <c r="E18" s="136">
        <v>262</v>
      </c>
      <c r="F18" s="676">
        <v>6</v>
      </c>
      <c r="G18" s="676">
        <v>8</v>
      </c>
      <c r="H18" s="676">
        <v>4</v>
      </c>
      <c r="I18" s="676">
        <v>2</v>
      </c>
      <c r="J18" s="676">
        <v>1</v>
      </c>
      <c r="K18" s="676">
        <v>0</v>
      </c>
      <c r="L18" s="676">
        <v>0</v>
      </c>
      <c r="M18" s="676">
        <v>0</v>
      </c>
      <c r="N18" s="676">
        <v>1</v>
      </c>
      <c r="O18" s="676">
        <v>0</v>
      </c>
      <c r="P18" s="676">
        <v>0</v>
      </c>
      <c r="Q18" s="676">
        <v>0</v>
      </c>
      <c r="R18" s="676">
        <v>2</v>
      </c>
      <c r="S18" s="676">
        <v>0</v>
      </c>
      <c r="T18" s="676">
        <v>0</v>
      </c>
      <c r="U18" s="676">
        <v>0</v>
      </c>
      <c r="V18" s="676">
        <v>0</v>
      </c>
      <c r="W18" s="676">
        <v>0</v>
      </c>
      <c r="X18" s="676">
        <v>0</v>
      </c>
      <c r="Y18" s="677">
        <v>0</v>
      </c>
      <c r="Z18" s="678">
        <f t="shared" si="0"/>
        <v>4</v>
      </c>
      <c r="AA18" s="677">
        <f t="shared" si="1"/>
        <v>3</v>
      </c>
      <c r="AB18" s="655">
        <f t="shared" si="24"/>
        <v>91.6083916083916</v>
      </c>
      <c r="AC18" s="656">
        <f t="shared" si="2"/>
        <v>2.097902097902098</v>
      </c>
      <c r="AD18" s="656">
        <f t="shared" si="3"/>
        <v>2.797202797202797</v>
      </c>
      <c r="AE18" s="656">
        <f t="shared" si="4"/>
        <v>1.3986013986013985</v>
      </c>
      <c r="AF18" s="656">
        <f t="shared" si="5"/>
        <v>0.6993006993006993</v>
      </c>
      <c r="AG18" s="656">
        <f t="shared" si="6"/>
        <v>0.34965034965034963</v>
      </c>
      <c r="AH18" s="656">
        <f t="shared" si="7"/>
        <v>0</v>
      </c>
      <c r="AI18" s="656">
        <f t="shared" si="8"/>
        <v>0</v>
      </c>
      <c r="AJ18" s="656">
        <f t="shared" si="9"/>
        <v>0</v>
      </c>
      <c r="AK18" s="656">
        <f t="shared" si="10"/>
        <v>0.34965034965034963</v>
      </c>
      <c r="AL18" s="656">
        <f t="shared" si="11"/>
        <v>0</v>
      </c>
      <c r="AM18" s="656">
        <f t="shared" si="12"/>
        <v>0</v>
      </c>
      <c r="AN18" s="656">
        <f t="shared" si="13"/>
        <v>0</v>
      </c>
      <c r="AO18" s="656">
        <f t="shared" si="14"/>
        <v>0.6993006993006993</v>
      </c>
      <c r="AP18" s="656">
        <f t="shared" si="15"/>
        <v>0</v>
      </c>
      <c r="AQ18" s="656">
        <f t="shared" si="16"/>
        <v>0</v>
      </c>
      <c r="AR18" s="656">
        <f t="shared" si="17"/>
        <v>0</v>
      </c>
      <c r="AS18" s="656">
        <f t="shared" si="18"/>
        <v>0</v>
      </c>
      <c r="AT18" s="656">
        <f t="shared" si="19"/>
        <v>0</v>
      </c>
      <c r="AU18" s="656">
        <f t="shared" si="20"/>
        <v>0</v>
      </c>
      <c r="AV18" s="657">
        <f t="shared" si="21"/>
        <v>0</v>
      </c>
      <c r="AW18" s="655">
        <f t="shared" si="22"/>
        <v>1.3986013986013985</v>
      </c>
      <c r="AX18" s="658">
        <f t="shared" si="23"/>
        <v>1.048951048951049</v>
      </c>
    </row>
    <row r="19" spans="1:50" ht="20.25" customHeight="1" thickBot="1">
      <c r="A19" s="18">
        <v>15</v>
      </c>
      <c r="B19" s="726"/>
      <c r="C19" s="226" t="s">
        <v>29</v>
      </c>
      <c r="D19" s="134">
        <v>250</v>
      </c>
      <c r="E19" s="136">
        <v>223</v>
      </c>
      <c r="F19" s="676">
        <v>4</v>
      </c>
      <c r="G19" s="676">
        <v>10</v>
      </c>
      <c r="H19" s="676">
        <v>4</v>
      </c>
      <c r="I19" s="676">
        <v>5</v>
      </c>
      <c r="J19" s="676">
        <v>1</v>
      </c>
      <c r="K19" s="676">
        <v>0</v>
      </c>
      <c r="L19" s="676">
        <v>0</v>
      </c>
      <c r="M19" s="676">
        <v>0</v>
      </c>
      <c r="N19" s="676">
        <v>0</v>
      </c>
      <c r="O19" s="676">
        <v>1</v>
      </c>
      <c r="P19" s="676">
        <v>0</v>
      </c>
      <c r="Q19" s="676">
        <v>1</v>
      </c>
      <c r="R19" s="676">
        <v>0</v>
      </c>
      <c r="S19" s="676">
        <v>0</v>
      </c>
      <c r="T19" s="676">
        <v>1</v>
      </c>
      <c r="U19" s="676">
        <v>0</v>
      </c>
      <c r="V19" s="676">
        <v>0</v>
      </c>
      <c r="W19" s="676">
        <v>0</v>
      </c>
      <c r="X19" s="676">
        <v>0</v>
      </c>
      <c r="Y19" s="677">
        <v>0</v>
      </c>
      <c r="Z19" s="678">
        <f t="shared" si="0"/>
        <v>4</v>
      </c>
      <c r="AA19" s="677">
        <f t="shared" si="1"/>
        <v>3</v>
      </c>
      <c r="AB19" s="655">
        <f t="shared" si="24"/>
        <v>89.2</v>
      </c>
      <c r="AC19" s="656">
        <f t="shared" si="2"/>
        <v>1.6</v>
      </c>
      <c r="AD19" s="656">
        <f t="shared" si="3"/>
        <v>4</v>
      </c>
      <c r="AE19" s="656">
        <f t="shared" si="4"/>
        <v>1.6</v>
      </c>
      <c r="AF19" s="656">
        <f t="shared" si="5"/>
        <v>2</v>
      </c>
      <c r="AG19" s="656">
        <f t="shared" si="6"/>
        <v>0.4</v>
      </c>
      <c r="AH19" s="656">
        <f t="shared" si="7"/>
        <v>0</v>
      </c>
      <c r="AI19" s="656">
        <f t="shared" si="8"/>
        <v>0</v>
      </c>
      <c r="AJ19" s="656">
        <f t="shared" si="9"/>
        <v>0</v>
      </c>
      <c r="AK19" s="656">
        <f t="shared" si="10"/>
        <v>0</v>
      </c>
      <c r="AL19" s="656">
        <f t="shared" si="11"/>
        <v>0.4</v>
      </c>
      <c r="AM19" s="656">
        <f t="shared" si="12"/>
        <v>0</v>
      </c>
      <c r="AN19" s="656">
        <f t="shared" si="13"/>
        <v>0.4</v>
      </c>
      <c r="AO19" s="656">
        <f t="shared" si="14"/>
        <v>0</v>
      </c>
      <c r="AP19" s="656">
        <f t="shared" si="15"/>
        <v>0</v>
      </c>
      <c r="AQ19" s="656">
        <f t="shared" si="16"/>
        <v>0.4</v>
      </c>
      <c r="AR19" s="656">
        <f t="shared" si="17"/>
        <v>0</v>
      </c>
      <c r="AS19" s="656">
        <f t="shared" si="18"/>
        <v>0</v>
      </c>
      <c r="AT19" s="656">
        <f t="shared" si="19"/>
        <v>0</v>
      </c>
      <c r="AU19" s="656">
        <f t="shared" si="20"/>
        <v>0</v>
      </c>
      <c r="AV19" s="657">
        <f t="shared" si="21"/>
        <v>0</v>
      </c>
      <c r="AW19" s="655">
        <f t="shared" si="22"/>
        <v>1.6</v>
      </c>
      <c r="AX19" s="658">
        <f t="shared" si="23"/>
        <v>1.2</v>
      </c>
    </row>
    <row r="20" spans="1:50" ht="20.25" customHeight="1" thickBot="1">
      <c r="A20" s="18">
        <v>16</v>
      </c>
      <c r="B20" s="726"/>
      <c r="C20" s="227" t="s">
        <v>30</v>
      </c>
      <c r="D20" s="135">
        <v>453</v>
      </c>
      <c r="E20" s="148">
        <v>428</v>
      </c>
      <c r="F20" s="666">
        <v>8</v>
      </c>
      <c r="G20" s="666">
        <v>6</v>
      </c>
      <c r="H20" s="666">
        <v>3</v>
      </c>
      <c r="I20" s="666">
        <v>3</v>
      </c>
      <c r="J20" s="666">
        <v>3</v>
      </c>
      <c r="K20" s="666">
        <v>0</v>
      </c>
      <c r="L20" s="666">
        <v>0</v>
      </c>
      <c r="M20" s="666">
        <v>0</v>
      </c>
      <c r="N20" s="666">
        <v>0</v>
      </c>
      <c r="O20" s="666">
        <v>1</v>
      </c>
      <c r="P20" s="666">
        <v>0</v>
      </c>
      <c r="Q20" s="666">
        <v>0</v>
      </c>
      <c r="R20" s="666">
        <v>0</v>
      </c>
      <c r="S20" s="666">
        <v>0</v>
      </c>
      <c r="T20" s="666">
        <v>0</v>
      </c>
      <c r="U20" s="666">
        <v>1</v>
      </c>
      <c r="V20" s="666">
        <v>0</v>
      </c>
      <c r="W20" s="666">
        <v>0</v>
      </c>
      <c r="X20" s="666">
        <v>0</v>
      </c>
      <c r="Y20" s="667">
        <v>0</v>
      </c>
      <c r="Z20" s="668">
        <f t="shared" si="0"/>
        <v>5</v>
      </c>
      <c r="AA20" s="667">
        <f t="shared" si="1"/>
        <v>2</v>
      </c>
      <c r="AB20" s="659">
        <f t="shared" si="24"/>
        <v>94.48123620309052</v>
      </c>
      <c r="AC20" s="660">
        <f t="shared" si="2"/>
        <v>1.7660044150110374</v>
      </c>
      <c r="AD20" s="660">
        <f t="shared" si="3"/>
        <v>1.3245033112582782</v>
      </c>
      <c r="AE20" s="660">
        <f t="shared" si="4"/>
        <v>0.6622516556291391</v>
      </c>
      <c r="AF20" s="660">
        <f t="shared" si="5"/>
        <v>0.6622516556291391</v>
      </c>
      <c r="AG20" s="660">
        <f t="shared" si="6"/>
        <v>0.6622516556291391</v>
      </c>
      <c r="AH20" s="660">
        <f t="shared" si="7"/>
        <v>0</v>
      </c>
      <c r="AI20" s="660">
        <f t="shared" si="8"/>
        <v>0</v>
      </c>
      <c r="AJ20" s="660">
        <f t="shared" si="9"/>
        <v>0</v>
      </c>
      <c r="AK20" s="660">
        <f t="shared" si="10"/>
        <v>0</v>
      </c>
      <c r="AL20" s="660">
        <f t="shared" si="11"/>
        <v>0.22075055187637968</v>
      </c>
      <c r="AM20" s="660">
        <f t="shared" si="12"/>
        <v>0</v>
      </c>
      <c r="AN20" s="660">
        <f t="shared" si="13"/>
        <v>0</v>
      </c>
      <c r="AO20" s="660">
        <f t="shared" si="14"/>
        <v>0</v>
      </c>
      <c r="AP20" s="660">
        <f t="shared" si="15"/>
        <v>0</v>
      </c>
      <c r="AQ20" s="660">
        <f t="shared" si="16"/>
        <v>0</v>
      </c>
      <c r="AR20" s="660">
        <f t="shared" si="17"/>
        <v>0.22075055187637968</v>
      </c>
      <c r="AS20" s="660">
        <f t="shared" si="18"/>
        <v>0</v>
      </c>
      <c r="AT20" s="660">
        <f t="shared" si="19"/>
        <v>0</v>
      </c>
      <c r="AU20" s="660">
        <f t="shared" si="20"/>
        <v>0</v>
      </c>
      <c r="AV20" s="661">
        <f t="shared" si="21"/>
        <v>0</v>
      </c>
      <c r="AW20" s="659">
        <f t="shared" si="22"/>
        <v>1.1037527593818985</v>
      </c>
      <c r="AX20" s="662">
        <f t="shared" si="23"/>
        <v>0.44150110375275936</v>
      </c>
    </row>
    <row r="21" spans="1:50" ht="20.25" customHeight="1" thickBot="1">
      <c r="A21" s="18">
        <v>17</v>
      </c>
      <c r="B21" s="726" t="s">
        <v>76</v>
      </c>
      <c r="C21" s="225" t="s">
        <v>31</v>
      </c>
      <c r="D21" s="133">
        <v>790</v>
      </c>
      <c r="E21" s="151">
        <v>700</v>
      </c>
      <c r="F21" s="663">
        <v>18</v>
      </c>
      <c r="G21" s="663">
        <v>27</v>
      </c>
      <c r="H21" s="663">
        <v>11</v>
      </c>
      <c r="I21" s="663">
        <v>11</v>
      </c>
      <c r="J21" s="663">
        <v>6</v>
      </c>
      <c r="K21" s="663">
        <v>7</v>
      </c>
      <c r="L21" s="663">
        <v>1</v>
      </c>
      <c r="M21" s="663">
        <v>2</v>
      </c>
      <c r="N21" s="663">
        <v>3</v>
      </c>
      <c r="O21" s="663">
        <v>2</v>
      </c>
      <c r="P21" s="663">
        <v>1</v>
      </c>
      <c r="Q21" s="663">
        <v>0</v>
      </c>
      <c r="R21" s="663">
        <v>0</v>
      </c>
      <c r="S21" s="663">
        <v>0</v>
      </c>
      <c r="T21" s="663">
        <v>0</v>
      </c>
      <c r="U21" s="663">
        <v>0</v>
      </c>
      <c r="V21" s="663">
        <v>0</v>
      </c>
      <c r="W21" s="663">
        <v>0</v>
      </c>
      <c r="X21" s="663">
        <v>0</v>
      </c>
      <c r="Y21" s="664">
        <v>1</v>
      </c>
      <c r="Z21" s="665">
        <f t="shared" si="0"/>
        <v>23</v>
      </c>
      <c r="AA21" s="664">
        <f t="shared" si="1"/>
        <v>7</v>
      </c>
      <c r="AB21" s="651">
        <f t="shared" si="24"/>
        <v>88.60759493670885</v>
      </c>
      <c r="AC21" s="652">
        <f t="shared" si="2"/>
        <v>2.278481012658228</v>
      </c>
      <c r="AD21" s="652">
        <f t="shared" si="3"/>
        <v>3.4177215189873418</v>
      </c>
      <c r="AE21" s="652">
        <f t="shared" si="4"/>
        <v>1.3924050632911391</v>
      </c>
      <c r="AF21" s="652">
        <f t="shared" si="5"/>
        <v>1.3924050632911391</v>
      </c>
      <c r="AG21" s="652">
        <f t="shared" si="6"/>
        <v>0.7594936708860759</v>
      </c>
      <c r="AH21" s="652">
        <f t="shared" si="7"/>
        <v>0.8860759493670887</v>
      </c>
      <c r="AI21" s="652">
        <f t="shared" si="8"/>
        <v>0.12658227848101267</v>
      </c>
      <c r="AJ21" s="652">
        <f t="shared" si="9"/>
        <v>0.25316455696202533</v>
      </c>
      <c r="AK21" s="652">
        <f t="shared" si="10"/>
        <v>0.37974683544303794</v>
      </c>
      <c r="AL21" s="652">
        <f t="shared" si="11"/>
        <v>0.25316455696202533</v>
      </c>
      <c r="AM21" s="652">
        <f t="shared" si="12"/>
        <v>0.12658227848101267</v>
      </c>
      <c r="AN21" s="652">
        <f t="shared" si="13"/>
        <v>0</v>
      </c>
      <c r="AO21" s="652">
        <f t="shared" si="14"/>
        <v>0</v>
      </c>
      <c r="AP21" s="652">
        <f t="shared" si="15"/>
        <v>0</v>
      </c>
      <c r="AQ21" s="652">
        <f t="shared" si="16"/>
        <v>0</v>
      </c>
      <c r="AR21" s="652">
        <f t="shared" si="17"/>
        <v>0</v>
      </c>
      <c r="AS21" s="652">
        <f t="shared" si="18"/>
        <v>0</v>
      </c>
      <c r="AT21" s="652">
        <f t="shared" si="19"/>
        <v>0</v>
      </c>
      <c r="AU21" s="652">
        <f t="shared" si="20"/>
        <v>0</v>
      </c>
      <c r="AV21" s="653">
        <f t="shared" si="21"/>
        <v>0.12658227848101267</v>
      </c>
      <c r="AW21" s="651">
        <f t="shared" si="22"/>
        <v>2.911392405063291</v>
      </c>
      <c r="AX21" s="654">
        <f t="shared" si="23"/>
        <v>0.8860759493670887</v>
      </c>
    </row>
    <row r="22" spans="1:50" ht="20.25" customHeight="1" thickBot="1">
      <c r="A22" s="18">
        <v>18</v>
      </c>
      <c r="B22" s="726"/>
      <c r="C22" s="227" t="s">
        <v>32</v>
      </c>
      <c r="D22" s="135">
        <v>155</v>
      </c>
      <c r="E22" s="148">
        <v>129</v>
      </c>
      <c r="F22" s="666">
        <v>6</v>
      </c>
      <c r="G22" s="666">
        <v>7</v>
      </c>
      <c r="H22" s="666">
        <v>3</v>
      </c>
      <c r="I22" s="666">
        <v>7</v>
      </c>
      <c r="J22" s="666">
        <v>1</v>
      </c>
      <c r="K22" s="666">
        <v>1</v>
      </c>
      <c r="L22" s="666">
        <v>0</v>
      </c>
      <c r="M22" s="666">
        <v>0</v>
      </c>
      <c r="N22" s="666">
        <v>0</v>
      </c>
      <c r="O22" s="666">
        <v>0</v>
      </c>
      <c r="P22" s="666">
        <v>0</v>
      </c>
      <c r="Q22" s="666">
        <v>1</v>
      </c>
      <c r="R22" s="666">
        <v>0</v>
      </c>
      <c r="S22" s="666">
        <v>0</v>
      </c>
      <c r="T22" s="666">
        <v>0</v>
      </c>
      <c r="U22" s="666">
        <v>0</v>
      </c>
      <c r="V22" s="666">
        <v>0</v>
      </c>
      <c r="W22" s="666">
        <v>0</v>
      </c>
      <c r="X22" s="666">
        <v>0</v>
      </c>
      <c r="Y22" s="667">
        <v>0</v>
      </c>
      <c r="Z22" s="668">
        <f t="shared" si="0"/>
        <v>3</v>
      </c>
      <c r="AA22" s="667">
        <f t="shared" si="1"/>
        <v>1</v>
      </c>
      <c r="AB22" s="659">
        <f t="shared" si="24"/>
        <v>83.22580645161291</v>
      </c>
      <c r="AC22" s="660">
        <f t="shared" si="2"/>
        <v>3.870967741935484</v>
      </c>
      <c r="AD22" s="660">
        <f t="shared" si="3"/>
        <v>4.516129032258064</v>
      </c>
      <c r="AE22" s="660">
        <f t="shared" si="4"/>
        <v>1.935483870967742</v>
      </c>
      <c r="AF22" s="660">
        <f t="shared" si="5"/>
        <v>4.516129032258064</v>
      </c>
      <c r="AG22" s="660">
        <f t="shared" si="6"/>
        <v>0.6451612903225806</v>
      </c>
      <c r="AH22" s="660">
        <f t="shared" si="7"/>
        <v>0.6451612903225806</v>
      </c>
      <c r="AI22" s="660">
        <f t="shared" si="8"/>
        <v>0</v>
      </c>
      <c r="AJ22" s="660">
        <f t="shared" si="9"/>
        <v>0</v>
      </c>
      <c r="AK22" s="660">
        <f t="shared" si="10"/>
        <v>0</v>
      </c>
      <c r="AL22" s="660">
        <f t="shared" si="11"/>
        <v>0</v>
      </c>
      <c r="AM22" s="660">
        <f t="shared" si="12"/>
        <v>0</v>
      </c>
      <c r="AN22" s="660">
        <f t="shared" si="13"/>
        <v>0.6451612903225806</v>
      </c>
      <c r="AO22" s="660">
        <f t="shared" si="14"/>
        <v>0</v>
      </c>
      <c r="AP22" s="660">
        <f t="shared" si="15"/>
        <v>0</v>
      </c>
      <c r="AQ22" s="660">
        <f t="shared" si="16"/>
        <v>0</v>
      </c>
      <c r="AR22" s="660">
        <f t="shared" si="17"/>
        <v>0</v>
      </c>
      <c r="AS22" s="660">
        <f t="shared" si="18"/>
        <v>0</v>
      </c>
      <c r="AT22" s="660">
        <f t="shared" si="19"/>
        <v>0</v>
      </c>
      <c r="AU22" s="660">
        <f t="shared" si="20"/>
        <v>0</v>
      </c>
      <c r="AV22" s="661">
        <f t="shared" si="21"/>
        <v>0</v>
      </c>
      <c r="AW22" s="659">
        <f t="shared" si="22"/>
        <v>1.935483870967742</v>
      </c>
      <c r="AX22" s="662">
        <f t="shared" si="23"/>
        <v>0.6451612903225806</v>
      </c>
    </row>
    <row r="23" spans="1:50" ht="20.25" customHeight="1" thickBot="1">
      <c r="A23" s="18">
        <v>19</v>
      </c>
      <c r="B23" s="726" t="s">
        <v>77</v>
      </c>
      <c r="C23" s="225" t="s">
        <v>34</v>
      </c>
      <c r="D23" s="133">
        <v>1004</v>
      </c>
      <c r="E23" s="151">
        <v>871</v>
      </c>
      <c r="F23" s="663">
        <v>24</v>
      </c>
      <c r="G23" s="663">
        <v>40</v>
      </c>
      <c r="H23" s="679">
        <v>12</v>
      </c>
      <c r="I23" s="663">
        <v>20</v>
      </c>
      <c r="J23" s="663">
        <v>5</v>
      </c>
      <c r="K23" s="663">
        <v>12</v>
      </c>
      <c r="L23" s="663">
        <v>4</v>
      </c>
      <c r="M23" s="663">
        <v>6</v>
      </c>
      <c r="N23" s="663">
        <v>4</v>
      </c>
      <c r="O23" s="663">
        <v>1</v>
      </c>
      <c r="P23" s="663">
        <v>0</v>
      </c>
      <c r="Q23" s="663">
        <v>3</v>
      </c>
      <c r="R23" s="663">
        <v>1</v>
      </c>
      <c r="S23" s="663">
        <v>0</v>
      </c>
      <c r="T23" s="663">
        <v>1</v>
      </c>
      <c r="U23" s="663">
        <v>0</v>
      </c>
      <c r="V23" s="663">
        <v>0</v>
      </c>
      <c r="W23" s="663">
        <v>0</v>
      </c>
      <c r="X23" s="663">
        <v>0</v>
      </c>
      <c r="Y23" s="664">
        <v>0</v>
      </c>
      <c r="Z23" s="665">
        <f t="shared" si="0"/>
        <v>37</v>
      </c>
      <c r="AA23" s="664">
        <f t="shared" si="1"/>
        <v>10</v>
      </c>
      <c r="AB23" s="651">
        <f t="shared" si="24"/>
        <v>86.75298804780877</v>
      </c>
      <c r="AC23" s="652">
        <f t="shared" si="2"/>
        <v>2.3904382470119523</v>
      </c>
      <c r="AD23" s="652">
        <f t="shared" si="3"/>
        <v>3.9840637450199203</v>
      </c>
      <c r="AE23" s="652">
        <f t="shared" si="4"/>
        <v>1.1952191235059761</v>
      </c>
      <c r="AF23" s="652">
        <f t="shared" si="5"/>
        <v>1.9920318725099602</v>
      </c>
      <c r="AG23" s="652">
        <f t="shared" si="6"/>
        <v>0.49800796812749004</v>
      </c>
      <c r="AH23" s="652">
        <f t="shared" si="7"/>
        <v>1.1952191235059761</v>
      </c>
      <c r="AI23" s="652">
        <f t="shared" si="8"/>
        <v>0.398406374501992</v>
      </c>
      <c r="AJ23" s="652">
        <f t="shared" si="9"/>
        <v>0.5976095617529881</v>
      </c>
      <c r="AK23" s="652">
        <f t="shared" si="10"/>
        <v>0.398406374501992</v>
      </c>
      <c r="AL23" s="652">
        <f t="shared" si="11"/>
        <v>0.099601593625498</v>
      </c>
      <c r="AM23" s="652">
        <f t="shared" si="12"/>
        <v>0</v>
      </c>
      <c r="AN23" s="652">
        <f t="shared" si="13"/>
        <v>0.29880478087649404</v>
      </c>
      <c r="AO23" s="652">
        <f t="shared" si="14"/>
        <v>0.099601593625498</v>
      </c>
      <c r="AP23" s="652">
        <f t="shared" si="15"/>
        <v>0</v>
      </c>
      <c r="AQ23" s="652">
        <f t="shared" si="16"/>
        <v>0.099601593625498</v>
      </c>
      <c r="AR23" s="652">
        <f t="shared" si="17"/>
        <v>0</v>
      </c>
      <c r="AS23" s="652">
        <f t="shared" si="18"/>
        <v>0</v>
      </c>
      <c r="AT23" s="652">
        <f t="shared" si="19"/>
        <v>0</v>
      </c>
      <c r="AU23" s="652">
        <f t="shared" si="20"/>
        <v>0</v>
      </c>
      <c r="AV23" s="653">
        <f t="shared" si="21"/>
        <v>0</v>
      </c>
      <c r="AW23" s="651">
        <f t="shared" si="22"/>
        <v>3.6852589641434266</v>
      </c>
      <c r="AX23" s="654">
        <f t="shared" si="23"/>
        <v>0.9960159362549801</v>
      </c>
    </row>
    <row r="24" spans="1:50" ht="20.25" customHeight="1" thickBot="1">
      <c r="A24" s="18">
        <v>20</v>
      </c>
      <c r="B24" s="726"/>
      <c r="C24" s="646" t="s">
        <v>139</v>
      </c>
      <c r="D24" s="135">
        <v>1947</v>
      </c>
      <c r="E24" s="148">
        <v>1785</v>
      </c>
      <c r="F24" s="666">
        <v>44</v>
      </c>
      <c r="G24" s="666">
        <v>43</v>
      </c>
      <c r="H24" s="666">
        <v>15</v>
      </c>
      <c r="I24" s="666">
        <v>13</v>
      </c>
      <c r="J24" s="666">
        <v>11</v>
      </c>
      <c r="K24" s="666">
        <v>6</v>
      </c>
      <c r="L24" s="666">
        <v>4</v>
      </c>
      <c r="M24" s="666">
        <v>8</v>
      </c>
      <c r="N24" s="666">
        <v>4</v>
      </c>
      <c r="O24" s="666">
        <v>3</v>
      </c>
      <c r="P24" s="666">
        <v>4</v>
      </c>
      <c r="Q24" s="666">
        <v>3</v>
      </c>
      <c r="R24" s="666">
        <v>1</v>
      </c>
      <c r="S24" s="666">
        <v>1</v>
      </c>
      <c r="T24" s="666">
        <v>1</v>
      </c>
      <c r="U24" s="666"/>
      <c r="V24" s="666"/>
      <c r="W24" s="666"/>
      <c r="X24" s="666">
        <v>1</v>
      </c>
      <c r="Y24" s="667"/>
      <c r="Z24" s="668">
        <f t="shared" si="0"/>
        <v>47</v>
      </c>
      <c r="AA24" s="667">
        <f t="shared" si="1"/>
        <v>18</v>
      </c>
      <c r="AB24" s="659">
        <f t="shared" si="24"/>
        <v>91.67950693374422</v>
      </c>
      <c r="AC24" s="660">
        <f t="shared" si="2"/>
        <v>2.2598870056497176</v>
      </c>
      <c r="AD24" s="660">
        <f t="shared" si="3"/>
        <v>2.2085259373394965</v>
      </c>
      <c r="AE24" s="660">
        <f t="shared" si="4"/>
        <v>0.7704160246533128</v>
      </c>
      <c r="AF24" s="660">
        <f t="shared" si="5"/>
        <v>0.667693888032871</v>
      </c>
      <c r="AG24" s="660">
        <f t="shared" si="6"/>
        <v>0.5649717514124294</v>
      </c>
      <c r="AH24" s="660">
        <f t="shared" si="7"/>
        <v>0.30816640986132515</v>
      </c>
      <c r="AI24" s="660">
        <f t="shared" si="8"/>
        <v>0.2054442732408834</v>
      </c>
      <c r="AJ24" s="660">
        <f t="shared" si="9"/>
        <v>0.4108885464817668</v>
      </c>
      <c r="AK24" s="660">
        <f t="shared" si="10"/>
        <v>0.2054442732408834</v>
      </c>
      <c r="AL24" s="660">
        <f t="shared" si="11"/>
        <v>0.15408320493066258</v>
      </c>
      <c r="AM24" s="660">
        <f t="shared" si="12"/>
        <v>0.2054442732408834</v>
      </c>
      <c r="AN24" s="660">
        <f t="shared" si="13"/>
        <v>0.15408320493066258</v>
      </c>
      <c r="AO24" s="660">
        <f t="shared" si="14"/>
        <v>0.05136106831022085</v>
      </c>
      <c r="AP24" s="660">
        <f t="shared" si="15"/>
        <v>0.05136106831022085</v>
      </c>
      <c r="AQ24" s="660">
        <f t="shared" si="16"/>
        <v>0.05136106831022085</v>
      </c>
      <c r="AR24" s="660">
        <f t="shared" si="17"/>
        <v>0</v>
      </c>
      <c r="AS24" s="660">
        <f t="shared" si="18"/>
        <v>0</v>
      </c>
      <c r="AT24" s="660">
        <f t="shared" si="19"/>
        <v>0</v>
      </c>
      <c r="AU24" s="660">
        <f t="shared" si="20"/>
        <v>0.05136106831022085</v>
      </c>
      <c r="AV24" s="661">
        <f t="shared" si="21"/>
        <v>0</v>
      </c>
      <c r="AW24" s="659">
        <f t="shared" si="22"/>
        <v>2.41397021058038</v>
      </c>
      <c r="AX24" s="662">
        <f t="shared" si="23"/>
        <v>0.9244992295839755</v>
      </c>
    </row>
    <row r="25" spans="1:50" ht="20.25" customHeight="1" thickBot="1">
      <c r="A25" s="18">
        <v>21</v>
      </c>
      <c r="B25" s="726" t="s">
        <v>116</v>
      </c>
      <c r="C25" s="225" t="s">
        <v>43</v>
      </c>
      <c r="D25" s="133">
        <v>762</v>
      </c>
      <c r="E25" s="151">
        <v>704</v>
      </c>
      <c r="F25" s="663">
        <v>13</v>
      </c>
      <c r="G25" s="663">
        <v>19</v>
      </c>
      <c r="H25" s="663">
        <v>8</v>
      </c>
      <c r="I25" s="663">
        <v>8</v>
      </c>
      <c r="J25" s="663">
        <v>2</v>
      </c>
      <c r="K25" s="663">
        <v>5</v>
      </c>
      <c r="L25" s="663">
        <v>1</v>
      </c>
      <c r="M25" s="663">
        <v>0</v>
      </c>
      <c r="N25" s="663">
        <v>1</v>
      </c>
      <c r="O25" s="663">
        <v>0</v>
      </c>
      <c r="P25" s="663">
        <v>0</v>
      </c>
      <c r="Q25" s="663">
        <v>1</v>
      </c>
      <c r="R25" s="663">
        <v>0</v>
      </c>
      <c r="S25" s="663">
        <v>0</v>
      </c>
      <c r="T25" s="663">
        <v>0</v>
      </c>
      <c r="U25" s="663">
        <v>0</v>
      </c>
      <c r="V25" s="663">
        <v>0</v>
      </c>
      <c r="W25" s="663">
        <v>0</v>
      </c>
      <c r="X25" s="663">
        <v>0</v>
      </c>
      <c r="Y25" s="664">
        <v>0</v>
      </c>
      <c r="Z25" s="665">
        <f t="shared" si="0"/>
        <v>10</v>
      </c>
      <c r="AA25" s="664">
        <f t="shared" si="1"/>
        <v>2</v>
      </c>
      <c r="AB25" s="651">
        <f t="shared" si="24"/>
        <v>92.38845144356955</v>
      </c>
      <c r="AC25" s="652">
        <f t="shared" si="2"/>
        <v>1.7060367454068242</v>
      </c>
      <c r="AD25" s="652">
        <f t="shared" si="3"/>
        <v>2.493438320209974</v>
      </c>
      <c r="AE25" s="652">
        <f t="shared" si="4"/>
        <v>1.0498687664041995</v>
      </c>
      <c r="AF25" s="652">
        <f t="shared" si="5"/>
        <v>1.0498687664041995</v>
      </c>
      <c r="AG25" s="652">
        <f t="shared" si="6"/>
        <v>0.26246719160104987</v>
      </c>
      <c r="AH25" s="652">
        <f t="shared" si="7"/>
        <v>0.6561679790026247</v>
      </c>
      <c r="AI25" s="652">
        <f t="shared" si="8"/>
        <v>0.13123359580052493</v>
      </c>
      <c r="AJ25" s="652">
        <f t="shared" si="9"/>
        <v>0</v>
      </c>
      <c r="AK25" s="652">
        <f t="shared" si="10"/>
        <v>0.13123359580052493</v>
      </c>
      <c r="AL25" s="652">
        <f t="shared" si="11"/>
        <v>0</v>
      </c>
      <c r="AM25" s="652">
        <f t="shared" si="12"/>
        <v>0</v>
      </c>
      <c r="AN25" s="652">
        <f t="shared" si="13"/>
        <v>0.13123359580052493</v>
      </c>
      <c r="AO25" s="652">
        <f t="shared" si="14"/>
        <v>0</v>
      </c>
      <c r="AP25" s="652">
        <f t="shared" si="15"/>
        <v>0</v>
      </c>
      <c r="AQ25" s="652">
        <f t="shared" si="16"/>
        <v>0</v>
      </c>
      <c r="AR25" s="652">
        <f t="shared" si="17"/>
        <v>0</v>
      </c>
      <c r="AS25" s="652">
        <f t="shared" si="18"/>
        <v>0</v>
      </c>
      <c r="AT25" s="652">
        <f t="shared" si="19"/>
        <v>0</v>
      </c>
      <c r="AU25" s="652">
        <f t="shared" si="20"/>
        <v>0</v>
      </c>
      <c r="AV25" s="653">
        <f t="shared" si="21"/>
        <v>0</v>
      </c>
      <c r="AW25" s="651">
        <f t="shared" si="22"/>
        <v>1.3123359580052494</v>
      </c>
      <c r="AX25" s="654">
        <f t="shared" si="23"/>
        <v>0.26246719160104987</v>
      </c>
    </row>
    <row r="26" spans="1:50" ht="20.25" customHeight="1" thickBot="1">
      <c r="A26" s="18">
        <v>22</v>
      </c>
      <c r="B26" s="726"/>
      <c r="C26" s="226" t="s">
        <v>47</v>
      </c>
      <c r="D26" s="134">
        <v>972</v>
      </c>
      <c r="E26" s="136">
        <v>871</v>
      </c>
      <c r="F26" s="676">
        <v>25</v>
      </c>
      <c r="G26" s="676">
        <v>37</v>
      </c>
      <c r="H26" s="676">
        <v>11</v>
      </c>
      <c r="I26" s="676">
        <v>9</v>
      </c>
      <c r="J26" s="676">
        <v>2</v>
      </c>
      <c r="K26" s="676">
        <v>4</v>
      </c>
      <c r="L26" s="676">
        <v>2</v>
      </c>
      <c r="M26" s="676">
        <v>3</v>
      </c>
      <c r="N26" s="676">
        <v>1</v>
      </c>
      <c r="O26" s="676">
        <v>2</v>
      </c>
      <c r="P26" s="676">
        <v>1</v>
      </c>
      <c r="Q26" s="676">
        <v>2</v>
      </c>
      <c r="R26" s="676">
        <v>2</v>
      </c>
      <c r="S26" s="676">
        <v>0</v>
      </c>
      <c r="T26" s="676">
        <v>0</v>
      </c>
      <c r="U26" s="676">
        <v>0</v>
      </c>
      <c r="V26" s="676">
        <v>0</v>
      </c>
      <c r="W26" s="676">
        <v>0</v>
      </c>
      <c r="X26" s="676">
        <v>0</v>
      </c>
      <c r="Y26" s="677">
        <v>0</v>
      </c>
      <c r="Z26" s="678">
        <f t="shared" si="0"/>
        <v>19</v>
      </c>
      <c r="AA26" s="677">
        <f t="shared" si="1"/>
        <v>8</v>
      </c>
      <c r="AB26" s="655">
        <f t="shared" si="24"/>
        <v>89.60905349794238</v>
      </c>
      <c r="AC26" s="656">
        <f t="shared" si="2"/>
        <v>2.57201646090535</v>
      </c>
      <c r="AD26" s="656">
        <f t="shared" si="3"/>
        <v>3.8065843621399176</v>
      </c>
      <c r="AE26" s="656">
        <f t="shared" si="4"/>
        <v>1.131687242798354</v>
      </c>
      <c r="AF26" s="656">
        <f t="shared" si="5"/>
        <v>0.9259259259259258</v>
      </c>
      <c r="AG26" s="656">
        <f t="shared" si="6"/>
        <v>0.205761316872428</v>
      </c>
      <c r="AH26" s="656">
        <f t="shared" si="7"/>
        <v>0.411522633744856</v>
      </c>
      <c r="AI26" s="656">
        <f t="shared" si="8"/>
        <v>0.205761316872428</v>
      </c>
      <c r="AJ26" s="656">
        <f t="shared" si="9"/>
        <v>0.30864197530864196</v>
      </c>
      <c r="AK26" s="656">
        <f t="shared" si="10"/>
        <v>0.102880658436214</v>
      </c>
      <c r="AL26" s="656">
        <f t="shared" si="11"/>
        <v>0.205761316872428</v>
      </c>
      <c r="AM26" s="656">
        <f t="shared" si="12"/>
        <v>0.102880658436214</v>
      </c>
      <c r="AN26" s="656">
        <f t="shared" si="13"/>
        <v>0.205761316872428</v>
      </c>
      <c r="AO26" s="656">
        <f t="shared" si="14"/>
        <v>0.205761316872428</v>
      </c>
      <c r="AP26" s="656">
        <f t="shared" si="15"/>
        <v>0</v>
      </c>
      <c r="AQ26" s="656">
        <f t="shared" si="16"/>
        <v>0</v>
      </c>
      <c r="AR26" s="656">
        <f t="shared" si="17"/>
        <v>0</v>
      </c>
      <c r="AS26" s="656">
        <f t="shared" si="18"/>
        <v>0</v>
      </c>
      <c r="AT26" s="656">
        <f t="shared" si="19"/>
        <v>0</v>
      </c>
      <c r="AU26" s="656">
        <f t="shared" si="20"/>
        <v>0</v>
      </c>
      <c r="AV26" s="657">
        <f t="shared" si="21"/>
        <v>0</v>
      </c>
      <c r="AW26" s="655">
        <f t="shared" si="22"/>
        <v>1.954732510288066</v>
      </c>
      <c r="AX26" s="658">
        <f t="shared" si="23"/>
        <v>0.823045267489712</v>
      </c>
    </row>
    <row r="27" spans="1:50" ht="20.25" customHeight="1" thickBot="1">
      <c r="A27" s="18">
        <v>23</v>
      </c>
      <c r="B27" s="726"/>
      <c r="C27" s="226" t="s">
        <v>44</v>
      </c>
      <c r="D27" s="134">
        <v>1151</v>
      </c>
      <c r="E27" s="136">
        <v>1078</v>
      </c>
      <c r="F27" s="676">
        <v>8</v>
      </c>
      <c r="G27" s="676">
        <v>40</v>
      </c>
      <c r="H27" s="676">
        <v>6</v>
      </c>
      <c r="I27" s="676">
        <v>8</v>
      </c>
      <c r="J27" s="676">
        <v>4</v>
      </c>
      <c r="K27" s="676">
        <v>1</v>
      </c>
      <c r="L27" s="676">
        <v>2</v>
      </c>
      <c r="M27" s="676">
        <v>1</v>
      </c>
      <c r="N27" s="676">
        <v>2</v>
      </c>
      <c r="O27" s="676">
        <v>1</v>
      </c>
      <c r="P27" s="676">
        <v>0</v>
      </c>
      <c r="Q27" s="676">
        <v>0</v>
      </c>
      <c r="R27" s="676">
        <v>0</v>
      </c>
      <c r="S27" s="676">
        <v>0</v>
      </c>
      <c r="T27" s="676">
        <v>0</v>
      </c>
      <c r="U27" s="676">
        <v>0</v>
      </c>
      <c r="V27" s="676">
        <v>0</v>
      </c>
      <c r="W27" s="676">
        <v>0</v>
      </c>
      <c r="X27" s="676">
        <v>0</v>
      </c>
      <c r="Y27" s="677">
        <v>0</v>
      </c>
      <c r="Z27" s="678">
        <f t="shared" si="0"/>
        <v>11</v>
      </c>
      <c r="AA27" s="677">
        <f t="shared" si="1"/>
        <v>3</v>
      </c>
      <c r="AB27" s="655">
        <f t="shared" si="24"/>
        <v>93.65768896611642</v>
      </c>
      <c r="AC27" s="656">
        <f t="shared" si="2"/>
        <v>0.6950477845351868</v>
      </c>
      <c r="AD27" s="656">
        <f t="shared" si="3"/>
        <v>3.4752389226759344</v>
      </c>
      <c r="AE27" s="656">
        <f t="shared" si="4"/>
        <v>0.5212858384013901</v>
      </c>
      <c r="AF27" s="656">
        <f t="shared" si="5"/>
        <v>0.6950477845351868</v>
      </c>
      <c r="AG27" s="656">
        <f t="shared" si="6"/>
        <v>0.3475238922675934</v>
      </c>
      <c r="AH27" s="656">
        <f t="shared" si="7"/>
        <v>0.08688097306689835</v>
      </c>
      <c r="AI27" s="656">
        <f t="shared" si="8"/>
        <v>0.1737619461337967</v>
      </c>
      <c r="AJ27" s="656">
        <f t="shared" si="9"/>
        <v>0.08688097306689835</v>
      </c>
      <c r="AK27" s="656">
        <f t="shared" si="10"/>
        <v>0.1737619461337967</v>
      </c>
      <c r="AL27" s="656">
        <f t="shared" si="11"/>
        <v>0.08688097306689835</v>
      </c>
      <c r="AM27" s="656">
        <f t="shared" si="12"/>
        <v>0</v>
      </c>
      <c r="AN27" s="656">
        <f t="shared" si="13"/>
        <v>0</v>
      </c>
      <c r="AO27" s="656">
        <f t="shared" si="14"/>
        <v>0</v>
      </c>
      <c r="AP27" s="656">
        <f t="shared" si="15"/>
        <v>0</v>
      </c>
      <c r="AQ27" s="656">
        <f t="shared" si="16"/>
        <v>0</v>
      </c>
      <c r="AR27" s="656">
        <f t="shared" si="17"/>
        <v>0</v>
      </c>
      <c r="AS27" s="656">
        <f t="shared" si="18"/>
        <v>0</v>
      </c>
      <c r="AT27" s="656">
        <f t="shared" si="19"/>
        <v>0</v>
      </c>
      <c r="AU27" s="656">
        <f t="shared" si="20"/>
        <v>0</v>
      </c>
      <c r="AV27" s="657">
        <f t="shared" si="21"/>
        <v>0</v>
      </c>
      <c r="AW27" s="655">
        <f t="shared" si="22"/>
        <v>0.9556907037358819</v>
      </c>
      <c r="AX27" s="658">
        <f t="shared" si="23"/>
        <v>0.26064291920069504</v>
      </c>
    </row>
    <row r="28" spans="1:50" ht="20.25" customHeight="1" thickBot="1">
      <c r="A28" s="18">
        <v>24</v>
      </c>
      <c r="B28" s="726"/>
      <c r="C28" s="226" t="s">
        <v>42</v>
      </c>
      <c r="D28" s="134">
        <v>320</v>
      </c>
      <c r="E28" s="136">
        <v>285</v>
      </c>
      <c r="F28" s="676">
        <v>10</v>
      </c>
      <c r="G28" s="676">
        <v>12</v>
      </c>
      <c r="H28" s="676">
        <v>4</v>
      </c>
      <c r="I28" s="676">
        <v>3</v>
      </c>
      <c r="J28" s="676">
        <v>1</v>
      </c>
      <c r="K28" s="676">
        <v>0</v>
      </c>
      <c r="L28" s="676">
        <v>0</v>
      </c>
      <c r="M28" s="676">
        <v>1</v>
      </c>
      <c r="N28" s="676">
        <v>2</v>
      </c>
      <c r="O28" s="676">
        <v>1</v>
      </c>
      <c r="P28" s="676">
        <v>1</v>
      </c>
      <c r="Q28" s="676">
        <v>0</v>
      </c>
      <c r="R28" s="676">
        <v>0</v>
      </c>
      <c r="S28" s="676">
        <v>0</v>
      </c>
      <c r="T28" s="676">
        <v>0</v>
      </c>
      <c r="U28" s="676">
        <v>0</v>
      </c>
      <c r="V28" s="676">
        <v>0</v>
      </c>
      <c r="W28" s="676">
        <v>0</v>
      </c>
      <c r="X28" s="676">
        <v>0</v>
      </c>
      <c r="Y28" s="677">
        <v>0</v>
      </c>
      <c r="Z28" s="678">
        <f t="shared" si="0"/>
        <v>6</v>
      </c>
      <c r="AA28" s="677">
        <f t="shared" si="1"/>
        <v>4</v>
      </c>
      <c r="AB28" s="655">
        <f t="shared" si="24"/>
        <v>89.0625</v>
      </c>
      <c r="AC28" s="656">
        <f t="shared" si="2"/>
        <v>3.125</v>
      </c>
      <c r="AD28" s="656">
        <f t="shared" si="3"/>
        <v>3.75</v>
      </c>
      <c r="AE28" s="656">
        <f t="shared" si="4"/>
        <v>1.25</v>
      </c>
      <c r="AF28" s="656">
        <f t="shared" si="5"/>
        <v>0.9375</v>
      </c>
      <c r="AG28" s="656">
        <f t="shared" si="6"/>
        <v>0.3125</v>
      </c>
      <c r="AH28" s="656">
        <f t="shared" si="7"/>
        <v>0</v>
      </c>
      <c r="AI28" s="656">
        <f t="shared" si="8"/>
        <v>0</v>
      </c>
      <c r="AJ28" s="656">
        <f t="shared" si="9"/>
        <v>0.3125</v>
      </c>
      <c r="AK28" s="656">
        <f t="shared" si="10"/>
        <v>0.625</v>
      </c>
      <c r="AL28" s="656">
        <f t="shared" si="11"/>
        <v>0.3125</v>
      </c>
      <c r="AM28" s="656">
        <f t="shared" si="12"/>
        <v>0.3125</v>
      </c>
      <c r="AN28" s="656">
        <f t="shared" si="13"/>
        <v>0</v>
      </c>
      <c r="AO28" s="656">
        <f t="shared" si="14"/>
        <v>0</v>
      </c>
      <c r="AP28" s="656">
        <f t="shared" si="15"/>
        <v>0</v>
      </c>
      <c r="AQ28" s="656">
        <f t="shared" si="16"/>
        <v>0</v>
      </c>
      <c r="AR28" s="656">
        <f t="shared" si="17"/>
        <v>0</v>
      </c>
      <c r="AS28" s="656">
        <f t="shared" si="18"/>
        <v>0</v>
      </c>
      <c r="AT28" s="656">
        <f t="shared" si="19"/>
        <v>0</v>
      </c>
      <c r="AU28" s="656">
        <f t="shared" si="20"/>
        <v>0</v>
      </c>
      <c r="AV28" s="657">
        <f t="shared" si="21"/>
        <v>0</v>
      </c>
      <c r="AW28" s="655">
        <f t="shared" si="22"/>
        <v>1.875</v>
      </c>
      <c r="AX28" s="658">
        <f t="shared" si="23"/>
        <v>1.25</v>
      </c>
    </row>
    <row r="29" spans="1:50" ht="20.25" customHeight="1" thickBot="1">
      <c r="A29" s="18">
        <v>25</v>
      </c>
      <c r="B29" s="726"/>
      <c r="C29" s="226" t="s">
        <v>41</v>
      </c>
      <c r="D29" s="134">
        <v>227</v>
      </c>
      <c r="E29" s="136">
        <v>210</v>
      </c>
      <c r="F29" s="676">
        <v>4</v>
      </c>
      <c r="G29" s="676">
        <v>10</v>
      </c>
      <c r="H29" s="676">
        <v>1</v>
      </c>
      <c r="I29" s="676">
        <v>1</v>
      </c>
      <c r="J29" s="676">
        <v>0</v>
      </c>
      <c r="K29" s="676">
        <v>0</v>
      </c>
      <c r="L29" s="676">
        <v>0</v>
      </c>
      <c r="M29" s="676">
        <v>1</v>
      </c>
      <c r="N29" s="676">
        <v>0</v>
      </c>
      <c r="O29" s="676">
        <v>0</v>
      </c>
      <c r="P29" s="676">
        <v>0</v>
      </c>
      <c r="Q29" s="676">
        <v>0</v>
      </c>
      <c r="R29" s="676">
        <v>0</v>
      </c>
      <c r="S29" s="676">
        <v>0</v>
      </c>
      <c r="T29" s="676">
        <v>0</v>
      </c>
      <c r="U29" s="676">
        <v>0</v>
      </c>
      <c r="V29" s="676">
        <v>0</v>
      </c>
      <c r="W29" s="676">
        <v>0</v>
      </c>
      <c r="X29" s="676">
        <v>0</v>
      </c>
      <c r="Y29" s="677">
        <v>0</v>
      </c>
      <c r="Z29" s="678">
        <f t="shared" si="0"/>
        <v>1</v>
      </c>
      <c r="AA29" s="677">
        <f t="shared" si="1"/>
        <v>0</v>
      </c>
      <c r="AB29" s="655">
        <f t="shared" si="24"/>
        <v>92.51101321585902</v>
      </c>
      <c r="AC29" s="656">
        <f t="shared" si="2"/>
        <v>1.762114537444934</v>
      </c>
      <c r="AD29" s="656">
        <f t="shared" si="3"/>
        <v>4.405286343612335</v>
      </c>
      <c r="AE29" s="656">
        <f t="shared" si="4"/>
        <v>0.4405286343612335</v>
      </c>
      <c r="AF29" s="656">
        <f t="shared" si="5"/>
        <v>0.4405286343612335</v>
      </c>
      <c r="AG29" s="656">
        <f t="shared" si="6"/>
        <v>0</v>
      </c>
      <c r="AH29" s="656">
        <f t="shared" si="7"/>
        <v>0</v>
      </c>
      <c r="AI29" s="656">
        <f t="shared" si="8"/>
        <v>0</v>
      </c>
      <c r="AJ29" s="656">
        <f t="shared" si="9"/>
        <v>0.4405286343612335</v>
      </c>
      <c r="AK29" s="656">
        <f t="shared" si="10"/>
        <v>0</v>
      </c>
      <c r="AL29" s="656">
        <f t="shared" si="11"/>
        <v>0</v>
      </c>
      <c r="AM29" s="656">
        <f t="shared" si="12"/>
        <v>0</v>
      </c>
      <c r="AN29" s="656">
        <f t="shared" si="13"/>
        <v>0</v>
      </c>
      <c r="AO29" s="656">
        <f t="shared" si="14"/>
        <v>0</v>
      </c>
      <c r="AP29" s="656">
        <f t="shared" si="15"/>
        <v>0</v>
      </c>
      <c r="AQ29" s="656">
        <f t="shared" si="16"/>
        <v>0</v>
      </c>
      <c r="AR29" s="656">
        <f t="shared" si="17"/>
        <v>0</v>
      </c>
      <c r="AS29" s="656">
        <f t="shared" si="18"/>
        <v>0</v>
      </c>
      <c r="AT29" s="656">
        <f t="shared" si="19"/>
        <v>0</v>
      </c>
      <c r="AU29" s="656">
        <f t="shared" si="20"/>
        <v>0</v>
      </c>
      <c r="AV29" s="657">
        <f t="shared" si="21"/>
        <v>0</v>
      </c>
      <c r="AW29" s="655">
        <f t="shared" si="22"/>
        <v>0.4405286343612335</v>
      </c>
      <c r="AX29" s="658">
        <f t="shared" si="23"/>
        <v>0</v>
      </c>
    </row>
    <row r="30" spans="1:50" ht="20.25" customHeight="1" thickBot="1">
      <c r="A30" s="18">
        <v>26</v>
      </c>
      <c r="B30" s="726"/>
      <c r="C30" s="227" t="s">
        <v>40</v>
      </c>
      <c r="D30" s="135">
        <v>32</v>
      </c>
      <c r="E30" s="148">
        <v>28</v>
      </c>
      <c r="F30" s="666">
        <v>1</v>
      </c>
      <c r="G30" s="666">
        <v>1</v>
      </c>
      <c r="H30" s="666">
        <v>1</v>
      </c>
      <c r="I30" s="666">
        <v>1</v>
      </c>
      <c r="J30" s="666">
        <v>0</v>
      </c>
      <c r="K30" s="666">
        <v>0</v>
      </c>
      <c r="L30" s="666">
        <v>0</v>
      </c>
      <c r="M30" s="666">
        <v>0</v>
      </c>
      <c r="N30" s="666">
        <v>0</v>
      </c>
      <c r="O30" s="666">
        <v>0</v>
      </c>
      <c r="P30" s="666">
        <v>0</v>
      </c>
      <c r="Q30" s="666">
        <v>0</v>
      </c>
      <c r="R30" s="666">
        <v>0</v>
      </c>
      <c r="S30" s="666">
        <v>0</v>
      </c>
      <c r="T30" s="666">
        <v>0</v>
      </c>
      <c r="U30" s="666">
        <v>0</v>
      </c>
      <c r="V30" s="666">
        <v>0</v>
      </c>
      <c r="W30" s="666">
        <v>0</v>
      </c>
      <c r="X30" s="666">
        <v>0</v>
      </c>
      <c r="Y30" s="667">
        <v>0</v>
      </c>
      <c r="Z30" s="668">
        <v>0</v>
      </c>
      <c r="AA30" s="667">
        <v>0</v>
      </c>
      <c r="AB30" s="659">
        <f t="shared" si="24"/>
        <v>87.5</v>
      </c>
      <c r="AC30" s="660">
        <f t="shared" si="2"/>
        <v>3.125</v>
      </c>
      <c r="AD30" s="660">
        <f t="shared" si="3"/>
        <v>3.125</v>
      </c>
      <c r="AE30" s="660">
        <f t="shared" si="4"/>
        <v>3.125</v>
      </c>
      <c r="AF30" s="660">
        <f t="shared" si="5"/>
        <v>3.125</v>
      </c>
      <c r="AG30" s="660">
        <f t="shared" si="6"/>
        <v>0</v>
      </c>
      <c r="AH30" s="660">
        <f t="shared" si="7"/>
        <v>0</v>
      </c>
      <c r="AI30" s="660">
        <f t="shared" si="8"/>
        <v>0</v>
      </c>
      <c r="AJ30" s="660">
        <f t="shared" si="9"/>
        <v>0</v>
      </c>
      <c r="AK30" s="660">
        <f t="shared" si="10"/>
        <v>0</v>
      </c>
      <c r="AL30" s="660">
        <f t="shared" si="11"/>
        <v>0</v>
      </c>
      <c r="AM30" s="660">
        <f t="shared" si="12"/>
        <v>0</v>
      </c>
      <c r="AN30" s="660">
        <f t="shared" si="13"/>
        <v>0</v>
      </c>
      <c r="AO30" s="660">
        <f t="shared" si="14"/>
        <v>0</v>
      </c>
      <c r="AP30" s="660">
        <f t="shared" si="15"/>
        <v>0</v>
      </c>
      <c r="AQ30" s="660">
        <f t="shared" si="16"/>
        <v>0</v>
      </c>
      <c r="AR30" s="660">
        <f t="shared" si="17"/>
        <v>0</v>
      </c>
      <c r="AS30" s="660">
        <f t="shared" si="18"/>
        <v>0</v>
      </c>
      <c r="AT30" s="660">
        <f t="shared" si="19"/>
        <v>0</v>
      </c>
      <c r="AU30" s="660">
        <f t="shared" si="20"/>
        <v>0</v>
      </c>
      <c r="AV30" s="661">
        <f t="shared" si="21"/>
        <v>0</v>
      </c>
      <c r="AW30" s="659">
        <f t="shared" si="22"/>
        <v>0</v>
      </c>
      <c r="AX30" s="662">
        <f t="shared" si="23"/>
        <v>0</v>
      </c>
    </row>
    <row r="31" spans="1:50" ht="20.25" customHeight="1" thickBot="1">
      <c r="A31" s="18">
        <v>27</v>
      </c>
      <c r="B31" s="726" t="s">
        <v>79</v>
      </c>
      <c r="C31" s="540" t="s">
        <v>2</v>
      </c>
      <c r="D31" s="133">
        <v>1376</v>
      </c>
      <c r="E31" s="151">
        <v>1201</v>
      </c>
      <c r="F31" s="680">
        <v>31</v>
      </c>
      <c r="G31" s="680">
        <v>68</v>
      </c>
      <c r="H31" s="680">
        <v>20</v>
      </c>
      <c r="I31" s="680">
        <v>21</v>
      </c>
      <c r="J31" s="680">
        <v>6</v>
      </c>
      <c r="K31" s="680">
        <v>7</v>
      </c>
      <c r="L31" s="680">
        <v>9</v>
      </c>
      <c r="M31" s="680">
        <v>2</v>
      </c>
      <c r="N31" s="680">
        <v>1</v>
      </c>
      <c r="O31" s="680">
        <v>2</v>
      </c>
      <c r="P31" s="680">
        <v>0</v>
      </c>
      <c r="Q31" s="680">
        <v>2</v>
      </c>
      <c r="R31" s="680">
        <v>5</v>
      </c>
      <c r="S31" s="680">
        <v>1</v>
      </c>
      <c r="T31" s="680">
        <v>0</v>
      </c>
      <c r="U31" s="680">
        <v>0</v>
      </c>
      <c r="V31" s="680">
        <v>0</v>
      </c>
      <c r="W31" s="680">
        <v>0</v>
      </c>
      <c r="X31" s="680">
        <v>0</v>
      </c>
      <c r="Y31" s="681">
        <v>0</v>
      </c>
      <c r="Z31" s="682">
        <f t="shared" si="0"/>
        <v>35</v>
      </c>
      <c r="AA31" s="681">
        <f t="shared" si="1"/>
        <v>11</v>
      </c>
      <c r="AB31" s="651">
        <f t="shared" si="24"/>
        <v>87.28197674418605</v>
      </c>
      <c r="AC31" s="652">
        <f t="shared" si="2"/>
        <v>2.252906976744186</v>
      </c>
      <c r="AD31" s="652">
        <f t="shared" si="3"/>
        <v>4.941860465116279</v>
      </c>
      <c r="AE31" s="652">
        <f t="shared" si="4"/>
        <v>1.4534883720930232</v>
      </c>
      <c r="AF31" s="652">
        <f t="shared" si="5"/>
        <v>1.5261627906976742</v>
      </c>
      <c r="AG31" s="652">
        <f t="shared" si="6"/>
        <v>0.436046511627907</v>
      </c>
      <c r="AH31" s="652">
        <f t="shared" si="7"/>
        <v>0.5087209302325582</v>
      </c>
      <c r="AI31" s="652">
        <f t="shared" si="8"/>
        <v>0.6540697674418605</v>
      </c>
      <c r="AJ31" s="652">
        <f t="shared" si="9"/>
        <v>0.14534883720930233</v>
      </c>
      <c r="AK31" s="652">
        <f t="shared" si="10"/>
        <v>0.07267441860465117</v>
      </c>
      <c r="AL31" s="652">
        <f t="shared" si="11"/>
        <v>0.14534883720930233</v>
      </c>
      <c r="AM31" s="652">
        <f t="shared" si="12"/>
        <v>0</v>
      </c>
      <c r="AN31" s="652">
        <f t="shared" si="13"/>
        <v>0.14534883720930233</v>
      </c>
      <c r="AO31" s="652">
        <f t="shared" si="14"/>
        <v>0.3633720930232558</v>
      </c>
      <c r="AP31" s="652">
        <f t="shared" si="15"/>
        <v>0.07267441860465117</v>
      </c>
      <c r="AQ31" s="652">
        <f t="shared" si="16"/>
        <v>0</v>
      </c>
      <c r="AR31" s="652">
        <f t="shared" si="17"/>
        <v>0</v>
      </c>
      <c r="AS31" s="652">
        <f t="shared" si="18"/>
        <v>0</v>
      </c>
      <c r="AT31" s="652">
        <f t="shared" si="19"/>
        <v>0</v>
      </c>
      <c r="AU31" s="652">
        <f t="shared" si="20"/>
        <v>0</v>
      </c>
      <c r="AV31" s="653">
        <f t="shared" si="21"/>
        <v>0</v>
      </c>
      <c r="AW31" s="651">
        <f t="shared" si="22"/>
        <v>2.5436046511627906</v>
      </c>
      <c r="AX31" s="654">
        <f t="shared" si="23"/>
        <v>0.7994186046511629</v>
      </c>
    </row>
    <row r="32" spans="1:50" ht="20.25" customHeight="1" thickBot="1">
      <c r="A32" s="18">
        <v>28</v>
      </c>
      <c r="B32" s="726"/>
      <c r="C32" s="541" t="s">
        <v>3</v>
      </c>
      <c r="D32" s="134">
        <v>1037</v>
      </c>
      <c r="E32" s="136">
        <v>936</v>
      </c>
      <c r="F32" s="683">
        <v>15</v>
      </c>
      <c r="G32" s="683">
        <v>41</v>
      </c>
      <c r="H32" s="683">
        <v>9</v>
      </c>
      <c r="I32" s="683">
        <v>15</v>
      </c>
      <c r="J32" s="683">
        <v>4</v>
      </c>
      <c r="K32" s="683">
        <v>0</v>
      </c>
      <c r="L32" s="683">
        <v>4</v>
      </c>
      <c r="M32" s="683">
        <v>4</v>
      </c>
      <c r="N32" s="683">
        <v>2</v>
      </c>
      <c r="O32" s="683">
        <v>1</v>
      </c>
      <c r="P32" s="683">
        <v>3</v>
      </c>
      <c r="Q32" s="683">
        <v>0</v>
      </c>
      <c r="R32" s="683">
        <v>0</v>
      </c>
      <c r="S32" s="683">
        <v>0</v>
      </c>
      <c r="T32" s="683">
        <v>2</v>
      </c>
      <c r="U32" s="683">
        <v>1</v>
      </c>
      <c r="V32" s="683">
        <v>0</v>
      </c>
      <c r="W32" s="683">
        <v>0</v>
      </c>
      <c r="X32" s="683">
        <v>0</v>
      </c>
      <c r="Y32" s="684">
        <v>0</v>
      </c>
      <c r="Z32" s="685">
        <f t="shared" si="0"/>
        <v>21</v>
      </c>
      <c r="AA32" s="684">
        <f t="shared" si="1"/>
        <v>9</v>
      </c>
      <c r="AB32" s="655">
        <f t="shared" si="24"/>
        <v>90.26036644165863</v>
      </c>
      <c r="AC32" s="656">
        <f t="shared" si="2"/>
        <v>1.446480231436837</v>
      </c>
      <c r="AD32" s="656">
        <f t="shared" si="3"/>
        <v>3.953712632594021</v>
      </c>
      <c r="AE32" s="656">
        <f t="shared" si="4"/>
        <v>0.8678881388621021</v>
      </c>
      <c r="AF32" s="656">
        <f t="shared" si="5"/>
        <v>1.446480231436837</v>
      </c>
      <c r="AG32" s="656">
        <f t="shared" si="6"/>
        <v>0.3857280617164899</v>
      </c>
      <c r="AH32" s="656">
        <f t="shared" si="7"/>
        <v>0</v>
      </c>
      <c r="AI32" s="656">
        <f t="shared" si="8"/>
        <v>0.3857280617164899</v>
      </c>
      <c r="AJ32" s="656">
        <f t="shared" si="9"/>
        <v>0.3857280617164899</v>
      </c>
      <c r="AK32" s="656">
        <f t="shared" si="10"/>
        <v>0.19286403085824494</v>
      </c>
      <c r="AL32" s="656">
        <f t="shared" si="11"/>
        <v>0.09643201542912247</v>
      </c>
      <c r="AM32" s="656">
        <f t="shared" si="12"/>
        <v>0.28929604628736744</v>
      </c>
      <c r="AN32" s="656">
        <f t="shared" si="13"/>
        <v>0</v>
      </c>
      <c r="AO32" s="656">
        <f t="shared" si="14"/>
        <v>0</v>
      </c>
      <c r="AP32" s="656">
        <f t="shared" si="15"/>
        <v>0</v>
      </c>
      <c r="AQ32" s="656">
        <f t="shared" si="16"/>
        <v>0.19286403085824494</v>
      </c>
      <c r="AR32" s="656">
        <f t="shared" si="17"/>
        <v>0.09643201542912247</v>
      </c>
      <c r="AS32" s="656">
        <f t="shared" si="18"/>
        <v>0</v>
      </c>
      <c r="AT32" s="656">
        <f t="shared" si="19"/>
        <v>0</v>
      </c>
      <c r="AU32" s="656">
        <f t="shared" si="20"/>
        <v>0</v>
      </c>
      <c r="AV32" s="657">
        <f t="shared" si="21"/>
        <v>0</v>
      </c>
      <c r="AW32" s="655">
        <f t="shared" si="22"/>
        <v>2.0250723240115716</v>
      </c>
      <c r="AX32" s="658">
        <f t="shared" si="23"/>
        <v>0.8678881388621021</v>
      </c>
    </row>
    <row r="33" spans="1:50" ht="20.25" customHeight="1" thickBot="1">
      <c r="A33" s="18">
        <v>29</v>
      </c>
      <c r="B33" s="726"/>
      <c r="C33" s="541" t="s">
        <v>4</v>
      </c>
      <c r="D33" s="134">
        <v>851</v>
      </c>
      <c r="E33" s="136">
        <v>780</v>
      </c>
      <c r="F33" s="683">
        <v>19</v>
      </c>
      <c r="G33" s="683">
        <v>26</v>
      </c>
      <c r="H33" s="683">
        <v>7</v>
      </c>
      <c r="I33" s="683">
        <v>12</v>
      </c>
      <c r="J33" s="683">
        <v>1</v>
      </c>
      <c r="K33" s="683">
        <v>3</v>
      </c>
      <c r="L33" s="683">
        <v>0</v>
      </c>
      <c r="M33" s="683">
        <v>2</v>
      </c>
      <c r="N33" s="683">
        <v>1</v>
      </c>
      <c r="O33" s="683">
        <v>0</v>
      </c>
      <c r="P33" s="683">
        <v>0</v>
      </c>
      <c r="Q33" s="683">
        <v>0</v>
      </c>
      <c r="R33" s="683">
        <v>0</v>
      </c>
      <c r="S33" s="683">
        <v>0</v>
      </c>
      <c r="T33" s="683">
        <v>0</v>
      </c>
      <c r="U33" s="683">
        <v>0</v>
      </c>
      <c r="V33" s="683">
        <v>0</v>
      </c>
      <c r="W33" s="683">
        <v>0</v>
      </c>
      <c r="X33" s="683">
        <v>0</v>
      </c>
      <c r="Y33" s="684">
        <v>0</v>
      </c>
      <c r="Z33" s="685">
        <f t="shared" si="0"/>
        <v>7</v>
      </c>
      <c r="AA33" s="684">
        <f t="shared" si="1"/>
        <v>1</v>
      </c>
      <c r="AB33" s="655">
        <f t="shared" si="24"/>
        <v>91.65687426556993</v>
      </c>
      <c r="AC33" s="656">
        <f t="shared" si="2"/>
        <v>2.2326674500587544</v>
      </c>
      <c r="AD33" s="656">
        <f t="shared" si="3"/>
        <v>3.055229142185664</v>
      </c>
      <c r="AE33" s="656">
        <f t="shared" si="4"/>
        <v>0.8225616921269095</v>
      </c>
      <c r="AF33" s="656">
        <f t="shared" si="5"/>
        <v>1.410105757931845</v>
      </c>
      <c r="AG33" s="656">
        <f t="shared" si="6"/>
        <v>0.11750881316098707</v>
      </c>
      <c r="AH33" s="656">
        <f t="shared" si="7"/>
        <v>0.35252643948296125</v>
      </c>
      <c r="AI33" s="656">
        <f t="shared" si="8"/>
        <v>0</v>
      </c>
      <c r="AJ33" s="656">
        <f t="shared" si="9"/>
        <v>0.23501762632197415</v>
      </c>
      <c r="AK33" s="656">
        <f t="shared" si="10"/>
        <v>0.11750881316098707</v>
      </c>
      <c r="AL33" s="656">
        <f t="shared" si="11"/>
        <v>0</v>
      </c>
      <c r="AM33" s="656">
        <f t="shared" si="12"/>
        <v>0</v>
      </c>
      <c r="AN33" s="656">
        <f t="shared" si="13"/>
        <v>0</v>
      </c>
      <c r="AO33" s="656">
        <f t="shared" si="14"/>
        <v>0</v>
      </c>
      <c r="AP33" s="656">
        <f t="shared" si="15"/>
        <v>0</v>
      </c>
      <c r="AQ33" s="656">
        <f t="shared" si="16"/>
        <v>0</v>
      </c>
      <c r="AR33" s="656">
        <f t="shared" si="17"/>
        <v>0</v>
      </c>
      <c r="AS33" s="656">
        <f t="shared" si="18"/>
        <v>0</v>
      </c>
      <c r="AT33" s="656">
        <f t="shared" si="19"/>
        <v>0</v>
      </c>
      <c r="AU33" s="656">
        <f t="shared" si="20"/>
        <v>0</v>
      </c>
      <c r="AV33" s="657">
        <f t="shared" si="21"/>
        <v>0</v>
      </c>
      <c r="AW33" s="655">
        <f t="shared" si="22"/>
        <v>0.8225616921269095</v>
      </c>
      <c r="AX33" s="658">
        <f t="shared" si="23"/>
        <v>0.11750881316098707</v>
      </c>
    </row>
    <row r="34" spans="1:50" ht="20.25" customHeight="1" thickBot="1">
      <c r="A34" s="18">
        <v>30</v>
      </c>
      <c r="B34" s="726"/>
      <c r="C34" s="541" t="s">
        <v>1</v>
      </c>
      <c r="D34" s="134">
        <v>265</v>
      </c>
      <c r="E34" s="136">
        <v>235</v>
      </c>
      <c r="F34" s="683">
        <v>9</v>
      </c>
      <c r="G34" s="683">
        <v>3</v>
      </c>
      <c r="H34" s="683">
        <v>5</v>
      </c>
      <c r="I34" s="683">
        <v>6</v>
      </c>
      <c r="J34" s="683">
        <v>1</v>
      </c>
      <c r="K34" s="683">
        <v>2</v>
      </c>
      <c r="L34" s="683">
        <v>2</v>
      </c>
      <c r="M34" s="683">
        <v>2</v>
      </c>
      <c r="N34" s="683">
        <v>0</v>
      </c>
      <c r="O34" s="683">
        <v>0</v>
      </c>
      <c r="P34" s="683">
        <v>0</v>
      </c>
      <c r="Q34" s="683">
        <v>0</v>
      </c>
      <c r="R34" s="683">
        <v>0</v>
      </c>
      <c r="S34" s="683">
        <v>0</v>
      </c>
      <c r="T34" s="683">
        <v>0</v>
      </c>
      <c r="U34" s="683">
        <v>0</v>
      </c>
      <c r="V34" s="683">
        <v>0</v>
      </c>
      <c r="W34" s="683">
        <v>0</v>
      </c>
      <c r="X34" s="683">
        <v>0</v>
      </c>
      <c r="Y34" s="684">
        <v>0</v>
      </c>
      <c r="Z34" s="685">
        <f t="shared" si="0"/>
        <v>7</v>
      </c>
      <c r="AA34" s="684">
        <f t="shared" si="1"/>
        <v>0</v>
      </c>
      <c r="AB34" s="655">
        <f t="shared" si="24"/>
        <v>88.67924528301887</v>
      </c>
      <c r="AC34" s="656">
        <f t="shared" si="2"/>
        <v>3.3962264150943398</v>
      </c>
      <c r="AD34" s="656">
        <f t="shared" si="3"/>
        <v>1.1320754716981132</v>
      </c>
      <c r="AE34" s="656">
        <f t="shared" si="4"/>
        <v>1.8867924528301887</v>
      </c>
      <c r="AF34" s="656">
        <f t="shared" si="5"/>
        <v>2.2641509433962264</v>
      </c>
      <c r="AG34" s="656">
        <f t="shared" si="6"/>
        <v>0.37735849056603776</v>
      </c>
      <c r="AH34" s="656">
        <f t="shared" si="7"/>
        <v>0.7547169811320755</v>
      </c>
      <c r="AI34" s="656">
        <f t="shared" si="8"/>
        <v>0.7547169811320755</v>
      </c>
      <c r="AJ34" s="656">
        <f t="shared" si="9"/>
        <v>0.7547169811320755</v>
      </c>
      <c r="AK34" s="656">
        <f t="shared" si="10"/>
        <v>0</v>
      </c>
      <c r="AL34" s="656">
        <f t="shared" si="11"/>
        <v>0</v>
      </c>
      <c r="AM34" s="656">
        <f t="shared" si="12"/>
        <v>0</v>
      </c>
      <c r="AN34" s="656">
        <f t="shared" si="13"/>
        <v>0</v>
      </c>
      <c r="AO34" s="656">
        <f t="shared" si="14"/>
        <v>0</v>
      </c>
      <c r="AP34" s="656">
        <f t="shared" si="15"/>
        <v>0</v>
      </c>
      <c r="AQ34" s="656">
        <f t="shared" si="16"/>
        <v>0</v>
      </c>
      <c r="AR34" s="656">
        <f t="shared" si="17"/>
        <v>0</v>
      </c>
      <c r="AS34" s="656">
        <f t="shared" si="18"/>
        <v>0</v>
      </c>
      <c r="AT34" s="656">
        <f t="shared" si="19"/>
        <v>0</v>
      </c>
      <c r="AU34" s="656">
        <f t="shared" si="20"/>
        <v>0</v>
      </c>
      <c r="AV34" s="657">
        <f t="shared" si="21"/>
        <v>0</v>
      </c>
      <c r="AW34" s="655">
        <f t="shared" si="22"/>
        <v>2.6415094339622645</v>
      </c>
      <c r="AX34" s="658">
        <f t="shared" si="23"/>
        <v>0</v>
      </c>
    </row>
    <row r="35" spans="1:50" ht="20.25" customHeight="1" thickBot="1">
      <c r="A35" s="18">
        <v>31</v>
      </c>
      <c r="B35" s="726"/>
      <c r="C35" s="541" t="s">
        <v>15</v>
      </c>
      <c r="D35" s="134">
        <v>436</v>
      </c>
      <c r="E35" s="136">
        <v>411</v>
      </c>
      <c r="F35" s="683">
        <v>8</v>
      </c>
      <c r="G35" s="683">
        <v>11</v>
      </c>
      <c r="H35" s="683">
        <v>1</v>
      </c>
      <c r="I35" s="683">
        <v>4</v>
      </c>
      <c r="J35" s="683">
        <v>1</v>
      </c>
      <c r="K35" s="683">
        <v>0</v>
      </c>
      <c r="L35" s="683">
        <v>0</v>
      </c>
      <c r="M35" s="683">
        <v>0</v>
      </c>
      <c r="N35" s="683">
        <v>0</v>
      </c>
      <c r="O35" s="683">
        <v>0</v>
      </c>
      <c r="P35" s="683">
        <v>0</v>
      </c>
      <c r="Q35" s="683">
        <v>0</v>
      </c>
      <c r="R35" s="683">
        <v>0</v>
      </c>
      <c r="S35" s="683">
        <v>0</v>
      </c>
      <c r="T35" s="683">
        <v>0</v>
      </c>
      <c r="U35" s="683">
        <v>0</v>
      </c>
      <c r="V35" s="683">
        <v>0</v>
      </c>
      <c r="W35" s="683">
        <v>0</v>
      </c>
      <c r="X35" s="683">
        <v>0</v>
      </c>
      <c r="Y35" s="684">
        <v>0</v>
      </c>
      <c r="Z35" s="685">
        <f t="shared" si="0"/>
        <v>1</v>
      </c>
      <c r="AA35" s="684">
        <f t="shared" si="1"/>
        <v>0</v>
      </c>
      <c r="AB35" s="655">
        <f t="shared" si="24"/>
        <v>94.26605504587155</v>
      </c>
      <c r="AC35" s="656">
        <f t="shared" si="2"/>
        <v>1.834862385321101</v>
      </c>
      <c r="AD35" s="656">
        <f t="shared" si="3"/>
        <v>2.522935779816514</v>
      </c>
      <c r="AE35" s="656">
        <f t="shared" si="4"/>
        <v>0.22935779816513763</v>
      </c>
      <c r="AF35" s="656">
        <f t="shared" si="5"/>
        <v>0.9174311926605505</v>
      </c>
      <c r="AG35" s="656">
        <f t="shared" si="6"/>
        <v>0.22935779816513763</v>
      </c>
      <c r="AH35" s="656">
        <f t="shared" si="7"/>
        <v>0</v>
      </c>
      <c r="AI35" s="656">
        <f t="shared" si="8"/>
        <v>0</v>
      </c>
      <c r="AJ35" s="656">
        <f t="shared" si="9"/>
        <v>0</v>
      </c>
      <c r="AK35" s="656">
        <f t="shared" si="10"/>
        <v>0</v>
      </c>
      <c r="AL35" s="656">
        <f t="shared" si="11"/>
        <v>0</v>
      </c>
      <c r="AM35" s="656">
        <f t="shared" si="12"/>
        <v>0</v>
      </c>
      <c r="AN35" s="656">
        <f t="shared" si="13"/>
        <v>0</v>
      </c>
      <c r="AO35" s="656">
        <f t="shared" si="14"/>
        <v>0</v>
      </c>
      <c r="AP35" s="656">
        <f t="shared" si="15"/>
        <v>0</v>
      </c>
      <c r="AQ35" s="656">
        <f t="shared" si="16"/>
        <v>0</v>
      </c>
      <c r="AR35" s="656">
        <f t="shared" si="17"/>
        <v>0</v>
      </c>
      <c r="AS35" s="656">
        <f t="shared" si="18"/>
        <v>0</v>
      </c>
      <c r="AT35" s="656">
        <f t="shared" si="19"/>
        <v>0</v>
      </c>
      <c r="AU35" s="656">
        <f t="shared" si="20"/>
        <v>0</v>
      </c>
      <c r="AV35" s="657">
        <f t="shared" si="21"/>
        <v>0</v>
      </c>
      <c r="AW35" s="655">
        <f t="shared" si="22"/>
        <v>0.22935779816513763</v>
      </c>
      <c r="AX35" s="658">
        <f t="shared" si="23"/>
        <v>0</v>
      </c>
    </row>
    <row r="36" spans="1:50" ht="20.25" customHeight="1" thickBot="1">
      <c r="A36" s="18">
        <v>32</v>
      </c>
      <c r="B36" s="726"/>
      <c r="C36" s="541" t="s">
        <v>6</v>
      </c>
      <c r="D36" s="134">
        <v>142</v>
      </c>
      <c r="E36" s="136">
        <v>122</v>
      </c>
      <c r="F36" s="683">
        <v>2</v>
      </c>
      <c r="G36" s="683">
        <v>10</v>
      </c>
      <c r="H36" s="683">
        <v>1</v>
      </c>
      <c r="I36" s="683">
        <v>1</v>
      </c>
      <c r="J36" s="683">
        <v>2</v>
      </c>
      <c r="K36" s="683">
        <v>2</v>
      </c>
      <c r="L36" s="683">
        <v>1</v>
      </c>
      <c r="M36" s="683">
        <v>1</v>
      </c>
      <c r="N36" s="683">
        <v>0</v>
      </c>
      <c r="O36" s="683">
        <v>0</v>
      </c>
      <c r="P36" s="683">
        <v>0</v>
      </c>
      <c r="Q36" s="683">
        <v>0</v>
      </c>
      <c r="R36" s="683">
        <v>0</v>
      </c>
      <c r="S36" s="683">
        <v>0</v>
      </c>
      <c r="T36" s="683">
        <v>0</v>
      </c>
      <c r="U36" s="683">
        <v>0</v>
      </c>
      <c r="V36" s="683">
        <v>0</v>
      </c>
      <c r="W36" s="683">
        <v>0</v>
      </c>
      <c r="X36" s="683">
        <v>0</v>
      </c>
      <c r="Y36" s="684">
        <v>0</v>
      </c>
      <c r="Z36" s="685">
        <f t="shared" si="0"/>
        <v>6</v>
      </c>
      <c r="AA36" s="684">
        <f t="shared" si="1"/>
        <v>0</v>
      </c>
      <c r="AB36" s="655">
        <f t="shared" si="24"/>
        <v>85.91549295774648</v>
      </c>
      <c r="AC36" s="656">
        <f t="shared" si="2"/>
        <v>1.4084507042253522</v>
      </c>
      <c r="AD36" s="656">
        <f t="shared" si="3"/>
        <v>7.042253521126761</v>
      </c>
      <c r="AE36" s="656">
        <f t="shared" si="4"/>
        <v>0.7042253521126761</v>
      </c>
      <c r="AF36" s="656">
        <f t="shared" si="5"/>
        <v>0.7042253521126761</v>
      </c>
      <c r="AG36" s="656">
        <f t="shared" si="6"/>
        <v>1.4084507042253522</v>
      </c>
      <c r="AH36" s="656">
        <f t="shared" si="7"/>
        <v>1.4084507042253522</v>
      </c>
      <c r="AI36" s="656">
        <f t="shared" si="8"/>
        <v>0.7042253521126761</v>
      </c>
      <c r="AJ36" s="656">
        <f t="shared" si="9"/>
        <v>0.7042253521126761</v>
      </c>
      <c r="AK36" s="656">
        <f t="shared" si="10"/>
        <v>0</v>
      </c>
      <c r="AL36" s="656">
        <f t="shared" si="11"/>
        <v>0</v>
      </c>
      <c r="AM36" s="656">
        <f t="shared" si="12"/>
        <v>0</v>
      </c>
      <c r="AN36" s="656">
        <f t="shared" si="13"/>
        <v>0</v>
      </c>
      <c r="AO36" s="656">
        <f t="shared" si="14"/>
        <v>0</v>
      </c>
      <c r="AP36" s="656">
        <f t="shared" si="15"/>
        <v>0</v>
      </c>
      <c r="AQ36" s="656">
        <f t="shared" si="16"/>
        <v>0</v>
      </c>
      <c r="AR36" s="656">
        <f t="shared" si="17"/>
        <v>0</v>
      </c>
      <c r="AS36" s="656">
        <f t="shared" si="18"/>
        <v>0</v>
      </c>
      <c r="AT36" s="656">
        <f t="shared" si="19"/>
        <v>0</v>
      </c>
      <c r="AU36" s="656">
        <f t="shared" si="20"/>
        <v>0</v>
      </c>
      <c r="AV36" s="657">
        <f t="shared" si="21"/>
        <v>0</v>
      </c>
      <c r="AW36" s="655">
        <f t="shared" si="22"/>
        <v>4.225352112676056</v>
      </c>
      <c r="AX36" s="658">
        <f t="shared" si="23"/>
        <v>0</v>
      </c>
    </row>
    <row r="37" spans="1:50" ht="20.25" customHeight="1" thickBot="1">
      <c r="A37" s="18">
        <v>33</v>
      </c>
      <c r="B37" s="726"/>
      <c r="C37" s="542" t="s">
        <v>5</v>
      </c>
      <c r="D37" s="147">
        <v>460</v>
      </c>
      <c r="E37" s="148">
        <v>403</v>
      </c>
      <c r="F37" s="177">
        <v>7</v>
      </c>
      <c r="G37" s="177">
        <v>22</v>
      </c>
      <c r="H37" s="177">
        <v>3</v>
      </c>
      <c r="I37" s="177">
        <v>9</v>
      </c>
      <c r="J37" s="177">
        <v>4</v>
      </c>
      <c r="K37" s="177">
        <v>4</v>
      </c>
      <c r="L37" s="177">
        <v>0</v>
      </c>
      <c r="M37" s="177">
        <v>4</v>
      </c>
      <c r="N37" s="177">
        <v>0</v>
      </c>
      <c r="O37" s="177">
        <v>1</v>
      </c>
      <c r="P37" s="177">
        <v>1</v>
      </c>
      <c r="Q37" s="177">
        <v>0</v>
      </c>
      <c r="R37" s="177">
        <v>0</v>
      </c>
      <c r="S37" s="177">
        <v>0</v>
      </c>
      <c r="T37" s="177">
        <v>0</v>
      </c>
      <c r="U37" s="177">
        <v>0</v>
      </c>
      <c r="V37" s="177">
        <v>2</v>
      </c>
      <c r="W37" s="177">
        <v>0</v>
      </c>
      <c r="X37" s="177">
        <v>0</v>
      </c>
      <c r="Y37" s="178">
        <v>0</v>
      </c>
      <c r="Z37" s="179">
        <f t="shared" si="0"/>
        <v>16</v>
      </c>
      <c r="AA37" s="178">
        <f t="shared" si="1"/>
        <v>4</v>
      </c>
      <c r="AB37" s="659">
        <f t="shared" si="24"/>
        <v>87.60869565217392</v>
      </c>
      <c r="AC37" s="660">
        <f t="shared" si="2"/>
        <v>1.5217391304347827</v>
      </c>
      <c r="AD37" s="660">
        <f t="shared" si="3"/>
        <v>4.782608695652174</v>
      </c>
      <c r="AE37" s="660">
        <f t="shared" si="4"/>
        <v>0.6521739130434783</v>
      </c>
      <c r="AF37" s="660">
        <f t="shared" si="5"/>
        <v>1.956521739130435</v>
      </c>
      <c r="AG37" s="660">
        <f t="shared" si="6"/>
        <v>0.8695652173913043</v>
      </c>
      <c r="AH37" s="660">
        <f t="shared" si="7"/>
        <v>0.8695652173913043</v>
      </c>
      <c r="AI37" s="660">
        <f t="shared" si="8"/>
        <v>0</v>
      </c>
      <c r="AJ37" s="660">
        <f t="shared" si="9"/>
        <v>0.8695652173913043</v>
      </c>
      <c r="AK37" s="660">
        <f t="shared" si="10"/>
        <v>0</v>
      </c>
      <c r="AL37" s="660">
        <f t="shared" si="11"/>
        <v>0.21739130434782608</v>
      </c>
      <c r="AM37" s="660">
        <f t="shared" si="12"/>
        <v>0.21739130434782608</v>
      </c>
      <c r="AN37" s="660">
        <f t="shared" si="13"/>
        <v>0</v>
      </c>
      <c r="AO37" s="660">
        <f t="shared" si="14"/>
        <v>0</v>
      </c>
      <c r="AP37" s="660">
        <f t="shared" si="15"/>
        <v>0</v>
      </c>
      <c r="AQ37" s="660">
        <f t="shared" si="16"/>
        <v>0</v>
      </c>
      <c r="AR37" s="660">
        <f t="shared" si="17"/>
        <v>0</v>
      </c>
      <c r="AS37" s="660">
        <f t="shared" si="18"/>
        <v>0.43478260869565216</v>
      </c>
      <c r="AT37" s="660">
        <f t="shared" si="19"/>
        <v>0</v>
      </c>
      <c r="AU37" s="660">
        <f t="shared" si="20"/>
        <v>0</v>
      </c>
      <c r="AV37" s="661">
        <f t="shared" si="21"/>
        <v>0</v>
      </c>
      <c r="AW37" s="659">
        <f t="shared" si="22"/>
        <v>3.4782608695652173</v>
      </c>
      <c r="AX37" s="662">
        <f t="shared" si="23"/>
        <v>0.8695652173913043</v>
      </c>
    </row>
    <row r="38" spans="1:50" ht="20.25" customHeight="1">
      <c r="A38" s="18">
        <v>34</v>
      </c>
      <c r="B38" s="718" t="s">
        <v>35</v>
      </c>
      <c r="C38" s="719"/>
      <c r="D38" s="133">
        <f>SUM(E38:Y38)</f>
        <v>5234</v>
      </c>
      <c r="E38" s="151">
        <v>4646</v>
      </c>
      <c r="F38" s="696">
        <v>135</v>
      </c>
      <c r="G38" s="696">
        <v>204</v>
      </c>
      <c r="H38" s="696">
        <v>59</v>
      </c>
      <c r="I38" s="696">
        <v>63</v>
      </c>
      <c r="J38" s="696">
        <v>33</v>
      </c>
      <c r="K38" s="696">
        <v>34</v>
      </c>
      <c r="L38" s="696">
        <v>11</v>
      </c>
      <c r="M38" s="696">
        <v>15</v>
      </c>
      <c r="N38" s="696">
        <v>9</v>
      </c>
      <c r="O38" s="696">
        <v>9</v>
      </c>
      <c r="P38" s="696">
        <v>1</v>
      </c>
      <c r="Q38" s="696">
        <v>6</v>
      </c>
      <c r="R38" s="696">
        <v>2</v>
      </c>
      <c r="S38" s="696">
        <v>3</v>
      </c>
      <c r="T38" s="696">
        <v>0</v>
      </c>
      <c r="U38" s="696">
        <v>1</v>
      </c>
      <c r="V38" s="696">
        <v>0</v>
      </c>
      <c r="W38" s="696">
        <v>0</v>
      </c>
      <c r="X38" s="696">
        <v>2</v>
      </c>
      <c r="Y38" s="697">
        <v>1</v>
      </c>
      <c r="Z38" s="181">
        <f>SUM(J38:Y38)</f>
        <v>127</v>
      </c>
      <c r="AA38" s="180">
        <f>SUM(N38:Y38)</f>
        <v>34</v>
      </c>
      <c r="AB38" s="651">
        <f aca="true" t="shared" si="25" ref="AB38:AX38">E38/$D38*100</f>
        <v>88.76576232327092</v>
      </c>
      <c r="AC38" s="652">
        <f t="shared" si="25"/>
        <v>2.579289262514329</v>
      </c>
      <c r="AD38" s="652">
        <f t="shared" si="25"/>
        <v>3.8975926633549864</v>
      </c>
      <c r="AE38" s="652">
        <f t="shared" si="25"/>
        <v>1.127244936950707</v>
      </c>
      <c r="AF38" s="652">
        <f t="shared" si="25"/>
        <v>1.203668322506687</v>
      </c>
      <c r="AG38" s="652">
        <f t="shared" si="25"/>
        <v>0.6304929308368361</v>
      </c>
      <c r="AH38" s="652">
        <f t="shared" si="25"/>
        <v>0.6495987772258311</v>
      </c>
      <c r="AI38" s="652">
        <f t="shared" si="25"/>
        <v>0.21016431027894533</v>
      </c>
      <c r="AJ38" s="652">
        <f t="shared" si="25"/>
        <v>0.2865876958349255</v>
      </c>
      <c r="AK38" s="652">
        <f t="shared" si="25"/>
        <v>0.1719526175009553</v>
      </c>
      <c r="AL38" s="652">
        <f t="shared" si="25"/>
        <v>0.1719526175009553</v>
      </c>
      <c r="AM38" s="652">
        <f t="shared" si="25"/>
        <v>0.019105846388995033</v>
      </c>
      <c r="AN38" s="652">
        <f t="shared" si="25"/>
        <v>0.11463507833397019</v>
      </c>
      <c r="AO38" s="652">
        <f t="shared" si="25"/>
        <v>0.03821169277799007</v>
      </c>
      <c r="AP38" s="652">
        <f t="shared" si="25"/>
        <v>0.05731753916698509</v>
      </c>
      <c r="AQ38" s="652">
        <f t="shared" si="25"/>
        <v>0</v>
      </c>
      <c r="AR38" s="652">
        <f t="shared" si="25"/>
        <v>0.019105846388995033</v>
      </c>
      <c r="AS38" s="652">
        <f t="shared" si="25"/>
        <v>0</v>
      </c>
      <c r="AT38" s="652">
        <f t="shared" si="25"/>
        <v>0</v>
      </c>
      <c r="AU38" s="652">
        <f t="shared" si="25"/>
        <v>0.03821169277799007</v>
      </c>
      <c r="AV38" s="653">
        <f t="shared" si="25"/>
        <v>0.019105846388995033</v>
      </c>
      <c r="AW38" s="651">
        <f t="shared" si="25"/>
        <v>2.426442491402369</v>
      </c>
      <c r="AX38" s="654">
        <f t="shared" si="25"/>
        <v>0.6495987772258311</v>
      </c>
    </row>
    <row r="39" spans="1:50" s="537" customFormat="1" ht="20.25" customHeight="1" thickBot="1">
      <c r="A39" s="535">
        <v>35</v>
      </c>
      <c r="B39" s="720" t="s">
        <v>39</v>
      </c>
      <c r="C39" s="721"/>
      <c r="D39" s="703">
        <v>4685</v>
      </c>
      <c r="E39" s="700">
        <v>4270</v>
      </c>
      <c r="F39" s="698">
        <v>121</v>
      </c>
      <c r="G39" s="698">
        <v>142</v>
      </c>
      <c r="H39" s="698">
        <v>48</v>
      </c>
      <c r="I39" s="698">
        <v>35</v>
      </c>
      <c r="J39" s="698">
        <v>15</v>
      </c>
      <c r="K39" s="698">
        <v>15</v>
      </c>
      <c r="L39" s="698">
        <v>10</v>
      </c>
      <c r="M39" s="698">
        <v>9</v>
      </c>
      <c r="N39" s="698">
        <v>5</v>
      </c>
      <c r="O39" s="698">
        <v>4</v>
      </c>
      <c r="P39" s="698">
        <v>2</v>
      </c>
      <c r="Q39" s="698">
        <v>0</v>
      </c>
      <c r="R39" s="698">
        <v>2</v>
      </c>
      <c r="S39" s="698">
        <v>3</v>
      </c>
      <c r="T39" s="698">
        <v>0</v>
      </c>
      <c r="U39" s="698">
        <v>1</v>
      </c>
      <c r="V39" s="698">
        <v>0</v>
      </c>
      <c r="W39" s="698">
        <v>1</v>
      </c>
      <c r="X39" s="698">
        <v>1</v>
      </c>
      <c r="Y39" s="699">
        <v>1</v>
      </c>
      <c r="Z39" s="538">
        <f>SUM(J39:Y39)</f>
        <v>69</v>
      </c>
      <c r="AA39" s="539">
        <f>SUM(N39:Y39)</f>
        <v>20</v>
      </c>
      <c r="AB39" s="686">
        <f t="shared" si="24"/>
        <v>91.1419423692636</v>
      </c>
      <c r="AC39" s="687">
        <f t="shared" si="2"/>
        <v>2.582710779082177</v>
      </c>
      <c r="AD39" s="687">
        <f t="shared" si="3"/>
        <v>3.030949839914621</v>
      </c>
      <c r="AE39" s="687">
        <f t="shared" si="4"/>
        <v>1.024546424759872</v>
      </c>
      <c r="AF39" s="687">
        <f t="shared" si="5"/>
        <v>0.7470651013874066</v>
      </c>
      <c r="AG39" s="687">
        <f t="shared" si="6"/>
        <v>0.32017075773745995</v>
      </c>
      <c r="AH39" s="687">
        <f t="shared" si="7"/>
        <v>0.32017075773745995</v>
      </c>
      <c r="AI39" s="687">
        <f t="shared" si="8"/>
        <v>0.21344717182497333</v>
      </c>
      <c r="AJ39" s="687">
        <f t="shared" si="9"/>
        <v>0.192102454642476</v>
      </c>
      <c r="AK39" s="687">
        <f t="shared" si="10"/>
        <v>0.10672358591248667</v>
      </c>
      <c r="AL39" s="687">
        <f t="shared" si="11"/>
        <v>0.08537886872998933</v>
      </c>
      <c r="AM39" s="687">
        <f t="shared" si="12"/>
        <v>0.042689434364994665</v>
      </c>
      <c r="AN39" s="687">
        <f t="shared" si="13"/>
        <v>0</v>
      </c>
      <c r="AO39" s="687">
        <f t="shared" si="14"/>
        <v>0.042689434364994665</v>
      </c>
      <c r="AP39" s="687">
        <f t="shared" si="15"/>
        <v>0.064034151547492</v>
      </c>
      <c r="AQ39" s="687">
        <f t="shared" si="16"/>
        <v>0</v>
      </c>
      <c r="AR39" s="687">
        <f t="shared" si="17"/>
        <v>0.021344717182497332</v>
      </c>
      <c r="AS39" s="687">
        <f t="shared" si="18"/>
        <v>0</v>
      </c>
      <c r="AT39" s="687">
        <f t="shared" si="19"/>
        <v>0.021344717182497332</v>
      </c>
      <c r="AU39" s="687">
        <f t="shared" si="20"/>
        <v>0.021344717182497332</v>
      </c>
      <c r="AV39" s="688">
        <f t="shared" si="21"/>
        <v>0.021344717182497332</v>
      </c>
      <c r="AW39" s="686">
        <f t="shared" si="22"/>
        <v>1.472785485592316</v>
      </c>
      <c r="AX39" s="689">
        <f t="shared" si="23"/>
        <v>0.42689434364994666</v>
      </c>
    </row>
    <row r="40" spans="2:50" ht="8.25" customHeight="1" thickBot="1">
      <c r="B40" s="23"/>
      <c r="C40" s="24"/>
      <c r="D40" s="123"/>
      <c r="E40" s="123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690"/>
      <c r="AC40" s="690"/>
      <c r="AD40" s="690"/>
      <c r="AE40" s="690"/>
      <c r="AF40" s="690"/>
      <c r="AG40" s="690"/>
      <c r="AH40" s="690"/>
      <c r="AI40" s="690"/>
      <c r="AJ40" s="690"/>
      <c r="AK40" s="690"/>
      <c r="AL40" s="690"/>
      <c r="AM40" s="690"/>
      <c r="AN40" s="690"/>
      <c r="AO40" s="690"/>
      <c r="AP40" s="690"/>
      <c r="AQ40" s="690"/>
      <c r="AR40" s="690"/>
      <c r="AS40" s="690"/>
      <c r="AT40" s="690"/>
      <c r="AU40" s="690"/>
      <c r="AV40" s="690"/>
      <c r="AW40" s="690"/>
      <c r="AX40" s="690"/>
    </row>
    <row r="41" spans="2:50" ht="20.25" customHeight="1" thickBot="1">
      <c r="B41" s="722" t="s">
        <v>38</v>
      </c>
      <c r="C41" s="717"/>
      <c r="D41" s="704">
        <f aca="true" t="shared" si="26" ref="D41:Y41">D51+D38+D39</f>
        <v>26635</v>
      </c>
      <c r="E41" s="701">
        <f>E51+E38+E39</f>
        <v>24025</v>
      </c>
      <c r="F41" s="149">
        <f t="shared" si="26"/>
        <v>592</v>
      </c>
      <c r="G41" s="149">
        <f t="shared" si="26"/>
        <v>924</v>
      </c>
      <c r="H41" s="149">
        <f t="shared" si="26"/>
        <v>267</v>
      </c>
      <c r="I41" s="149">
        <f t="shared" si="26"/>
        <v>298</v>
      </c>
      <c r="J41" s="149">
        <f t="shared" si="26"/>
        <v>117</v>
      </c>
      <c r="K41" s="149">
        <f t="shared" si="26"/>
        <v>118</v>
      </c>
      <c r="L41" s="149">
        <f t="shared" si="26"/>
        <v>60</v>
      </c>
      <c r="M41" s="149">
        <f t="shared" si="26"/>
        <v>70</v>
      </c>
      <c r="N41" s="149">
        <f t="shared" si="26"/>
        <v>38</v>
      </c>
      <c r="O41" s="149">
        <f t="shared" si="26"/>
        <v>37</v>
      </c>
      <c r="P41" s="149">
        <f t="shared" si="26"/>
        <v>20</v>
      </c>
      <c r="Q41" s="149">
        <f t="shared" si="26"/>
        <v>22</v>
      </c>
      <c r="R41" s="149">
        <f t="shared" si="26"/>
        <v>17</v>
      </c>
      <c r="S41" s="149">
        <f t="shared" si="26"/>
        <v>10</v>
      </c>
      <c r="T41" s="149">
        <f t="shared" si="26"/>
        <v>5</v>
      </c>
      <c r="U41" s="149">
        <f t="shared" si="26"/>
        <v>4</v>
      </c>
      <c r="V41" s="149">
        <f t="shared" si="26"/>
        <v>2</v>
      </c>
      <c r="W41" s="149">
        <f t="shared" si="26"/>
        <v>1</v>
      </c>
      <c r="X41" s="149">
        <f t="shared" si="26"/>
        <v>5</v>
      </c>
      <c r="Y41" s="150">
        <f t="shared" si="26"/>
        <v>3</v>
      </c>
      <c r="Z41" s="691">
        <f>SUM(J41:Y41)</f>
        <v>529</v>
      </c>
      <c r="AA41" s="692">
        <f>SUM(N41:Y41)</f>
        <v>164</v>
      </c>
      <c r="AB41" s="693">
        <f t="shared" si="24"/>
        <v>90.20086352543646</v>
      </c>
      <c r="AC41" s="694">
        <f t="shared" si="2"/>
        <v>2.222639384268819</v>
      </c>
      <c r="AD41" s="694">
        <f t="shared" si="3"/>
        <v>3.469119579500657</v>
      </c>
      <c r="AE41" s="694">
        <f t="shared" si="4"/>
        <v>1.0024403979725924</v>
      </c>
      <c r="AF41" s="694">
        <f t="shared" si="5"/>
        <v>1.1188286089731556</v>
      </c>
      <c r="AG41" s="694">
        <f t="shared" si="6"/>
        <v>0.43927163506664163</v>
      </c>
      <c r="AH41" s="694">
        <f t="shared" si="7"/>
        <v>0.4430260934860146</v>
      </c>
      <c r="AI41" s="694">
        <f t="shared" si="8"/>
        <v>0.22526750516238034</v>
      </c>
      <c r="AJ41" s="694">
        <f t="shared" si="9"/>
        <v>0.2628120893561104</v>
      </c>
      <c r="AK41" s="694">
        <f t="shared" si="10"/>
        <v>0.1426694199361742</v>
      </c>
      <c r="AL41" s="694">
        <f t="shared" si="11"/>
        <v>0.1389149615168012</v>
      </c>
      <c r="AM41" s="694">
        <f t="shared" si="12"/>
        <v>0.0750891683874601</v>
      </c>
      <c r="AN41" s="694">
        <f t="shared" si="13"/>
        <v>0.08259808522620612</v>
      </c>
      <c r="AO41" s="694">
        <f t="shared" si="14"/>
        <v>0.06382579312934109</v>
      </c>
      <c r="AP41" s="694">
        <f t="shared" si="15"/>
        <v>0.03754458419373005</v>
      </c>
      <c r="AQ41" s="694">
        <f t="shared" si="16"/>
        <v>0.018772292096865026</v>
      </c>
      <c r="AR41" s="694">
        <f t="shared" si="17"/>
        <v>0.01501783367749202</v>
      </c>
      <c r="AS41" s="694">
        <f t="shared" si="18"/>
        <v>0.00750891683874601</v>
      </c>
      <c r="AT41" s="694">
        <f t="shared" si="19"/>
        <v>0.003754458419373005</v>
      </c>
      <c r="AU41" s="694">
        <f t="shared" si="20"/>
        <v>0.018772292096865026</v>
      </c>
      <c r="AV41" s="695">
        <f t="shared" si="21"/>
        <v>0.011263375258119017</v>
      </c>
      <c r="AW41" s="693">
        <f t="shared" si="22"/>
        <v>1.98610850384832</v>
      </c>
      <c r="AX41" s="695">
        <f t="shared" si="23"/>
        <v>0.6157311807771729</v>
      </c>
    </row>
    <row r="42" spans="2:50" ht="6.75" customHeight="1">
      <c r="B42" s="23"/>
      <c r="C42" s="27"/>
      <c r="D42" s="123"/>
      <c r="E42" s="123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690"/>
      <c r="AC42" s="690"/>
      <c r="AD42" s="690"/>
      <c r="AE42" s="690"/>
      <c r="AF42" s="690"/>
      <c r="AG42" s="690"/>
      <c r="AH42" s="690"/>
      <c r="AI42" s="690"/>
      <c r="AJ42" s="690"/>
      <c r="AK42" s="690"/>
      <c r="AL42" s="690"/>
      <c r="AM42" s="690"/>
      <c r="AN42" s="690"/>
      <c r="AO42" s="690"/>
      <c r="AP42" s="690"/>
      <c r="AQ42" s="690"/>
      <c r="AR42" s="690"/>
      <c r="AS42" s="690"/>
      <c r="AT42" s="690"/>
      <c r="AU42" s="690"/>
      <c r="AV42" s="690"/>
      <c r="AW42" s="690"/>
      <c r="AX42" s="690"/>
    </row>
    <row r="43" spans="2:50" ht="20.25" customHeight="1" thickBot="1">
      <c r="B43" s="312" t="s">
        <v>94</v>
      </c>
      <c r="C43" s="127"/>
      <c r="D43" s="123"/>
      <c r="E43" s="123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690"/>
      <c r="AC43" s="690"/>
      <c r="AD43" s="690"/>
      <c r="AE43" s="690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</row>
    <row r="44" spans="2:50" ht="20.25" customHeight="1">
      <c r="B44" s="729" t="s">
        <v>117</v>
      </c>
      <c r="C44" s="708"/>
      <c r="D44" s="130">
        <f>SUM(D5:D10)</f>
        <v>305</v>
      </c>
      <c r="E44" s="152">
        <f>SUM(E5:E10)</f>
        <v>252</v>
      </c>
      <c r="F44" s="153">
        <f>SUM(F5:F10)</f>
        <v>7</v>
      </c>
      <c r="G44" s="153">
        <f aca="true" t="shared" si="27" ref="G44:Y44">SUM(G5:G10)</f>
        <v>17</v>
      </c>
      <c r="H44" s="153">
        <f t="shared" si="27"/>
        <v>5</v>
      </c>
      <c r="I44" s="153">
        <f t="shared" si="27"/>
        <v>4</v>
      </c>
      <c r="J44" s="153">
        <f t="shared" si="27"/>
        <v>3</v>
      </c>
      <c r="K44" s="153">
        <f t="shared" si="27"/>
        <v>1</v>
      </c>
      <c r="L44" s="153">
        <f t="shared" si="27"/>
        <v>3</v>
      </c>
      <c r="M44" s="153">
        <f t="shared" si="27"/>
        <v>3</v>
      </c>
      <c r="N44" s="153">
        <f t="shared" si="27"/>
        <v>1</v>
      </c>
      <c r="O44" s="153">
        <f t="shared" si="27"/>
        <v>4</v>
      </c>
      <c r="P44" s="153">
        <f t="shared" si="27"/>
        <v>2</v>
      </c>
      <c r="Q44" s="153">
        <f t="shared" si="27"/>
        <v>0</v>
      </c>
      <c r="R44" s="153">
        <f t="shared" si="27"/>
        <v>2</v>
      </c>
      <c r="S44" s="153">
        <f t="shared" si="27"/>
        <v>1</v>
      </c>
      <c r="T44" s="153">
        <f t="shared" si="27"/>
        <v>0</v>
      </c>
      <c r="U44" s="153">
        <f t="shared" si="27"/>
        <v>0</v>
      </c>
      <c r="V44" s="153">
        <f t="shared" si="27"/>
        <v>0</v>
      </c>
      <c r="W44" s="153">
        <f t="shared" si="27"/>
        <v>0</v>
      </c>
      <c r="X44" s="153">
        <f t="shared" si="27"/>
        <v>0</v>
      </c>
      <c r="Y44" s="154">
        <f t="shared" si="27"/>
        <v>0</v>
      </c>
      <c r="Z44" s="155">
        <f aca="true" t="shared" si="28" ref="Z44:Z51">SUM(J44:Y44)</f>
        <v>20</v>
      </c>
      <c r="AA44" s="156">
        <f aca="true" t="shared" si="29" ref="AA44:AA51">SUM(N44:Y44)</f>
        <v>10</v>
      </c>
      <c r="AB44" s="651">
        <f t="shared" si="24"/>
        <v>82.62295081967214</v>
      </c>
      <c r="AC44" s="652">
        <f t="shared" si="2"/>
        <v>2.2950819672131146</v>
      </c>
      <c r="AD44" s="652">
        <f t="shared" si="3"/>
        <v>5.573770491803279</v>
      </c>
      <c r="AE44" s="652">
        <f t="shared" si="4"/>
        <v>1.639344262295082</v>
      </c>
      <c r="AF44" s="186">
        <f t="shared" si="5"/>
        <v>1.3114754098360655</v>
      </c>
      <c r="AG44" s="186">
        <f t="shared" si="6"/>
        <v>0.9836065573770493</v>
      </c>
      <c r="AH44" s="186">
        <f t="shared" si="7"/>
        <v>0.32786885245901637</v>
      </c>
      <c r="AI44" s="186">
        <f t="shared" si="8"/>
        <v>0.9836065573770493</v>
      </c>
      <c r="AJ44" s="186">
        <f t="shared" si="9"/>
        <v>0.9836065573770493</v>
      </c>
      <c r="AK44" s="186">
        <f t="shared" si="10"/>
        <v>0.32786885245901637</v>
      </c>
      <c r="AL44" s="186">
        <f t="shared" si="11"/>
        <v>1.3114754098360655</v>
      </c>
      <c r="AM44" s="186">
        <f t="shared" si="12"/>
        <v>0.6557377049180327</v>
      </c>
      <c r="AN44" s="186">
        <f t="shared" si="13"/>
        <v>0</v>
      </c>
      <c r="AO44" s="186">
        <f t="shared" si="14"/>
        <v>0.6557377049180327</v>
      </c>
      <c r="AP44" s="186">
        <f t="shared" si="15"/>
        <v>0.32786885245901637</v>
      </c>
      <c r="AQ44" s="186">
        <f t="shared" si="16"/>
        <v>0</v>
      </c>
      <c r="AR44" s="186">
        <f t="shared" si="17"/>
        <v>0</v>
      </c>
      <c r="AS44" s="186">
        <f t="shared" si="18"/>
        <v>0</v>
      </c>
      <c r="AT44" s="186">
        <f t="shared" si="19"/>
        <v>0</v>
      </c>
      <c r="AU44" s="186">
        <f t="shared" si="20"/>
        <v>0</v>
      </c>
      <c r="AV44" s="187">
        <f t="shared" si="21"/>
        <v>0</v>
      </c>
      <c r="AW44" s="185">
        <f t="shared" si="22"/>
        <v>6.557377049180328</v>
      </c>
      <c r="AX44" s="195">
        <f t="shared" si="23"/>
        <v>3.278688524590164</v>
      </c>
    </row>
    <row r="45" spans="2:50" ht="20.25" customHeight="1">
      <c r="B45" s="723" t="s">
        <v>118</v>
      </c>
      <c r="C45" s="724"/>
      <c r="D45" s="131">
        <f>SUM(D11:D12)</f>
        <v>509</v>
      </c>
      <c r="E45" s="138">
        <f>SUM(E11:E12)</f>
        <v>446</v>
      </c>
      <c r="F45" s="128">
        <f>SUM(F11:F12)</f>
        <v>17</v>
      </c>
      <c r="G45" s="128">
        <f aca="true" t="shared" si="30" ref="G45:Y45">SUM(G11:G12)</f>
        <v>23</v>
      </c>
      <c r="H45" s="128">
        <f t="shared" si="30"/>
        <v>5</v>
      </c>
      <c r="I45" s="128">
        <f t="shared" si="30"/>
        <v>7</v>
      </c>
      <c r="J45" s="128">
        <f t="shared" si="30"/>
        <v>3</v>
      </c>
      <c r="K45" s="128">
        <f t="shared" si="30"/>
        <v>4</v>
      </c>
      <c r="L45" s="128">
        <f t="shared" si="30"/>
        <v>0</v>
      </c>
      <c r="M45" s="128">
        <f t="shared" si="30"/>
        <v>0</v>
      </c>
      <c r="N45" s="128">
        <f t="shared" si="30"/>
        <v>0</v>
      </c>
      <c r="O45" s="128">
        <f t="shared" si="30"/>
        <v>1</v>
      </c>
      <c r="P45" s="128">
        <f t="shared" si="30"/>
        <v>3</v>
      </c>
      <c r="Q45" s="128">
        <f t="shared" si="30"/>
        <v>0</v>
      </c>
      <c r="R45" s="128">
        <f t="shared" si="30"/>
        <v>0</v>
      </c>
      <c r="S45" s="128">
        <f t="shared" si="30"/>
        <v>0</v>
      </c>
      <c r="T45" s="128">
        <f t="shared" si="30"/>
        <v>0</v>
      </c>
      <c r="U45" s="128">
        <f t="shared" si="30"/>
        <v>0</v>
      </c>
      <c r="V45" s="128">
        <f t="shared" si="30"/>
        <v>0</v>
      </c>
      <c r="W45" s="128">
        <f t="shared" si="30"/>
        <v>0</v>
      </c>
      <c r="X45" s="128">
        <f t="shared" si="30"/>
        <v>0</v>
      </c>
      <c r="Y45" s="139">
        <f t="shared" si="30"/>
        <v>0</v>
      </c>
      <c r="Z45" s="144">
        <f t="shared" si="28"/>
        <v>11</v>
      </c>
      <c r="AA45" s="137">
        <f t="shared" si="29"/>
        <v>4</v>
      </c>
      <c r="AB45" s="655">
        <f t="shared" si="24"/>
        <v>87.62278978388997</v>
      </c>
      <c r="AC45" s="656">
        <f t="shared" si="2"/>
        <v>3.3398821218074657</v>
      </c>
      <c r="AD45" s="656">
        <f t="shared" si="3"/>
        <v>4.518664047151278</v>
      </c>
      <c r="AE45" s="656">
        <f t="shared" si="4"/>
        <v>0.9823182711198428</v>
      </c>
      <c r="AF45" s="189">
        <f t="shared" si="5"/>
        <v>1.37524557956778</v>
      </c>
      <c r="AG45" s="189">
        <f t="shared" si="6"/>
        <v>0.5893909626719057</v>
      </c>
      <c r="AH45" s="189">
        <f t="shared" si="7"/>
        <v>0.7858546168958742</v>
      </c>
      <c r="AI45" s="189">
        <f t="shared" si="8"/>
        <v>0</v>
      </c>
      <c r="AJ45" s="189">
        <f t="shared" si="9"/>
        <v>0</v>
      </c>
      <c r="AK45" s="189">
        <f t="shared" si="10"/>
        <v>0</v>
      </c>
      <c r="AL45" s="189">
        <f t="shared" si="11"/>
        <v>0.19646365422396855</v>
      </c>
      <c r="AM45" s="189">
        <f t="shared" si="12"/>
        <v>0.5893909626719057</v>
      </c>
      <c r="AN45" s="189">
        <f t="shared" si="13"/>
        <v>0</v>
      </c>
      <c r="AO45" s="189">
        <f t="shared" si="14"/>
        <v>0</v>
      </c>
      <c r="AP45" s="189">
        <f t="shared" si="15"/>
        <v>0</v>
      </c>
      <c r="AQ45" s="189">
        <f t="shared" si="16"/>
        <v>0</v>
      </c>
      <c r="AR45" s="189">
        <f t="shared" si="17"/>
        <v>0</v>
      </c>
      <c r="AS45" s="189">
        <f t="shared" si="18"/>
        <v>0</v>
      </c>
      <c r="AT45" s="189">
        <f t="shared" si="19"/>
        <v>0</v>
      </c>
      <c r="AU45" s="189">
        <f t="shared" si="20"/>
        <v>0</v>
      </c>
      <c r="AV45" s="190">
        <f t="shared" si="21"/>
        <v>0</v>
      </c>
      <c r="AW45" s="188">
        <f t="shared" si="22"/>
        <v>2.161100196463654</v>
      </c>
      <c r="AX45" s="196">
        <f t="shared" si="23"/>
        <v>0.7858546168958742</v>
      </c>
    </row>
    <row r="46" spans="2:50" ht="20.25" customHeight="1">
      <c r="B46" s="723" t="s">
        <v>119</v>
      </c>
      <c r="C46" s="724"/>
      <c r="D46" s="131">
        <f aca="true" t="shared" si="31" ref="D46:Y46">SUM(D13:D20)</f>
        <v>3975</v>
      </c>
      <c r="E46" s="138">
        <f t="shared" si="31"/>
        <v>3662</v>
      </c>
      <c r="F46" s="128">
        <f t="shared" si="31"/>
        <v>68</v>
      </c>
      <c r="G46" s="128">
        <f t="shared" si="31"/>
        <v>121</v>
      </c>
      <c r="H46" s="128">
        <f t="shared" si="31"/>
        <v>32</v>
      </c>
      <c r="I46" s="128">
        <f t="shared" si="31"/>
        <v>40</v>
      </c>
      <c r="J46" s="128">
        <f t="shared" si="31"/>
        <v>12</v>
      </c>
      <c r="K46" s="128">
        <f t="shared" si="31"/>
        <v>10</v>
      </c>
      <c r="L46" s="128">
        <f t="shared" si="31"/>
        <v>6</v>
      </c>
      <c r="M46" s="128">
        <f t="shared" si="31"/>
        <v>6</v>
      </c>
      <c r="N46" s="128">
        <f t="shared" si="31"/>
        <v>2</v>
      </c>
      <c r="O46" s="128">
        <f t="shared" si="31"/>
        <v>5</v>
      </c>
      <c r="P46" s="128">
        <f t="shared" si="31"/>
        <v>1</v>
      </c>
      <c r="Q46" s="128">
        <f t="shared" si="31"/>
        <v>4</v>
      </c>
      <c r="R46" s="128">
        <f t="shared" si="31"/>
        <v>2</v>
      </c>
      <c r="S46" s="128">
        <f t="shared" si="31"/>
        <v>1</v>
      </c>
      <c r="T46" s="128">
        <f t="shared" si="31"/>
        <v>1</v>
      </c>
      <c r="U46" s="128">
        <f t="shared" si="31"/>
        <v>1</v>
      </c>
      <c r="V46" s="128">
        <f t="shared" si="31"/>
        <v>0</v>
      </c>
      <c r="W46" s="128">
        <f t="shared" si="31"/>
        <v>0</v>
      </c>
      <c r="X46" s="128">
        <f t="shared" si="31"/>
        <v>1</v>
      </c>
      <c r="Y46" s="139">
        <f t="shared" si="31"/>
        <v>0</v>
      </c>
      <c r="Z46" s="144">
        <f>SUM(J46:Y46)</f>
        <v>52</v>
      </c>
      <c r="AA46" s="137">
        <f>SUM(N46:Y46)</f>
        <v>18</v>
      </c>
      <c r="AB46" s="655">
        <f aca="true" t="shared" si="32" ref="AB46:AX46">E46/$D46*100</f>
        <v>92.12578616352202</v>
      </c>
      <c r="AC46" s="656">
        <f t="shared" si="32"/>
        <v>1.710691823899371</v>
      </c>
      <c r="AD46" s="656">
        <f t="shared" si="32"/>
        <v>3.0440251572327046</v>
      </c>
      <c r="AE46" s="656">
        <f t="shared" si="32"/>
        <v>0.8050314465408804</v>
      </c>
      <c r="AF46" s="189">
        <f t="shared" si="32"/>
        <v>1.0062893081761006</v>
      </c>
      <c r="AG46" s="189">
        <f t="shared" si="32"/>
        <v>0.3018867924528302</v>
      </c>
      <c r="AH46" s="189">
        <f t="shared" si="32"/>
        <v>0.25157232704402516</v>
      </c>
      <c r="AI46" s="189">
        <f t="shared" si="32"/>
        <v>0.1509433962264151</v>
      </c>
      <c r="AJ46" s="189">
        <f t="shared" si="32"/>
        <v>0.1509433962264151</v>
      </c>
      <c r="AK46" s="189">
        <f t="shared" si="32"/>
        <v>0.05031446540880503</v>
      </c>
      <c r="AL46" s="189">
        <f t="shared" si="32"/>
        <v>0.12578616352201258</v>
      </c>
      <c r="AM46" s="189">
        <f t="shared" si="32"/>
        <v>0.025157232704402514</v>
      </c>
      <c r="AN46" s="189">
        <f t="shared" si="32"/>
        <v>0.10062893081761005</v>
      </c>
      <c r="AO46" s="189">
        <f t="shared" si="32"/>
        <v>0.05031446540880503</v>
      </c>
      <c r="AP46" s="189">
        <f t="shared" si="32"/>
        <v>0.025157232704402514</v>
      </c>
      <c r="AQ46" s="189">
        <f t="shared" si="32"/>
        <v>0.025157232704402514</v>
      </c>
      <c r="AR46" s="189">
        <f t="shared" si="32"/>
        <v>0.025157232704402514</v>
      </c>
      <c r="AS46" s="189">
        <f t="shared" si="32"/>
        <v>0</v>
      </c>
      <c r="AT46" s="189">
        <f t="shared" si="32"/>
        <v>0</v>
      </c>
      <c r="AU46" s="189">
        <f t="shared" si="32"/>
        <v>0.025157232704402514</v>
      </c>
      <c r="AV46" s="190">
        <f t="shared" si="32"/>
        <v>0</v>
      </c>
      <c r="AW46" s="188">
        <f t="shared" si="32"/>
        <v>1.3081761006289307</v>
      </c>
      <c r="AX46" s="196">
        <f t="shared" si="32"/>
        <v>0.4528301886792453</v>
      </c>
    </row>
    <row r="47" spans="2:50" ht="20.25" customHeight="1">
      <c r="B47" s="723" t="s">
        <v>76</v>
      </c>
      <c r="C47" s="724"/>
      <c r="D47" s="131">
        <f>SUM(D21:D22)</f>
        <v>945</v>
      </c>
      <c r="E47" s="138">
        <f>SUM(E21:E22)</f>
        <v>829</v>
      </c>
      <c r="F47" s="128">
        <f>SUM(F21:F22)</f>
        <v>24</v>
      </c>
      <c r="G47" s="128">
        <f aca="true" t="shared" si="33" ref="G47:Y47">SUM(G21:G22)</f>
        <v>34</v>
      </c>
      <c r="H47" s="128">
        <f t="shared" si="33"/>
        <v>14</v>
      </c>
      <c r="I47" s="128">
        <f t="shared" si="33"/>
        <v>18</v>
      </c>
      <c r="J47" s="128">
        <f t="shared" si="33"/>
        <v>7</v>
      </c>
      <c r="K47" s="128">
        <f t="shared" si="33"/>
        <v>8</v>
      </c>
      <c r="L47" s="128">
        <f t="shared" si="33"/>
        <v>1</v>
      </c>
      <c r="M47" s="128">
        <f t="shared" si="33"/>
        <v>2</v>
      </c>
      <c r="N47" s="128">
        <f t="shared" si="33"/>
        <v>3</v>
      </c>
      <c r="O47" s="128">
        <f t="shared" si="33"/>
        <v>2</v>
      </c>
      <c r="P47" s="128">
        <f t="shared" si="33"/>
        <v>1</v>
      </c>
      <c r="Q47" s="128">
        <f t="shared" si="33"/>
        <v>1</v>
      </c>
      <c r="R47" s="128">
        <f t="shared" si="33"/>
        <v>0</v>
      </c>
      <c r="S47" s="128">
        <f t="shared" si="33"/>
        <v>0</v>
      </c>
      <c r="T47" s="128">
        <f t="shared" si="33"/>
        <v>0</v>
      </c>
      <c r="U47" s="128">
        <f t="shared" si="33"/>
        <v>0</v>
      </c>
      <c r="V47" s="128">
        <f t="shared" si="33"/>
        <v>0</v>
      </c>
      <c r="W47" s="128">
        <f t="shared" si="33"/>
        <v>0</v>
      </c>
      <c r="X47" s="128">
        <f t="shared" si="33"/>
        <v>0</v>
      </c>
      <c r="Y47" s="139">
        <f t="shared" si="33"/>
        <v>1</v>
      </c>
      <c r="Z47" s="144">
        <f t="shared" si="28"/>
        <v>26</v>
      </c>
      <c r="AA47" s="137">
        <f t="shared" si="29"/>
        <v>8</v>
      </c>
      <c r="AB47" s="655">
        <f t="shared" si="24"/>
        <v>87.72486772486772</v>
      </c>
      <c r="AC47" s="656">
        <f t="shared" si="2"/>
        <v>2.5396825396825395</v>
      </c>
      <c r="AD47" s="656">
        <f t="shared" si="3"/>
        <v>3.5978835978835977</v>
      </c>
      <c r="AE47" s="656">
        <f t="shared" si="4"/>
        <v>1.4814814814814816</v>
      </c>
      <c r="AF47" s="189">
        <f t="shared" si="5"/>
        <v>1.9047619047619049</v>
      </c>
      <c r="AG47" s="189">
        <f t="shared" si="6"/>
        <v>0.7407407407407408</v>
      </c>
      <c r="AH47" s="189">
        <f t="shared" si="7"/>
        <v>0.8465608465608466</v>
      </c>
      <c r="AI47" s="189">
        <f t="shared" si="8"/>
        <v>0.10582010582010583</v>
      </c>
      <c r="AJ47" s="189">
        <f t="shared" si="9"/>
        <v>0.21164021164021166</v>
      </c>
      <c r="AK47" s="189">
        <f t="shared" si="10"/>
        <v>0.31746031746031744</v>
      </c>
      <c r="AL47" s="189">
        <f t="shared" si="11"/>
        <v>0.21164021164021166</v>
      </c>
      <c r="AM47" s="189">
        <f t="shared" si="12"/>
        <v>0.10582010582010583</v>
      </c>
      <c r="AN47" s="189">
        <f t="shared" si="13"/>
        <v>0.10582010582010583</v>
      </c>
      <c r="AO47" s="189">
        <f t="shared" si="14"/>
        <v>0</v>
      </c>
      <c r="AP47" s="189">
        <f t="shared" si="15"/>
        <v>0</v>
      </c>
      <c r="AQ47" s="189">
        <f t="shared" si="16"/>
        <v>0</v>
      </c>
      <c r="AR47" s="189">
        <f t="shared" si="17"/>
        <v>0</v>
      </c>
      <c r="AS47" s="189">
        <f t="shared" si="18"/>
        <v>0</v>
      </c>
      <c r="AT47" s="189">
        <f t="shared" si="19"/>
        <v>0</v>
      </c>
      <c r="AU47" s="189">
        <f t="shared" si="20"/>
        <v>0</v>
      </c>
      <c r="AV47" s="190">
        <f t="shared" si="21"/>
        <v>0.10582010582010583</v>
      </c>
      <c r="AW47" s="188">
        <f t="shared" si="22"/>
        <v>2.751322751322751</v>
      </c>
      <c r="AX47" s="196">
        <f t="shared" si="23"/>
        <v>0.8465608465608466</v>
      </c>
    </row>
    <row r="48" spans="2:50" ht="20.25" customHeight="1">
      <c r="B48" s="723" t="s">
        <v>120</v>
      </c>
      <c r="C48" s="724"/>
      <c r="D48" s="131">
        <f>SUM(D23:D24)</f>
        <v>2951</v>
      </c>
      <c r="E48" s="138">
        <f>SUM(E23:E24)</f>
        <v>2656</v>
      </c>
      <c r="F48" s="128">
        <f>SUM(F23:F24)</f>
        <v>68</v>
      </c>
      <c r="G48" s="128">
        <f aca="true" t="shared" si="34" ref="G48:Y48">SUM(G23:G24)</f>
        <v>83</v>
      </c>
      <c r="H48" s="128">
        <f t="shared" si="34"/>
        <v>27</v>
      </c>
      <c r="I48" s="128">
        <f t="shared" si="34"/>
        <v>33</v>
      </c>
      <c r="J48" s="128">
        <f t="shared" si="34"/>
        <v>16</v>
      </c>
      <c r="K48" s="128">
        <f t="shared" si="34"/>
        <v>18</v>
      </c>
      <c r="L48" s="128">
        <f t="shared" si="34"/>
        <v>8</v>
      </c>
      <c r="M48" s="128">
        <f t="shared" si="34"/>
        <v>14</v>
      </c>
      <c r="N48" s="128">
        <f t="shared" si="34"/>
        <v>8</v>
      </c>
      <c r="O48" s="128">
        <f t="shared" si="34"/>
        <v>4</v>
      </c>
      <c r="P48" s="128">
        <f t="shared" si="34"/>
        <v>4</v>
      </c>
      <c r="Q48" s="128">
        <f t="shared" si="34"/>
        <v>6</v>
      </c>
      <c r="R48" s="128">
        <f t="shared" si="34"/>
        <v>2</v>
      </c>
      <c r="S48" s="128">
        <f t="shared" si="34"/>
        <v>1</v>
      </c>
      <c r="T48" s="128">
        <f t="shared" si="34"/>
        <v>2</v>
      </c>
      <c r="U48" s="128">
        <f t="shared" si="34"/>
        <v>0</v>
      </c>
      <c r="V48" s="128">
        <f t="shared" si="34"/>
        <v>0</v>
      </c>
      <c r="W48" s="128">
        <f t="shared" si="34"/>
        <v>0</v>
      </c>
      <c r="X48" s="128">
        <f t="shared" si="34"/>
        <v>1</v>
      </c>
      <c r="Y48" s="139">
        <f t="shared" si="34"/>
        <v>0</v>
      </c>
      <c r="Z48" s="144">
        <f t="shared" si="28"/>
        <v>84</v>
      </c>
      <c r="AA48" s="137">
        <f t="shared" si="29"/>
        <v>28</v>
      </c>
      <c r="AB48" s="655">
        <f t="shared" si="24"/>
        <v>90.00338868180278</v>
      </c>
      <c r="AC48" s="656">
        <f t="shared" si="2"/>
        <v>2.304303625889529</v>
      </c>
      <c r="AD48" s="656">
        <f t="shared" si="3"/>
        <v>2.8126058963063367</v>
      </c>
      <c r="AE48" s="656">
        <f t="shared" si="4"/>
        <v>0.9149440867502542</v>
      </c>
      <c r="AF48" s="189">
        <f t="shared" si="5"/>
        <v>1.1182649949169774</v>
      </c>
      <c r="AG48" s="189">
        <f t="shared" si="6"/>
        <v>0.5421890884445951</v>
      </c>
      <c r="AH48" s="189">
        <f t="shared" si="7"/>
        <v>0.6099627245001694</v>
      </c>
      <c r="AI48" s="189">
        <f t="shared" si="8"/>
        <v>0.27109454422229756</v>
      </c>
      <c r="AJ48" s="189">
        <f t="shared" si="9"/>
        <v>0.47441545238902066</v>
      </c>
      <c r="AK48" s="189">
        <f t="shared" si="10"/>
        <v>0.27109454422229756</v>
      </c>
      <c r="AL48" s="189">
        <f t="shared" si="11"/>
        <v>0.13554727211114878</v>
      </c>
      <c r="AM48" s="189">
        <f t="shared" si="12"/>
        <v>0.13554727211114878</v>
      </c>
      <c r="AN48" s="189">
        <f t="shared" si="13"/>
        <v>0.20332090816672313</v>
      </c>
      <c r="AO48" s="189">
        <f t="shared" si="14"/>
        <v>0.06777363605557439</v>
      </c>
      <c r="AP48" s="189">
        <f t="shared" si="15"/>
        <v>0.033886818027787195</v>
      </c>
      <c r="AQ48" s="189">
        <f t="shared" si="16"/>
        <v>0.06777363605557439</v>
      </c>
      <c r="AR48" s="189">
        <f t="shared" si="17"/>
        <v>0</v>
      </c>
      <c r="AS48" s="189">
        <f t="shared" si="18"/>
        <v>0</v>
      </c>
      <c r="AT48" s="189">
        <f t="shared" si="19"/>
        <v>0</v>
      </c>
      <c r="AU48" s="189">
        <f t="shared" si="20"/>
        <v>0.033886818027787195</v>
      </c>
      <c r="AV48" s="190">
        <f t="shared" si="21"/>
        <v>0</v>
      </c>
      <c r="AW48" s="188">
        <f t="shared" si="22"/>
        <v>2.846492714334124</v>
      </c>
      <c r="AX48" s="196">
        <f t="shared" si="23"/>
        <v>0.9488309047780413</v>
      </c>
    </row>
    <row r="49" spans="2:50" ht="20.25" customHeight="1">
      <c r="B49" s="723" t="s">
        <v>121</v>
      </c>
      <c r="C49" s="724"/>
      <c r="D49" s="131">
        <f>SUM(D25:D30)</f>
        <v>3464</v>
      </c>
      <c r="E49" s="138">
        <f>SUM(E25:E30)</f>
        <v>3176</v>
      </c>
      <c r="F49" s="128">
        <f>SUM(F25:F30)</f>
        <v>61</v>
      </c>
      <c r="G49" s="128">
        <f aca="true" t="shared" si="35" ref="G49:Y49">SUM(G25:G30)</f>
        <v>119</v>
      </c>
      <c r="H49" s="128">
        <f t="shared" si="35"/>
        <v>31</v>
      </c>
      <c r="I49" s="128">
        <f t="shared" si="35"/>
        <v>30</v>
      </c>
      <c r="J49" s="128">
        <f t="shared" si="35"/>
        <v>9</v>
      </c>
      <c r="K49" s="128">
        <f t="shared" si="35"/>
        <v>10</v>
      </c>
      <c r="L49" s="128">
        <f t="shared" si="35"/>
        <v>5</v>
      </c>
      <c r="M49" s="128">
        <f t="shared" si="35"/>
        <v>6</v>
      </c>
      <c r="N49" s="128">
        <f t="shared" si="35"/>
        <v>6</v>
      </c>
      <c r="O49" s="128">
        <f t="shared" si="35"/>
        <v>4</v>
      </c>
      <c r="P49" s="128">
        <f t="shared" si="35"/>
        <v>2</v>
      </c>
      <c r="Q49" s="128">
        <f t="shared" si="35"/>
        <v>3</v>
      </c>
      <c r="R49" s="128">
        <f t="shared" si="35"/>
        <v>2</v>
      </c>
      <c r="S49" s="128">
        <f t="shared" si="35"/>
        <v>0</v>
      </c>
      <c r="T49" s="128">
        <f t="shared" si="35"/>
        <v>0</v>
      </c>
      <c r="U49" s="128">
        <f t="shared" si="35"/>
        <v>0</v>
      </c>
      <c r="V49" s="128">
        <f t="shared" si="35"/>
        <v>0</v>
      </c>
      <c r="W49" s="128">
        <f t="shared" si="35"/>
        <v>0</v>
      </c>
      <c r="X49" s="128">
        <f t="shared" si="35"/>
        <v>0</v>
      </c>
      <c r="Y49" s="139">
        <f t="shared" si="35"/>
        <v>0</v>
      </c>
      <c r="Z49" s="144">
        <f t="shared" si="28"/>
        <v>47</v>
      </c>
      <c r="AA49" s="137">
        <f t="shared" si="29"/>
        <v>17</v>
      </c>
      <c r="AB49" s="655">
        <f t="shared" si="24"/>
        <v>91.68591224018475</v>
      </c>
      <c r="AC49" s="656">
        <f t="shared" si="2"/>
        <v>1.760969976905312</v>
      </c>
      <c r="AD49" s="656">
        <f t="shared" si="3"/>
        <v>3.435334872979215</v>
      </c>
      <c r="AE49" s="656">
        <f t="shared" si="4"/>
        <v>0.8949191685912241</v>
      </c>
      <c r="AF49" s="189">
        <f t="shared" si="5"/>
        <v>0.8660508083140877</v>
      </c>
      <c r="AG49" s="189">
        <f t="shared" si="6"/>
        <v>0.25981524249422633</v>
      </c>
      <c r="AH49" s="189">
        <f t="shared" si="7"/>
        <v>0.28868360277136257</v>
      </c>
      <c r="AI49" s="189">
        <f t="shared" si="8"/>
        <v>0.14434180138568128</v>
      </c>
      <c r="AJ49" s="189">
        <f t="shared" si="9"/>
        <v>0.17321016166281755</v>
      </c>
      <c r="AK49" s="189">
        <f t="shared" si="10"/>
        <v>0.17321016166281755</v>
      </c>
      <c r="AL49" s="189">
        <f t="shared" si="11"/>
        <v>0.11547344110854503</v>
      </c>
      <c r="AM49" s="189">
        <f t="shared" si="12"/>
        <v>0.057736720554272515</v>
      </c>
      <c r="AN49" s="189">
        <f t="shared" si="13"/>
        <v>0.08660508083140878</v>
      </c>
      <c r="AO49" s="189">
        <f t="shared" si="14"/>
        <v>0.057736720554272515</v>
      </c>
      <c r="AP49" s="189">
        <f t="shared" si="15"/>
        <v>0</v>
      </c>
      <c r="AQ49" s="189">
        <f t="shared" si="16"/>
        <v>0</v>
      </c>
      <c r="AR49" s="189">
        <f t="shared" si="17"/>
        <v>0</v>
      </c>
      <c r="AS49" s="189">
        <f t="shared" si="18"/>
        <v>0</v>
      </c>
      <c r="AT49" s="189">
        <f t="shared" si="19"/>
        <v>0</v>
      </c>
      <c r="AU49" s="189">
        <f t="shared" si="20"/>
        <v>0</v>
      </c>
      <c r="AV49" s="190">
        <f t="shared" si="21"/>
        <v>0</v>
      </c>
      <c r="AW49" s="188">
        <f t="shared" si="22"/>
        <v>1.3568129330254042</v>
      </c>
      <c r="AX49" s="196">
        <f t="shared" si="23"/>
        <v>0.4907621247113164</v>
      </c>
    </row>
    <row r="50" spans="2:50" ht="20.25" customHeight="1" thickBot="1">
      <c r="B50" s="714" t="s">
        <v>122</v>
      </c>
      <c r="C50" s="789"/>
      <c r="D50" s="132">
        <f>SUM(D31:D37)</f>
        <v>4567</v>
      </c>
      <c r="E50" s="702">
        <f>SUM(E31:E37)</f>
        <v>4088</v>
      </c>
      <c r="F50" s="140">
        <f>SUM(F31:F37)</f>
        <v>91</v>
      </c>
      <c r="G50" s="140">
        <f aca="true" t="shared" si="36" ref="G50:Y50">SUM(G31:G37)</f>
        <v>181</v>
      </c>
      <c r="H50" s="140">
        <f t="shared" si="36"/>
        <v>46</v>
      </c>
      <c r="I50" s="140">
        <f t="shared" si="36"/>
        <v>68</v>
      </c>
      <c r="J50" s="140">
        <f t="shared" si="36"/>
        <v>19</v>
      </c>
      <c r="K50" s="140">
        <f t="shared" si="36"/>
        <v>18</v>
      </c>
      <c r="L50" s="140">
        <f t="shared" si="36"/>
        <v>16</v>
      </c>
      <c r="M50" s="140">
        <f t="shared" si="36"/>
        <v>15</v>
      </c>
      <c r="N50" s="140">
        <f t="shared" si="36"/>
        <v>4</v>
      </c>
      <c r="O50" s="140">
        <f t="shared" si="36"/>
        <v>4</v>
      </c>
      <c r="P50" s="140">
        <f t="shared" si="36"/>
        <v>4</v>
      </c>
      <c r="Q50" s="140">
        <f t="shared" si="36"/>
        <v>2</v>
      </c>
      <c r="R50" s="140">
        <f t="shared" si="36"/>
        <v>5</v>
      </c>
      <c r="S50" s="140">
        <f t="shared" si="36"/>
        <v>1</v>
      </c>
      <c r="T50" s="140">
        <f t="shared" si="36"/>
        <v>2</v>
      </c>
      <c r="U50" s="140">
        <f t="shared" si="36"/>
        <v>1</v>
      </c>
      <c r="V50" s="140">
        <f t="shared" si="36"/>
        <v>2</v>
      </c>
      <c r="W50" s="140">
        <f t="shared" si="36"/>
        <v>0</v>
      </c>
      <c r="X50" s="140">
        <f t="shared" si="36"/>
        <v>0</v>
      </c>
      <c r="Y50" s="141">
        <f t="shared" si="36"/>
        <v>0</v>
      </c>
      <c r="Z50" s="145">
        <f t="shared" si="28"/>
        <v>93</v>
      </c>
      <c r="AA50" s="146">
        <f t="shared" si="29"/>
        <v>25</v>
      </c>
      <c r="AB50" s="659">
        <f t="shared" si="24"/>
        <v>89.5117144733961</v>
      </c>
      <c r="AC50" s="660">
        <f t="shared" si="2"/>
        <v>1.992555287935187</v>
      </c>
      <c r="AD50" s="660">
        <f t="shared" si="3"/>
        <v>3.963214363915043</v>
      </c>
      <c r="AE50" s="660">
        <f t="shared" si="4"/>
        <v>1.0072257499452595</v>
      </c>
      <c r="AF50" s="192">
        <f t="shared" si="5"/>
        <v>1.4889424129625575</v>
      </c>
      <c r="AG50" s="192">
        <f t="shared" si="6"/>
        <v>0.41602802715130277</v>
      </c>
      <c r="AH50" s="192">
        <f t="shared" si="7"/>
        <v>0.3941318151959711</v>
      </c>
      <c r="AI50" s="192">
        <f t="shared" si="8"/>
        <v>0.35033939128530767</v>
      </c>
      <c r="AJ50" s="192">
        <f t="shared" si="9"/>
        <v>0.3284431793299759</v>
      </c>
      <c r="AK50" s="192">
        <f t="shared" si="10"/>
        <v>0.08758484782132692</v>
      </c>
      <c r="AL50" s="192">
        <f t="shared" si="11"/>
        <v>0.08758484782132692</v>
      </c>
      <c r="AM50" s="192">
        <f t="shared" si="12"/>
        <v>0.08758484782132692</v>
      </c>
      <c r="AN50" s="192">
        <f t="shared" si="13"/>
        <v>0.04379242391066346</v>
      </c>
      <c r="AO50" s="192">
        <f t="shared" si="14"/>
        <v>0.10948105977665863</v>
      </c>
      <c r="AP50" s="192">
        <f t="shared" si="15"/>
        <v>0.02189621195533173</v>
      </c>
      <c r="AQ50" s="192">
        <f t="shared" si="16"/>
        <v>0.04379242391066346</v>
      </c>
      <c r="AR50" s="192">
        <f t="shared" si="17"/>
        <v>0.02189621195533173</v>
      </c>
      <c r="AS50" s="192">
        <f t="shared" si="18"/>
        <v>0.04379242391066346</v>
      </c>
      <c r="AT50" s="192">
        <f t="shared" si="19"/>
        <v>0</v>
      </c>
      <c r="AU50" s="192">
        <f t="shared" si="20"/>
        <v>0</v>
      </c>
      <c r="AV50" s="193">
        <f t="shared" si="21"/>
        <v>0</v>
      </c>
      <c r="AW50" s="191">
        <f t="shared" si="22"/>
        <v>2.036347711845851</v>
      </c>
      <c r="AX50" s="197">
        <f t="shared" si="23"/>
        <v>0.5474052988832933</v>
      </c>
    </row>
    <row r="51" spans="2:50" ht="32.25" customHeight="1" thickBot="1">
      <c r="B51" s="716" t="s">
        <v>93</v>
      </c>
      <c r="C51" s="717"/>
      <c r="D51" s="129">
        <f>SUM(D44:D50)</f>
        <v>16716</v>
      </c>
      <c r="E51" s="157">
        <f>SUM(E44:E50)</f>
        <v>15109</v>
      </c>
      <c r="F51" s="158">
        <f>SUM(F44:F50)</f>
        <v>336</v>
      </c>
      <c r="G51" s="158">
        <f aca="true" t="shared" si="37" ref="G51:Y51">SUM(G44:G50)</f>
        <v>578</v>
      </c>
      <c r="H51" s="158">
        <f t="shared" si="37"/>
        <v>160</v>
      </c>
      <c r="I51" s="158">
        <f t="shared" si="37"/>
        <v>200</v>
      </c>
      <c r="J51" s="158">
        <f t="shared" si="37"/>
        <v>69</v>
      </c>
      <c r="K51" s="158">
        <f t="shared" si="37"/>
        <v>69</v>
      </c>
      <c r="L51" s="158">
        <f t="shared" si="37"/>
        <v>39</v>
      </c>
      <c r="M51" s="158">
        <f t="shared" si="37"/>
        <v>46</v>
      </c>
      <c r="N51" s="158">
        <f t="shared" si="37"/>
        <v>24</v>
      </c>
      <c r="O51" s="158">
        <f t="shared" si="37"/>
        <v>24</v>
      </c>
      <c r="P51" s="158">
        <f t="shared" si="37"/>
        <v>17</v>
      </c>
      <c r="Q51" s="158">
        <f t="shared" si="37"/>
        <v>16</v>
      </c>
      <c r="R51" s="158">
        <f t="shared" si="37"/>
        <v>13</v>
      </c>
      <c r="S51" s="158">
        <f t="shared" si="37"/>
        <v>4</v>
      </c>
      <c r="T51" s="158">
        <f t="shared" si="37"/>
        <v>5</v>
      </c>
      <c r="U51" s="158">
        <f t="shared" si="37"/>
        <v>2</v>
      </c>
      <c r="V51" s="158">
        <f t="shared" si="37"/>
        <v>2</v>
      </c>
      <c r="W51" s="158">
        <f t="shared" si="37"/>
        <v>0</v>
      </c>
      <c r="X51" s="158">
        <f t="shared" si="37"/>
        <v>2</v>
      </c>
      <c r="Y51" s="159">
        <f t="shared" si="37"/>
        <v>1</v>
      </c>
      <c r="Z51" s="160">
        <f t="shared" si="28"/>
        <v>333</v>
      </c>
      <c r="AA51" s="161">
        <f t="shared" si="29"/>
        <v>110</v>
      </c>
      <c r="AB51" s="198">
        <f t="shared" si="24"/>
        <v>90.38645608997368</v>
      </c>
      <c r="AC51" s="199">
        <f t="shared" si="2"/>
        <v>2.0100502512562812</v>
      </c>
      <c r="AD51" s="199">
        <f t="shared" si="3"/>
        <v>3.4577650155539605</v>
      </c>
      <c r="AE51" s="199">
        <f t="shared" si="4"/>
        <v>0.9571667863125151</v>
      </c>
      <c r="AF51" s="199">
        <f t="shared" si="5"/>
        <v>1.1964584828906437</v>
      </c>
      <c r="AG51" s="199">
        <f t="shared" si="6"/>
        <v>0.41277817659727206</v>
      </c>
      <c r="AH51" s="199">
        <f t="shared" si="7"/>
        <v>0.41277817659727206</v>
      </c>
      <c r="AI51" s="199">
        <f t="shared" si="8"/>
        <v>0.23330940416367552</v>
      </c>
      <c r="AJ51" s="199">
        <f t="shared" si="9"/>
        <v>0.27518545106484804</v>
      </c>
      <c r="AK51" s="199">
        <f t="shared" si="10"/>
        <v>0.14357501794687724</v>
      </c>
      <c r="AL51" s="199">
        <f t="shared" si="11"/>
        <v>0.14357501794687724</v>
      </c>
      <c r="AM51" s="199">
        <f t="shared" si="12"/>
        <v>0.10169897104570472</v>
      </c>
      <c r="AN51" s="199">
        <f t="shared" si="13"/>
        <v>0.0957166786312515</v>
      </c>
      <c r="AO51" s="199">
        <f t="shared" si="14"/>
        <v>0.07776980138789184</v>
      </c>
      <c r="AP51" s="199">
        <f t="shared" si="15"/>
        <v>0.023929169657812874</v>
      </c>
      <c r="AQ51" s="199">
        <f t="shared" si="16"/>
        <v>0.029911462072266096</v>
      </c>
      <c r="AR51" s="199">
        <f t="shared" si="17"/>
        <v>0.011964584828906437</v>
      </c>
      <c r="AS51" s="199">
        <f t="shared" si="18"/>
        <v>0.011964584828906437</v>
      </c>
      <c r="AT51" s="199">
        <f t="shared" si="19"/>
        <v>0</v>
      </c>
      <c r="AU51" s="199">
        <f t="shared" si="20"/>
        <v>0.011964584828906437</v>
      </c>
      <c r="AV51" s="200">
        <f t="shared" si="21"/>
        <v>0.0059822924144532184</v>
      </c>
      <c r="AW51" s="198">
        <f t="shared" si="22"/>
        <v>1.9921033740129217</v>
      </c>
      <c r="AX51" s="201">
        <f t="shared" si="23"/>
        <v>0.658052165589854</v>
      </c>
    </row>
    <row r="52" spans="4:49" ht="13.5">
      <c r="D52" s="119"/>
      <c r="E52" s="119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</row>
    <row r="54" spans="6:25" ht="13.5">
      <c r="F54" s="13">
        <v>1</v>
      </c>
      <c r="G54" s="13">
        <v>2</v>
      </c>
      <c r="H54" s="13">
        <v>3</v>
      </c>
      <c r="I54" s="13">
        <v>4</v>
      </c>
      <c r="J54" s="13">
        <v>5</v>
      </c>
      <c r="K54" s="13">
        <v>6</v>
      </c>
      <c r="L54" s="13">
        <v>7</v>
      </c>
      <c r="M54" s="13">
        <v>8</v>
      </c>
      <c r="N54" s="13">
        <v>9</v>
      </c>
      <c r="O54" s="13">
        <v>10</v>
      </c>
      <c r="P54" s="13">
        <v>11</v>
      </c>
      <c r="Q54" s="13">
        <v>12</v>
      </c>
      <c r="R54" s="13">
        <v>13</v>
      </c>
      <c r="S54" s="13">
        <v>14</v>
      </c>
      <c r="T54" s="13">
        <v>15</v>
      </c>
      <c r="U54" s="13">
        <v>16</v>
      </c>
      <c r="V54" s="13">
        <v>17</v>
      </c>
      <c r="W54" s="13">
        <v>18</v>
      </c>
      <c r="X54" s="13">
        <v>19</v>
      </c>
      <c r="Y54" s="13">
        <v>20</v>
      </c>
    </row>
    <row r="55" spans="6:26" ht="13.5">
      <c r="F55" s="13">
        <f aca="true" t="shared" si="38" ref="F55:Y55">F54*F35</f>
        <v>8</v>
      </c>
      <c r="G55" s="13">
        <f t="shared" si="38"/>
        <v>22</v>
      </c>
      <c r="H55" s="13">
        <f t="shared" si="38"/>
        <v>3</v>
      </c>
      <c r="I55" s="13">
        <f t="shared" si="38"/>
        <v>16</v>
      </c>
      <c r="J55" s="13">
        <f t="shared" si="38"/>
        <v>5</v>
      </c>
      <c r="K55" s="13">
        <f t="shared" si="38"/>
        <v>0</v>
      </c>
      <c r="L55" s="13">
        <f t="shared" si="38"/>
        <v>0</v>
      </c>
      <c r="M55" s="13">
        <f t="shared" si="38"/>
        <v>0</v>
      </c>
      <c r="N55" s="13">
        <f t="shared" si="38"/>
        <v>0</v>
      </c>
      <c r="O55" s="13">
        <f t="shared" si="38"/>
        <v>0</v>
      </c>
      <c r="P55" s="13">
        <f t="shared" si="38"/>
        <v>0</v>
      </c>
      <c r="Q55" s="13">
        <f t="shared" si="38"/>
        <v>0</v>
      </c>
      <c r="R55" s="13">
        <f t="shared" si="38"/>
        <v>0</v>
      </c>
      <c r="S55" s="13">
        <f t="shared" si="38"/>
        <v>0</v>
      </c>
      <c r="T55" s="13">
        <f t="shared" si="38"/>
        <v>0</v>
      </c>
      <c r="U55" s="13">
        <f t="shared" si="38"/>
        <v>0</v>
      </c>
      <c r="V55" s="13">
        <f t="shared" si="38"/>
        <v>0</v>
      </c>
      <c r="W55" s="13">
        <f t="shared" si="38"/>
        <v>0</v>
      </c>
      <c r="X55" s="13">
        <f t="shared" si="38"/>
        <v>0</v>
      </c>
      <c r="Y55" s="13">
        <f t="shared" si="38"/>
        <v>0</v>
      </c>
      <c r="Z55" s="13">
        <f>SUM(F55:X55)</f>
        <v>54</v>
      </c>
    </row>
    <row r="56" ht="13.5">
      <c r="F56" s="452">
        <f>SUM(F35:R35)</f>
        <v>25</v>
      </c>
    </row>
  </sheetData>
  <mergeCells count="23">
    <mergeCell ref="E3:Y3"/>
    <mergeCell ref="AB3:AV3"/>
    <mergeCell ref="D3:D4"/>
    <mergeCell ref="B3:B4"/>
    <mergeCell ref="C3:C4"/>
    <mergeCell ref="B5:B10"/>
    <mergeCell ref="B11:B12"/>
    <mergeCell ref="B13:B20"/>
    <mergeCell ref="B21:B22"/>
    <mergeCell ref="B23:B24"/>
    <mergeCell ref="B25:B30"/>
    <mergeCell ref="B31:B37"/>
    <mergeCell ref="B38:C38"/>
    <mergeCell ref="B39:C39"/>
    <mergeCell ref="B41:C41"/>
    <mergeCell ref="B44:C44"/>
    <mergeCell ref="B45:C45"/>
    <mergeCell ref="B50:C50"/>
    <mergeCell ref="B51:C51"/>
    <mergeCell ref="B46:C46"/>
    <mergeCell ref="B47:C47"/>
    <mergeCell ref="B48:C48"/>
    <mergeCell ref="B49:C49"/>
  </mergeCells>
  <printOptions/>
  <pageMargins left="0.5905511811023623" right="0.1968503937007874" top="0.59" bottom="0.33" header="0.5118110236220472" footer="0.23"/>
  <pageSetup horizontalDpi="600" verticalDpi="600" orientation="portrait" paperSize="9" scale="80" r:id="rId1"/>
  <headerFooter alignWithMargins="0">
    <oddFooter>&amp;C３歳児健康診査結果（平成29年度）　その２　〔&amp;P/&amp;N〕
</oddFooter>
  </headerFooter>
  <colBreaks count="1" manualBreakCount="1">
    <brk id="27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6"/>
  <sheetViews>
    <sheetView view="pageBreakPreview" zoomScaleSheetLayoutView="100" workbookViewId="0" topLeftCell="A40">
      <selection activeCell="AG35" sqref="AG35"/>
    </sheetView>
  </sheetViews>
  <sheetFormatPr defaultColWidth="9.00390625" defaultRowHeight="13.5"/>
  <cols>
    <col min="1" max="1" width="7.625" style="9" customWidth="1"/>
    <col min="2" max="5" width="9.00390625" style="9" customWidth="1"/>
    <col min="6" max="6" width="7.625" style="9" customWidth="1"/>
    <col min="7" max="10" width="9.00390625" style="9" customWidth="1"/>
    <col min="11" max="11" width="5.125" style="9" customWidth="1"/>
    <col min="12" max="32" width="3.25390625" style="545" customWidth="1"/>
    <col min="33" max="33" width="4.00390625" style="545" customWidth="1"/>
    <col min="34" max="36" width="3.25390625" style="545" customWidth="1"/>
    <col min="37" max="38" width="3.25390625" style="9" customWidth="1"/>
    <col min="39" max="39" width="3.50390625" style="543" customWidth="1"/>
    <col min="40" max="40" width="4.125" style="9" customWidth="1"/>
    <col min="41" max="16384" width="9.00390625" style="9" customWidth="1"/>
  </cols>
  <sheetData>
    <row r="1" spans="2:39" s="1" customFormat="1" ht="24">
      <c r="B1" s="313"/>
      <c r="C1" s="313"/>
      <c r="D1" s="313"/>
      <c r="E1" s="313"/>
      <c r="F1" s="313"/>
      <c r="G1" s="313"/>
      <c r="H1" s="313"/>
      <c r="I1" s="313"/>
      <c r="J1" s="327" t="s">
        <v>132</v>
      </c>
      <c r="K1" s="9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  <c r="AJ1" s="545"/>
      <c r="AK1" s="9"/>
      <c r="AL1" s="9"/>
      <c r="AM1" s="543"/>
    </row>
    <row r="3" spans="11:38" ht="13.5">
      <c r="K3" s="9" t="s">
        <v>114</v>
      </c>
      <c r="AK3" s="545"/>
      <c r="AL3" s="545" t="s">
        <v>112</v>
      </c>
    </row>
    <row r="4" spans="1:40" ht="17.25">
      <c r="A4" s="325" t="s">
        <v>133</v>
      </c>
      <c r="K4" s="546" t="s">
        <v>71</v>
      </c>
      <c r="L4" s="547" t="s">
        <v>104</v>
      </c>
      <c r="M4" s="547" t="s">
        <v>105</v>
      </c>
      <c r="N4" s="547" t="s">
        <v>163</v>
      </c>
      <c r="O4" s="547" t="s">
        <v>164</v>
      </c>
      <c r="P4" s="547" t="s">
        <v>165</v>
      </c>
      <c r="Q4" s="547" t="s">
        <v>166</v>
      </c>
      <c r="R4" s="547" t="s">
        <v>167</v>
      </c>
      <c r="S4" s="547" t="s">
        <v>168</v>
      </c>
      <c r="T4" s="547" t="s">
        <v>169</v>
      </c>
      <c r="U4" s="547" t="s">
        <v>170</v>
      </c>
      <c r="V4" s="547" t="s">
        <v>171</v>
      </c>
      <c r="W4" s="547" t="s">
        <v>172</v>
      </c>
      <c r="X4" s="547" t="s">
        <v>173</v>
      </c>
      <c r="Y4" s="547" t="s">
        <v>174</v>
      </c>
      <c r="Z4" s="547" t="s">
        <v>175</v>
      </c>
      <c r="AA4" s="547" t="s">
        <v>176</v>
      </c>
      <c r="AB4" s="547" t="s">
        <v>177</v>
      </c>
      <c r="AC4" s="547" t="s">
        <v>178</v>
      </c>
      <c r="AD4" s="547" t="s">
        <v>179</v>
      </c>
      <c r="AE4" s="547" t="s">
        <v>180</v>
      </c>
      <c r="AF4" s="547" t="s">
        <v>181</v>
      </c>
      <c r="AG4" s="547" t="s">
        <v>106</v>
      </c>
      <c r="AH4" s="547" t="s">
        <v>72</v>
      </c>
      <c r="AI4" s="547" t="s">
        <v>107</v>
      </c>
      <c r="AJ4" s="547" t="s">
        <v>108</v>
      </c>
      <c r="AK4" s="547" t="s">
        <v>160</v>
      </c>
      <c r="AL4" s="547" t="s">
        <v>161</v>
      </c>
      <c r="AM4" s="548" t="s">
        <v>162</v>
      </c>
      <c r="AN4" s="557" t="s">
        <v>187</v>
      </c>
    </row>
    <row r="5" spans="11:40" ht="13.5">
      <c r="K5" s="546" t="s">
        <v>109</v>
      </c>
      <c r="L5" s="549">
        <v>91.3</v>
      </c>
      <c r="M5" s="549">
        <v>90.5</v>
      </c>
      <c r="N5" s="549">
        <v>90.8</v>
      </c>
      <c r="O5" s="549">
        <v>91.7</v>
      </c>
      <c r="P5" s="549">
        <v>91.5</v>
      </c>
      <c r="Q5" s="549">
        <v>91.6</v>
      </c>
      <c r="R5" s="549">
        <v>91.4</v>
      </c>
      <c r="S5" s="549">
        <v>92</v>
      </c>
      <c r="T5" s="549">
        <v>91.8</v>
      </c>
      <c r="U5" s="549">
        <v>92.2</v>
      </c>
      <c r="V5" s="549">
        <v>92.4</v>
      </c>
      <c r="W5" s="549">
        <v>93</v>
      </c>
      <c r="X5" s="549">
        <v>93.5</v>
      </c>
      <c r="Y5" s="549">
        <v>94.2</v>
      </c>
      <c r="Z5" s="549">
        <v>94.3</v>
      </c>
      <c r="AA5" s="549">
        <v>94.4</v>
      </c>
      <c r="AB5" s="549">
        <v>94.8</v>
      </c>
      <c r="AC5" s="549">
        <v>94.7</v>
      </c>
      <c r="AD5" s="549">
        <v>94.7</v>
      </c>
      <c r="AE5" s="549">
        <v>95.5</v>
      </c>
      <c r="AF5" s="549">
        <v>95.3</v>
      </c>
      <c r="AG5" s="549">
        <v>95.8</v>
      </c>
      <c r="AH5" s="549">
        <v>96.4</v>
      </c>
      <c r="AI5" s="549">
        <v>96.7</v>
      </c>
      <c r="AJ5" s="549">
        <v>97.3</v>
      </c>
      <c r="AK5" s="549">
        <v>97.4</v>
      </c>
      <c r="AL5" s="550">
        <v>97.9236188357434</v>
      </c>
      <c r="AM5" s="551">
        <v>98.1134006550218</v>
      </c>
      <c r="AN5" s="587">
        <v>97.908314450061</v>
      </c>
    </row>
    <row r="7" spans="37:38" ht="13.5">
      <c r="AK7" s="17"/>
      <c r="AL7" s="17"/>
    </row>
    <row r="9" spans="11:38" ht="13.5">
      <c r="K9" s="9" t="s">
        <v>135</v>
      </c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45"/>
      <c r="AL9" s="545" t="s">
        <v>112</v>
      </c>
    </row>
    <row r="10" spans="11:40" ht="13.5">
      <c r="K10" s="546" t="s">
        <v>71</v>
      </c>
      <c r="L10" s="547" t="s">
        <v>104</v>
      </c>
      <c r="M10" s="547" t="s">
        <v>105</v>
      </c>
      <c r="N10" s="547" t="s">
        <v>163</v>
      </c>
      <c r="O10" s="547" t="s">
        <v>164</v>
      </c>
      <c r="P10" s="547" t="s">
        <v>165</v>
      </c>
      <c r="Q10" s="547" t="s">
        <v>166</v>
      </c>
      <c r="R10" s="547" t="s">
        <v>167</v>
      </c>
      <c r="S10" s="547" t="s">
        <v>168</v>
      </c>
      <c r="T10" s="547" t="s">
        <v>169</v>
      </c>
      <c r="U10" s="547" t="s">
        <v>170</v>
      </c>
      <c r="V10" s="547" t="s">
        <v>171</v>
      </c>
      <c r="W10" s="547" t="s">
        <v>172</v>
      </c>
      <c r="X10" s="547" t="s">
        <v>173</v>
      </c>
      <c r="Y10" s="547" t="s">
        <v>174</v>
      </c>
      <c r="Z10" s="547" t="s">
        <v>175</v>
      </c>
      <c r="AA10" s="547" t="s">
        <v>176</v>
      </c>
      <c r="AB10" s="547" t="s">
        <v>177</v>
      </c>
      <c r="AC10" s="547" t="s">
        <v>178</v>
      </c>
      <c r="AD10" s="547" t="s">
        <v>179</v>
      </c>
      <c r="AE10" s="547" t="s">
        <v>180</v>
      </c>
      <c r="AF10" s="547" t="s">
        <v>181</v>
      </c>
      <c r="AG10" s="547" t="s">
        <v>106</v>
      </c>
      <c r="AH10" s="547" t="s">
        <v>72</v>
      </c>
      <c r="AI10" s="547" t="s">
        <v>107</v>
      </c>
      <c r="AJ10" s="547" t="s">
        <v>108</v>
      </c>
      <c r="AK10" s="547" t="s">
        <v>160</v>
      </c>
      <c r="AL10" s="547" t="s">
        <v>161</v>
      </c>
      <c r="AM10" s="548" t="s">
        <v>162</v>
      </c>
      <c r="AN10" s="557" t="s">
        <v>187</v>
      </c>
    </row>
    <row r="11" spans="11:40" ht="13.5">
      <c r="K11" s="546" t="s">
        <v>110</v>
      </c>
      <c r="L11" s="549">
        <v>5.6</v>
      </c>
      <c r="M11" s="549">
        <v>5.5</v>
      </c>
      <c r="N11" s="549">
        <v>5.6</v>
      </c>
      <c r="O11" s="549">
        <v>5.3</v>
      </c>
      <c r="P11" s="549">
        <v>4.9</v>
      </c>
      <c r="Q11" s="549">
        <v>4.4</v>
      </c>
      <c r="R11" s="549">
        <v>4.1</v>
      </c>
      <c r="S11" s="549">
        <v>4</v>
      </c>
      <c r="T11" s="549">
        <v>3.7</v>
      </c>
      <c r="U11" s="549">
        <v>3.5</v>
      </c>
      <c r="V11" s="549">
        <v>3</v>
      </c>
      <c r="W11" s="549">
        <v>3</v>
      </c>
      <c r="X11" s="549">
        <v>2.9</v>
      </c>
      <c r="Y11" s="549">
        <v>2.6</v>
      </c>
      <c r="Z11" s="549">
        <v>2.4</v>
      </c>
      <c r="AA11" s="549">
        <v>2.3</v>
      </c>
      <c r="AB11" s="549">
        <v>2.3</v>
      </c>
      <c r="AC11" s="549">
        <v>2.2</v>
      </c>
      <c r="AD11" s="549">
        <v>2</v>
      </c>
      <c r="AE11" s="549">
        <v>1.9</v>
      </c>
      <c r="AF11" s="549">
        <v>1.9</v>
      </c>
      <c r="AG11" s="549">
        <v>1.7</v>
      </c>
      <c r="AH11" s="549">
        <v>1.5</v>
      </c>
      <c r="AI11" s="549">
        <v>1.5</v>
      </c>
      <c r="AJ11" s="549">
        <v>1.4</v>
      </c>
      <c r="AK11" s="549">
        <v>1.25449199607971</v>
      </c>
      <c r="AL11" s="549">
        <v>1.28394891742109</v>
      </c>
      <c r="AM11" s="551">
        <v>1.1231266733892</v>
      </c>
      <c r="AN11" s="586">
        <v>0.9</v>
      </c>
    </row>
    <row r="15" spans="11:15" ht="13.5">
      <c r="K15" s="12"/>
      <c r="L15" s="553"/>
      <c r="M15" s="553"/>
      <c r="N15" s="553"/>
      <c r="O15" s="553"/>
    </row>
    <row r="17" spans="2:10" ht="13.5">
      <c r="B17" s="12"/>
      <c r="C17" s="12"/>
      <c r="D17" s="12"/>
      <c r="E17" s="12"/>
      <c r="F17" s="12"/>
      <c r="G17" s="12"/>
      <c r="H17" s="12"/>
      <c r="I17" s="12"/>
      <c r="J17" s="12"/>
    </row>
    <row r="20" spans="11:38" ht="13.5">
      <c r="K20" s="9" t="s">
        <v>113</v>
      </c>
      <c r="AK20" s="545"/>
      <c r="AL20" s="545" t="s">
        <v>112</v>
      </c>
    </row>
    <row r="21" spans="11:40" ht="13.5">
      <c r="K21" s="546" t="s">
        <v>71</v>
      </c>
      <c r="L21" s="547" t="s">
        <v>104</v>
      </c>
      <c r="M21" s="547" t="s">
        <v>105</v>
      </c>
      <c r="N21" s="547" t="s">
        <v>163</v>
      </c>
      <c r="O21" s="547" t="s">
        <v>164</v>
      </c>
      <c r="P21" s="547" t="s">
        <v>165</v>
      </c>
      <c r="Q21" s="547" t="s">
        <v>166</v>
      </c>
      <c r="R21" s="547" t="s">
        <v>167</v>
      </c>
      <c r="S21" s="547" t="s">
        <v>168</v>
      </c>
      <c r="T21" s="547" t="s">
        <v>169</v>
      </c>
      <c r="U21" s="547" t="s">
        <v>170</v>
      </c>
      <c r="V21" s="547" t="s">
        <v>171</v>
      </c>
      <c r="W21" s="547" t="s">
        <v>172</v>
      </c>
      <c r="X21" s="547" t="s">
        <v>173</v>
      </c>
      <c r="Y21" s="547" t="s">
        <v>174</v>
      </c>
      <c r="Z21" s="547" t="s">
        <v>175</v>
      </c>
      <c r="AA21" s="547" t="s">
        <v>176</v>
      </c>
      <c r="AB21" s="547" t="s">
        <v>177</v>
      </c>
      <c r="AC21" s="547" t="s">
        <v>178</v>
      </c>
      <c r="AD21" s="547" t="s">
        <v>179</v>
      </c>
      <c r="AE21" s="547" t="s">
        <v>180</v>
      </c>
      <c r="AF21" s="547" t="s">
        <v>181</v>
      </c>
      <c r="AG21" s="547" t="s">
        <v>106</v>
      </c>
      <c r="AH21" s="547" t="s">
        <v>72</v>
      </c>
      <c r="AI21" s="547" t="s">
        <v>107</v>
      </c>
      <c r="AJ21" s="547" t="s">
        <v>108</v>
      </c>
      <c r="AK21" s="547" t="s">
        <v>160</v>
      </c>
      <c r="AL21" s="547" t="s">
        <v>161</v>
      </c>
      <c r="AM21" s="548" t="s">
        <v>162</v>
      </c>
      <c r="AN21" s="557" t="s">
        <v>189</v>
      </c>
    </row>
    <row r="22" spans="1:40" ht="17.25">
      <c r="A22" s="326" t="s">
        <v>134</v>
      </c>
      <c r="K22" s="546" t="s">
        <v>109</v>
      </c>
      <c r="L22" s="549">
        <v>87.2</v>
      </c>
      <c r="M22" s="549">
        <v>87.8</v>
      </c>
      <c r="N22" s="549">
        <v>85.1</v>
      </c>
      <c r="O22" s="549">
        <v>85.3</v>
      </c>
      <c r="P22" s="549">
        <v>85.4</v>
      </c>
      <c r="Q22" s="549">
        <v>84.8</v>
      </c>
      <c r="R22" s="549">
        <v>84.5</v>
      </c>
      <c r="S22" s="549">
        <v>85.3</v>
      </c>
      <c r="T22" s="549">
        <v>83.7</v>
      </c>
      <c r="U22" s="549">
        <v>84.8</v>
      </c>
      <c r="V22" s="549">
        <v>86</v>
      </c>
      <c r="W22" s="549">
        <v>86.1</v>
      </c>
      <c r="X22" s="549">
        <v>86.2</v>
      </c>
      <c r="Y22" s="549">
        <v>86.7</v>
      </c>
      <c r="Z22" s="549">
        <v>88.1</v>
      </c>
      <c r="AA22" s="549">
        <v>86.9</v>
      </c>
      <c r="AB22" s="549">
        <v>88</v>
      </c>
      <c r="AC22" s="549">
        <v>88.3</v>
      </c>
      <c r="AD22" s="549">
        <v>86.7</v>
      </c>
      <c r="AE22" s="549">
        <v>87.7</v>
      </c>
      <c r="AF22" s="549">
        <v>86.9</v>
      </c>
      <c r="AG22" s="549">
        <v>87.8</v>
      </c>
      <c r="AH22" s="549">
        <v>88.9</v>
      </c>
      <c r="AI22" s="549">
        <v>89.7</v>
      </c>
      <c r="AJ22" s="549">
        <v>89.2</v>
      </c>
      <c r="AK22" s="549">
        <v>89.7404049186436</v>
      </c>
      <c r="AL22" s="549">
        <v>89.8817556712294</v>
      </c>
      <c r="AM22" s="554">
        <v>90.7354998210858</v>
      </c>
      <c r="AN22" s="586">
        <v>91.3</v>
      </c>
    </row>
    <row r="23" spans="11:36" ht="13.5">
      <c r="K23" s="543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</row>
    <row r="24" spans="11:38" ht="13.5">
      <c r="K24" s="555" t="s">
        <v>136</v>
      </c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2"/>
      <c r="AE24" s="552"/>
      <c r="AF24" s="552"/>
      <c r="AG24" s="552"/>
      <c r="AH24" s="552"/>
      <c r="AI24" s="552"/>
      <c r="AK24" s="545"/>
      <c r="AL24" s="545" t="s">
        <v>112</v>
      </c>
    </row>
    <row r="25" spans="11:40" ht="13.5">
      <c r="K25" s="546" t="s">
        <v>71</v>
      </c>
      <c r="L25" s="547" t="s">
        <v>104</v>
      </c>
      <c r="M25" s="547" t="s">
        <v>105</v>
      </c>
      <c r="N25" s="547" t="s">
        <v>163</v>
      </c>
      <c r="O25" s="547" t="s">
        <v>164</v>
      </c>
      <c r="P25" s="547" t="s">
        <v>165</v>
      </c>
      <c r="Q25" s="547" t="s">
        <v>166</v>
      </c>
      <c r="R25" s="547" t="s">
        <v>167</v>
      </c>
      <c r="S25" s="547" t="s">
        <v>168</v>
      </c>
      <c r="T25" s="547" t="s">
        <v>169</v>
      </c>
      <c r="U25" s="547" t="s">
        <v>170</v>
      </c>
      <c r="V25" s="547" t="s">
        <v>171</v>
      </c>
      <c r="W25" s="547" t="s">
        <v>172</v>
      </c>
      <c r="X25" s="547" t="s">
        <v>173</v>
      </c>
      <c r="Y25" s="547" t="s">
        <v>174</v>
      </c>
      <c r="Z25" s="547" t="s">
        <v>175</v>
      </c>
      <c r="AA25" s="547" t="s">
        <v>176</v>
      </c>
      <c r="AB25" s="547" t="s">
        <v>177</v>
      </c>
      <c r="AC25" s="547" t="s">
        <v>178</v>
      </c>
      <c r="AD25" s="547" t="s">
        <v>179</v>
      </c>
      <c r="AE25" s="547" t="s">
        <v>180</v>
      </c>
      <c r="AF25" s="547" t="s">
        <v>181</v>
      </c>
      <c r="AG25" s="547" t="s">
        <v>106</v>
      </c>
      <c r="AH25" s="547" t="s">
        <v>72</v>
      </c>
      <c r="AI25" s="547" t="s">
        <v>107</v>
      </c>
      <c r="AJ25" s="547" t="s">
        <v>108</v>
      </c>
      <c r="AK25" s="547" t="s">
        <v>160</v>
      </c>
      <c r="AL25" s="556" t="s">
        <v>161</v>
      </c>
      <c r="AM25" s="557" t="s">
        <v>162</v>
      </c>
      <c r="AN25" s="557" t="s">
        <v>189</v>
      </c>
    </row>
    <row r="26" spans="11:40" ht="13.5">
      <c r="K26" s="546" t="s">
        <v>110</v>
      </c>
      <c r="L26" s="558">
        <v>50.8</v>
      </c>
      <c r="M26" s="558">
        <v>49</v>
      </c>
      <c r="N26" s="558">
        <v>46.7</v>
      </c>
      <c r="O26" s="558">
        <v>45.5</v>
      </c>
      <c r="P26" s="558">
        <v>42.6</v>
      </c>
      <c r="Q26" s="558">
        <v>41.4</v>
      </c>
      <c r="R26" s="558">
        <v>37.9</v>
      </c>
      <c r="S26" s="558">
        <v>35.4</v>
      </c>
      <c r="T26" s="558">
        <v>34.8</v>
      </c>
      <c r="U26" s="558">
        <v>31.9</v>
      </c>
      <c r="V26" s="558">
        <v>29.9</v>
      </c>
      <c r="W26" s="558">
        <v>27.6</v>
      </c>
      <c r="X26" s="558">
        <v>26.3</v>
      </c>
      <c r="Y26" s="558">
        <v>25</v>
      </c>
      <c r="Z26" s="558">
        <v>23.5</v>
      </c>
      <c r="AA26" s="558">
        <v>22.2</v>
      </c>
      <c r="AB26" s="558">
        <v>20.9</v>
      </c>
      <c r="AC26" s="558">
        <v>20.2</v>
      </c>
      <c r="AD26" s="558">
        <v>19.8</v>
      </c>
      <c r="AE26" s="558">
        <v>18.1</v>
      </c>
      <c r="AF26" s="558">
        <v>17.3</v>
      </c>
      <c r="AG26" s="558">
        <v>15.9</v>
      </c>
      <c r="AH26" s="558">
        <v>14.4</v>
      </c>
      <c r="AI26" s="558">
        <v>13.6</v>
      </c>
      <c r="AJ26" s="558">
        <v>13.2</v>
      </c>
      <c r="AK26" s="559">
        <v>12.6989619377163</v>
      </c>
      <c r="AL26" s="558">
        <v>11.5754477531906</v>
      </c>
      <c r="AM26" s="544">
        <v>11.2286236690209</v>
      </c>
      <c r="AN26" s="588">
        <v>9.8</v>
      </c>
    </row>
    <row r="27" spans="11:36" ht="13.5">
      <c r="K27" s="543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2"/>
      <c r="AH27" s="552"/>
      <c r="AI27" s="552"/>
      <c r="AJ27" s="552"/>
    </row>
    <row r="28" spans="11:38" ht="13.5">
      <c r="K28" s="555" t="s">
        <v>137</v>
      </c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2"/>
      <c r="AH28" s="552"/>
      <c r="AI28" s="552"/>
      <c r="AK28" s="545"/>
      <c r="AL28" s="545" t="s">
        <v>148</v>
      </c>
    </row>
    <row r="29" spans="11:40" ht="13.5">
      <c r="K29" s="546" t="s">
        <v>71</v>
      </c>
      <c r="L29" s="547" t="s">
        <v>104</v>
      </c>
      <c r="M29" s="547" t="s">
        <v>105</v>
      </c>
      <c r="N29" s="547" t="s">
        <v>163</v>
      </c>
      <c r="O29" s="547" t="s">
        <v>164</v>
      </c>
      <c r="P29" s="547" t="s">
        <v>165</v>
      </c>
      <c r="Q29" s="547" t="s">
        <v>166</v>
      </c>
      <c r="R29" s="547" t="s">
        <v>167</v>
      </c>
      <c r="S29" s="547" t="s">
        <v>168</v>
      </c>
      <c r="T29" s="547" t="s">
        <v>169</v>
      </c>
      <c r="U29" s="547" t="s">
        <v>170</v>
      </c>
      <c r="V29" s="547" t="s">
        <v>171</v>
      </c>
      <c r="W29" s="547" t="s">
        <v>172</v>
      </c>
      <c r="X29" s="547" t="s">
        <v>173</v>
      </c>
      <c r="Y29" s="547" t="s">
        <v>174</v>
      </c>
      <c r="Z29" s="547" t="s">
        <v>175</v>
      </c>
      <c r="AA29" s="547" t="s">
        <v>176</v>
      </c>
      <c r="AB29" s="547" t="s">
        <v>177</v>
      </c>
      <c r="AC29" s="547" t="s">
        <v>178</v>
      </c>
      <c r="AD29" s="547" t="s">
        <v>179</v>
      </c>
      <c r="AE29" s="547" t="s">
        <v>180</v>
      </c>
      <c r="AF29" s="547" t="s">
        <v>181</v>
      </c>
      <c r="AG29" s="547" t="s">
        <v>106</v>
      </c>
      <c r="AH29" s="547" t="s">
        <v>72</v>
      </c>
      <c r="AI29" s="547" t="s">
        <v>107</v>
      </c>
      <c r="AJ29" s="547" t="s">
        <v>108</v>
      </c>
      <c r="AK29" s="547" t="s">
        <v>160</v>
      </c>
      <c r="AL29" s="547" t="s">
        <v>161</v>
      </c>
      <c r="AM29" s="557" t="s">
        <v>162</v>
      </c>
      <c r="AN29" s="557" t="s">
        <v>189</v>
      </c>
    </row>
    <row r="30" spans="11:40" ht="13.5">
      <c r="K30" s="546" t="s">
        <v>111</v>
      </c>
      <c r="L30" s="560">
        <v>2.43</v>
      </c>
      <c r="M30" s="560">
        <v>2.32</v>
      </c>
      <c r="N30" s="560">
        <v>2.16</v>
      </c>
      <c r="O30" s="560">
        <v>2.06</v>
      </c>
      <c r="P30" s="560">
        <v>1.93</v>
      </c>
      <c r="Q30" s="560">
        <v>1.85</v>
      </c>
      <c r="R30" s="560">
        <v>1.63</v>
      </c>
      <c r="S30" s="560">
        <v>1.55</v>
      </c>
      <c r="T30" s="560">
        <v>1.48</v>
      </c>
      <c r="U30" s="560">
        <v>1.32</v>
      </c>
      <c r="V30" s="560">
        <v>1.21</v>
      </c>
      <c r="W30" s="560">
        <v>1.1</v>
      </c>
      <c r="X30" s="560">
        <v>1.05</v>
      </c>
      <c r="Y30" s="560">
        <v>0.98</v>
      </c>
      <c r="Z30" s="560">
        <v>0.9</v>
      </c>
      <c r="AA30" s="560">
        <v>0.86</v>
      </c>
      <c r="AB30" s="560">
        <v>0.78</v>
      </c>
      <c r="AC30" s="560">
        <v>0.75</v>
      </c>
      <c r="AD30" s="560">
        <v>0.73</v>
      </c>
      <c r="AE30" s="560">
        <v>0.66</v>
      </c>
      <c r="AF30" s="560">
        <v>0.62</v>
      </c>
      <c r="AG30" s="560">
        <v>0.55</v>
      </c>
      <c r="AH30" s="560">
        <v>0.49</v>
      </c>
      <c r="AI30" s="560">
        <v>0.45</v>
      </c>
      <c r="AJ30" s="560">
        <v>0.43</v>
      </c>
      <c r="AK30" s="560">
        <v>0.4179584775086505</v>
      </c>
      <c r="AL30" s="560">
        <v>0.38240446144496476</v>
      </c>
      <c r="AM30" s="561">
        <v>0.3694475316387624</v>
      </c>
      <c r="AN30" s="589">
        <v>0.32</v>
      </c>
    </row>
    <row r="31" spans="11:36" ht="13.5">
      <c r="K31" s="543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</row>
    <row r="32" spans="11:36" ht="13.5">
      <c r="K32" s="555" t="s">
        <v>138</v>
      </c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E32" s="545" t="s">
        <v>112</v>
      </c>
      <c r="AF32" s="552"/>
      <c r="AG32" s="552"/>
      <c r="AH32" s="552"/>
      <c r="AI32" s="552"/>
      <c r="AJ32" s="552"/>
    </row>
    <row r="33" spans="11:36" ht="13.5">
      <c r="K33" s="546" t="s">
        <v>71</v>
      </c>
      <c r="L33" s="547" t="s">
        <v>168</v>
      </c>
      <c r="M33" s="547" t="s">
        <v>169</v>
      </c>
      <c r="N33" s="547" t="s">
        <v>170</v>
      </c>
      <c r="O33" s="547" t="s">
        <v>171</v>
      </c>
      <c r="P33" s="547" t="s">
        <v>172</v>
      </c>
      <c r="Q33" s="547" t="s">
        <v>173</v>
      </c>
      <c r="R33" s="547" t="s">
        <v>174</v>
      </c>
      <c r="S33" s="547" t="s">
        <v>175</v>
      </c>
      <c r="T33" s="547" t="s">
        <v>176</v>
      </c>
      <c r="U33" s="547" t="s">
        <v>177</v>
      </c>
      <c r="V33" s="547" t="s">
        <v>178</v>
      </c>
      <c r="W33" s="547" t="s">
        <v>179</v>
      </c>
      <c r="X33" s="547" t="s">
        <v>180</v>
      </c>
      <c r="Y33" s="547" t="s">
        <v>181</v>
      </c>
      <c r="Z33" s="547" t="s">
        <v>106</v>
      </c>
      <c r="AA33" s="547" t="s">
        <v>72</v>
      </c>
      <c r="AB33" s="547" t="s">
        <v>107</v>
      </c>
      <c r="AC33" s="547" t="s">
        <v>108</v>
      </c>
      <c r="AD33" s="547" t="s">
        <v>160</v>
      </c>
      <c r="AE33" s="547" t="s">
        <v>161</v>
      </c>
      <c r="AF33" s="548" t="s">
        <v>162</v>
      </c>
      <c r="AG33" s="552" t="s">
        <v>188</v>
      </c>
      <c r="AH33" s="552"/>
      <c r="AI33" s="552"/>
      <c r="AJ33" s="552"/>
    </row>
    <row r="34" spans="11:36" ht="13.5">
      <c r="K34" s="546" t="s">
        <v>69</v>
      </c>
      <c r="L34" s="549">
        <v>12.1</v>
      </c>
      <c r="M34" s="549">
        <v>11.7</v>
      </c>
      <c r="N34" s="549">
        <v>10</v>
      </c>
      <c r="O34" s="549">
        <v>9.1</v>
      </c>
      <c r="P34" s="549">
        <v>8.1</v>
      </c>
      <c r="Q34" s="549">
        <v>8</v>
      </c>
      <c r="R34" s="549">
        <v>7.3</v>
      </c>
      <c r="S34" s="549">
        <v>6.7</v>
      </c>
      <c r="T34" s="549">
        <v>6.4</v>
      </c>
      <c r="U34" s="549">
        <v>5.5</v>
      </c>
      <c r="V34" s="549">
        <v>5.3</v>
      </c>
      <c r="W34" s="549">
        <v>5.1</v>
      </c>
      <c r="X34" s="549">
        <v>4.5</v>
      </c>
      <c r="Y34" s="549">
        <v>4.1</v>
      </c>
      <c r="Z34" s="549">
        <v>3.7</v>
      </c>
      <c r="AA34" s="549">
        <v>3.2</v>
      </c>
      <c r="AB34" s="549">
        <v>2.7</v>
      </c>
      <c r="AC34" s="549">
        <v>2.6</v>
      </c>
      <c r="AD34" s="549">
        <v>2.460257380772142</v>
      </c>
      <c r="AE34" s="562">
        <v>2.4344904014585493</v>
      </c>
      <c r="AF34" s="562">
        <v>2.2801419711038613</v>
      </c>
      <c r="AG34" s="590">
        <v>2</v>
      </c>
      <c r="AI34" s="552"/>
      <c r="AJ34" s="552"/>
    </row>
    <row r="35" spans="11:36" ht="13.5">
      <c r="K35" s="546" t="s">
        <v>70</v>
      </c>
      <c r="L35" s="549">
        <v>4.7</v>
      </c>
      <c r="M35" s="549">
        <v>4.2</v>
      </c>
      <c r="N35" s="549">
        <v>3.7</v>
      </c>
      <c r="O35" s="549">
        <v>3.2</v>
      </c>
      <c r="P35" s="549">
        <v>2.9</v>
      </c>
      <c r="Q35" s="549">
        <v>2.7</v>
      </c>
      <c r="R35" s="549">
        <v>2.4</v>
      </c>
      <c r="S35" s="549">
        <v>2.1</v>
      </c>
      <c r="T35" s="549">
        <v>2</v>
      </c>
      <c r="U35" s="549">
        <v>1.8</v>
      </c>
      <c r="V35" s="549">
        <v>1.7</v>
      </c>
      <c r="W35" s="549">
        <v>1.6</v>
      </c>
      <c r="X35" s="549">
        <v>1.4</v>
      </c>
      <c r="Y35" s="549">
        <v>1.3</v>
      </c>
      <c r="Z35" s="549">
        <v>1</v>
      </c>
      <c r="AA35" s="549">
        <v>1</v>
      </c>
      <c r="AB35" s="549">
        <v>0.8</v>
      </c>
      <c r="AC35" s="549">
        <v>0.8</v>
      </c>
      <c r="AD35" s="549">
        <v>0.7810887069024843</v>
      </c>
      <c r="AE35" s="562">
        <v>0.7328495334787116</v>
      </c>
      <c r="AF35" s="562">
        <v>0.7134406481913025</v>
      </c>
      <c r="AG35" s="591">
        <v>0.6</v>
      </c>
      <c r="AH35" s="552"/>
      <c r="AI35" s="552"/>
      <c r="AJ35" s="552"/>
    </row>
    <row r="36" ht="13.5">
      <c r="AG36" s="590"/>
    </row>
  </sheetData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scale="91" r:id="rId2"/>
  <headerFooter alignWithMargins="0">
    <oddFooter>&amp;C参考：年次推移〔&amp;P/&amp;N〕
</oddFooter>
  </headerFooter>
  <colBreaks count="1" manualBreakCount="1">
    <brk id="10" max="5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65"/>
  <sheetViews>
    <sheetView view="pageBreakPreview" zoomScaleSheetLayoutView="100" workbookViewId="0" topLeftCell="A1">
      <selection activeCell="Q46" sqref="Q46"/>
    </sheetView>
  </sheetViews>
  <sheetFormatPr defaultColWidth="8.875" defaultRowHeight="13.5"/>
  <cols>
    <col min="1" max="1" width="6.125" style="314" customWidth="1"/>
    <col min="2" max="2" width="5.25390625" style="495" customWidth="1"/>
    <col min="3" max="5" width="4.50390625" style="314" customWidth="1"/>
    <col min="6" max="6" width="2.75390625" style="314" customWidth="1"/>
    <col min="7" max="13" width="9.50390625" style="314" customWidth="1"/>
    <col min="14" max="14" width="8.875" style="314" customWidth="1"/>
    <col min="15" max="15" width="8.875" style="319" customWidth="1"/>
    <col min="16" max="17" width="8.875" style="457" customWidth="1"/>
    <col min="18" max="18" width="9.875" style="457" customWidth="1"/>
    <col min="19" max="44" width="8.875" style="457" customWidth="1"/>
    <col min="45" max="16384" width="8.875" style="314" customWidth="1"/>
  </cols>
  <sheetData>
    <row r="1" spans="1:2" ht="27.75" customHeight="1">
      <c r="A1" s="323" t="s">
        <v>193</v>
      </c>
      <c r="B1" s="494"/>
    </row>
    <row r="2" spans="1:15" ht="27.75" customHeight="1" thickBot="1">
      <c r="A2" s="320"/>
      <c r="B2" s="494"/>
      <c r="O2" s="563"/>
    </row>
    <row r="3" spans="1:61" ht="18" customHeight="1" thickBot="1">
      <c r="A3" s="319" t="s">
        <v>130</v>
      </c>
      <c r="B3" s="494"/>
      <c r="E3" s="314" t="s">
        <v>140</v>
      </c>
      <c r="F3" s="316"/>
      <c r="O3" s="564"/>
      <c r="R3" s="459"/>
      <c r="S3" s="460"/>
      <c r="T3" s="461" t="s">
        <v>189</v>
      </c>
      <c r="U3" s="493"/>
      <c r="V3" s="462"/>
      <c r="W3" s="462"/>
      <c r="X3" s="463"/>
      <c r="Y3" s="461" t="s">
        <v>158</v>
      </c>
      <c r="Z3" s="493"/>
      <c r="AA3" s="462"/>
      <c r="AB3" s="462"/>
      <c r="AC3" s="463"/>
      <c r="AD3" s="461" t="s">
        <v>156</v>
      </c>
      <c r="AE3" s="493"/>
      <c r="AF3" s="462"/>
      <c r="AG3" s="462"/>
      <c r="AH3" s="463"/>
      <c r="AI3" s="461" t="s">
        <v>141</v>
      </c>
      <c r="AJ3" s="493"/>
      <c r="AK3" s="462"/>
      <c r="AL3" s="462"/>
      <c r="AM3" s="463"/>
      <c r="AN3" s="574"/>
      <c r="AO3" s="574"/>
      <c r="AP3" s="461" t="s">
        <v>142</v>
      </c>
      <c r="AQ3" s="462"/>
      <c r="AR3" s="462"/>
      <c r="AS3" s="462"/>
      <c r="AT3" s="463"/>
      <c r="AU3" s="461" t="s">
        <v>143</v>
      </c>
      <c r="AV3" s="462"/>
      <c r="AW3" s="462"/>
      <c r="AX3" s="462"/>
      <c r="AY3" s="463"/>
      <c r="AZ3" s="464" t="s">
        <v>144</v>
      </c>
      <c r="BA3" s="465"/>
      <c r="BB3" s="465"/>
      <c r="BC3" s="465"/>
      <c r="BD3" s="460"/>
      <c r="BE3" s="464" t="s">
        <v>145</v>
      </c>
      <c r="BF3" s="465"/>
      <c r="BG3" s="465"/>
      <c r="BH3" s="465"/>
      <c r="BI3" s="460"/>
    </row>
    <row r="4" spans="1:61" ht="17.25" customHeight="1">
      <c r="A4" s="795" t="s">
        <v>154</v>
      </c>
      <c r="B4" s="797" t="s">
        <v>190</v>
      </c>
      <c r="C4" s="798"/>
      <c r="D4" s="798"/>
      <c r="E4" s="799"/>
      <c r="F4" s="317"/>
      <c r="G4" s="324" t="s">
        <v>192</v>
      </c>
      <c r="N4" s="456"/>
      <c r="O4" s="566" t="s">
        <v>25</v>
      </c>
      <c r="P4" s="457">
        <v>6.418533991644512</v>
      </c>
      <c r="R4" s="454" t="s">
        <v>155</v>
      </c>
      <c r="S4" s="466" t="s">
        <v>92</v>
      </c>
      <c r="T4" s="467" t="s">
        <v>150</v>
      </c>
      <c r="U4" s="468" t="s">
        <v>151</v>
      </c>
      <c r="V4" s="469" t="s">
        <v>152</v>
      </c>
      <c r="W4" s="469" t="s">
        <v>153</v>
      </c>
      <c r="X4" s="470" t="s">
        <v>146</v>
      </c>
      <c r="Y4" s="467" t="s">
        <v>150</v>
      </c>
      <c r="Z4" s="468" t="s">
        <v>151</v>
      </c>
      <c r="AA4" s="469" t="s">
        <v>152</v>
      </c>
      <c r="AB4" s="469" t="s">
        <v>153</v>
      </c>
      <c r="AC4" s="470" t="s">
        <v>146</v>
      </c>
      <c r="AD4" s="467" t="s">
        <v>150</v>
      </c>
      <c r="AE4" s="468" t="s">
        <v>151</v>
      </c>
      <c r="AF4" s="469" t="s">
        <v>152</v>
      </c>
      <c r="AG4" s="469" t="s">
        <v>153</v>
      </c>
      <c r="AH4" s="470" t="s">
        <v>146</v>
      </c>
      <c r="AI4" s="467" t="s">
        <v>150</v>
      </c>
      <c r="AJ4" s="468" t="s">
        <v>151</v>
      </c>
      <c r="AK4" s="469" t="s">
        <v>152</v>
      </c>
      <c r="AL4" s="469" t="s">
        <v>153</v>
      </c>
      <c r="AM4" s="470" t="s">
        <v>146</v>
      </c>
      <c r="AN4" s="575"/>
      <c r="AO4" s="575"/>
      <c r="AP4" s="467" t="s">
        <v>150</v>
      </c>
      <c r="AQ4" s="468" t="s">
        <v>151</v>
      </c>
      <c r="AR4" s="469" t="s">
        <v>152</v>
      </c>
      <c r="AS4" s="469" t="s">
        <v>153</v>
      </c>
      <c r="AT4" s="470" t="s">
        <v>146</v>
      </c>
      <c r="AU4" s="467" t="s">
        <v>150</v>
      </c>
      <c r="AV4" s="468" t="s">
        <v>151</v>
      </c>
      <c r="AW4" s="469" t="s">
        <v>152</v>
      </c>
      <c r="AX4" s="469" t="s">
        <v>153</v>
      </c>
      <c r="AY4" s="470" t="s">
        <v>146</v>
      </c>
      <c r="AZ4" s="467" t="s">
        <v>150</v>
      </c>
      <c r="BA4" s="468" t="s">
        <v>151</v>
      </c>
      <c r="BB4" s="469" t="s">
        <v>152</v>
      </c>
      <c r="BC4" s="469" t="s">
        <v>153</v>
      </c>
      <c r="BD4" s="470" t="s">
        <v>146</v>
      </c>
      <c r="BE4" s="467" t="s">
        <v>150</v>
      </c>
      <c r="BF4" s="468" t="s">
        <v>151</v>
      </c>
      <c r="BG4" s="469" t="s">
        <v>152</v>
      </c>
      <c r="BH4" s="469" t="s">
        <v>153</v>
      </c>
      <c r="BI4" s="470" t="s">
        <v>146</v>
      </c>
    </row>
    <row r="5" spans="1:61" ht="18" customHeight="1" thickBot="1">
      <c r="A5" s="796"/>
      <c r="B5" s="499"/>
      <c r="C5" s="502" t="s">
        <v>157</v>
      </c>
      <c r="D5" s="322" t="s">
        <v>159</v>
      </c>
      <c r="E5" s="503" t="s">
        <v>191</v>
      </c>
      <c r="F5" s="317"/>
      <c r="N5" s="456"/>
      <c r="O5" s="566" t="s">
        <v>44</v>
      </c>
      <c r="P5" s="457">
        <v>6.63704526520411</v>
      </c>
      <c r="R5" s="455"/>
      <c r="S5" s="471"/>
      <c r="T5" s="472" t="s">
        <v>147</v>
      </c>
      <c r="U5" s="473" t="s">
        <v>147</v>
      </c>
      <c r="V5" s="473" t="s">
        <v>147</v>
      </c>
      <c r="W5" s="473" t="s">
        <v>147</v>
      </c>
      <c r="X5" s="474" t="s">
        <v>148</v>
      </c>
      <c r="Y5" s="472" t="s">
        <v>147</v>
      </c>
      <c r="Z5" s="473" t="s">
        <v>147</v>
      </c>
      <c r="AA5" s="473" t="s">
        <v>147</v>
      </c>
      <c r="AB5" s="473" t="s">
        <v>147</v>
      </c>
      <c r="AC5" s="474" t="s">
        <v>148</v>
      </c>
      <c r="AD5" s="472" t="s">
        <v>147</v>
      </c>
      <c r="AE5" s="473" t="s">
        <v>147</v>
      </c>
      <c r="AF5" s="473" t="s">
        <v>147</v>
      </c>
      <c r="AG5" s="473" t="s">
        <v>147</v>
      </c>
      <c r="AH5" s="474" t="s">
        <v>148</v>
      </c>
      <c r="AI5" s="472" t="s">
        <v>147</v>
      </c>
      <c r="AJ5" s="473" t="s">
        <v>147</v>
      </c>
      <c r="AK5" s="473" t="s">
        <v>147</v>
      </c>
      <c r="AL5" s="473" t="s">
        <v>147</v>
      </c>
      <c r="AM5" s="474" t="s">
        <v>148</v>
      </c>
      <c r="AN5" s="576"/>
      <c r="AO5" s="576"/>
      <c r="AP5" s="472" t="s">
        <v>147</v>
      </c>
      <c r="AQ5" s="473" t="s">
        <v>147</v>
      </c>
      <c r="AR5" s="473" t="s">
        <v>147</v>
      </c>
      <c r="AS5" s="473" t="s">
        <v>147</v>
      </c>
      <c r="AT5" s="474" t="s">
        <v>148</v>
      </c>
      <c r="AU5" s="472" t="s">
        <v>147</v>
      </c>
      <c r="AV5" s="473" t="s">
        <v>147</v>
      </c>
      <c r="AW5" s="473" t="s">
        <v>147</v>
      </c>
      <c r="AX5" s="473" t="s">
        <v>147</v>
      </c>
      <c r="AY5" s="474" t="s">
        <v>148</v>
      </c>
      <c r="AZ5" s="472" t="s">
        <v>147</v>
      </c>
      <c r="BA5" s="473" t="s">
        <v>147</v>
      </c>
      <c r="BB5" s="473" t="s">
        <v>147</v>
      </c>
      <c r="BC5" s="473" t="s">
        <v>147</v>
      </c>
      <c r="BD5" s="474" t="s">
        <v>148</v>
      </c>
      <c r="BE5" s="472" t="s">
        <v>147</v>
      </c>
      <c r="BF5" s="473" t="s">
        <v>147</v>
      </c>
      <c r="BG5" s="473" t="s">
        <v>147</v>
      </c>
      <c r="BH5" s="473" t="s">
        <v>147</v>
      </c>
      <c r="BI5" s="474" t="s">
        <v>148</v>
      </c>
    </row>
    <row r="6" spans="1:61" ht="18" customHeight="1" thickBot="1">
      <c r="A6" s="321" t="s">
        <v>17</v>
      </c>
      <c r="B6" s="624">
        <f>(AE6+Z6+U6)/(AD6+Y6+T6)*100</f>
        <v>11.32596685082873</v>
      </c>
      <c r="C6" s="504">
        <f>AE6/AD6*100</f>
        <v>12.295081967213115</v>
      </c>
      <c r="D6" s="623">
        <f>Z6/Y6*100</f>
        <v>7.518796992481203</v>
      </c>
      <c r="E6" s="496">
        <f>U6/T6*100</f>
        <v>14.953271028037381</v>
      </c>
      <c r="F6" s="317"/>
      <c r="N6" s="456"/>
      <c r="O6" s="566" t="s">
        <v>30</v>
      </c>
      <c r="P6" s="457">
        <v>7.206537890044576</v>
      </c>
      <c r="R6" s="726" t="s">
        <v>74</v>
      </c>
      <c r="S6" s="225" t="s">
        <v>17</v>
      </c>
      <c r="T6" s="151">
        <v>107</v>
      </c>
      <c r="U6" s="475">
        <v>16</v>
      </c>
      <c r="V6" s="171">
        <v>7</v>
      </c>
      <c r="W6" s="171">
        <v>3</v>
      </c>
      <c r="X6" s="476">
        <v>77</v>
      </c>
      <c r="Y6" s="151">
        <v>133</v>
      </c>
      <c r="Z6" s="475">
        <v>10</v>
      </c>
      <c r="AA6" s="171">
        <v>1</v>
      </c>
      <c r="AB6" s="171">
        <v>1</v>
      </c>
      <c r="AC6" s="476">
        <v>42</v>
      </c>
      <c r="AD6" s="151">
        <v>122</v>
      </c>
      <c r="AE6" s="475">
        <v>15</v>
      </c>
      <c r="AF6" s="171">
        <v>2</v>
      </c>
      <c r="AG6" s="171">
        <v>0</v>
      </c>
      <c r="AH6" s="476">
        <v>47</v>
      </c>
      <c r="AI6" s="151">
        <v>125</v>
      </c>
      <c r="AJ6" s="475">
        <v>19</v>
      </c>
      <c r="AK6" s="171">
        <v>4</v>
      </c>
      <c r="AL6" s="171">
        <v>0</v>
      </c>
      <c r="AM6" s="476">
        <v>60</v>
      </c>
      <c r="AN6" s="573"/>
      <c r="AO6" s="573"/>
      <c r="AP6" s="151">
        <v>133</v>
      </c>
      <c r="AQ6" s="475">
        <v>12</v>
      </c>
      <c r="AR6" s="171">
        <v>1</v>
      </c>
      <c r="AS6" s="171">
        <v>0</v>
      </c>
      <c r="AT6" s="476">
        <v>27</v>
      </c>
      <c r="AU6" s="151">
        <v>145</v>
      </c>
      <c r="AV6" s="475">
        <v>24</v>
      </c>
      <c r="AW6" s="171">
        <v>6</v>
      </c>
      <c r="AX6" s="171">
        <v>1</v>
      </c>
      <c r="AY6" s="476">
        <v>81</v>
      </c>
      <c r="AZ6" s="151">
        <v>159</v>
      </c>
      <c r="BA6" s="475">
        <v>24</v>
      </c>
      <c r="BB6" s="171">
        <v>4</v>
      </c>
      <c r="BC6" s="171">
        <v>0</v>
      </c>
      <c r="BD6" s="476">
        <v>68</v>
      </c>
      <c r="BE6" s="151">
        <v>142</v>
      </c>
      <c r="BF6" s="475">
        <v>15</v>
      </c>
      <c r="BG6" s="171">
        <v>4</v>
      </c>
      <c r="BH6" s="171">
        <v>0</v>
      </c>
      <c r="BI6" s="476">
        <v>53</v>
      </c>
    </row>
    <row r="7" spans="1:61" ht="18" customHeight="1" thickBot="1">
      <c r="A7" s="321" t="s">
        <v>18</v>
      </c>
      <c r="B7" s="624">
        <f aca="true" t="shared" si="0" ref="B7:B40">(AE7+Z7+U7)/(AD7+Y7+T7)*100</f>
        <v>13.872832369942195</v>
      </c>
      <c r="C7" s="504">
        <f aca="true" t="shared" si="1" ref="C7:C40">AE7/AD7*100</f>
        <v>17.24137931034483</v>
      </c>
      <c r="D7" s="623">
        <f aca="true" t="shared" si="2" ref="D7:D40">Z7/Y7*100</f>
        <v>11.475409836065573</v>
      </c>
      <c r="E7" s="496">
        <f aca="true" t="shared" si="3" ref="E7:E40">U7/T7*100</f>
        <v>12.962962962962962</v>
      </c>
      <c r="F7" s="317"/>
      <c r="N7" s="456"/>
      <c r="O7" s="566" t="s">
        <v>1</v>
      </c>
      <c r="P7" s="457">
        <v>8.894645941278066</v>
      </c>
      <c r="R7" s="764"/>
      <c r="S7" s="226" t="s">
        <v>18</v>
      </c>
      <c r="T7" s="136">
        <v>54</v>
      </c>
      <c r="U7" s="121">
        <v>7</v>
      </c>
      <c r="V7" s="120">
        <v>6</v>
      </c>
      <c r="W7" s="120">
        <v>3</v>
      </c>
      <c r="X7" s="477">
        <v>54</v>
      </c>
      <c r="Y7" s="136">
        <v>61</v>
      </c>
      <c r="Z7" s="121">
        <v>7</v>
      </c>
      <c r="AA7" s="120">
        <v>2</v>
      </c>
      <c r="AB7" s="120">
        <v>0</v>
      </c>
      <c r="AC7" s="477">
        <v>23</v>
      </c>
      <c r="AD7" s="136">
        <v>58</v>
      </c>
      <c r="AE7" s="121">
        <v>10</v>
      </c>
      <c r="AF7" s="120">
        <v>2</v>
      </c>
      <c r="AG7" s="120">
        <v>1</v>
      </c>
      <c r="AH7" s="477">
        <v>33</v>
      </c>
      <c r="AI7" s="136">
        <v>59</v>
      </c>
      <c r="AJ7" s="121">
        <v>13</v>
      </c>
      <c r="AK7" s="120">
        <v>3</v>
      </c>
      <c r="AL7" s="120">
        <v>1</v>
      </c>
      <c r="AM7" s="477">
        <v>51</v>
      </c>
      <c r="AN7" s="573"/>
      <c r="AO7" s="573"/>
      <c r="AP7" s="136">
        <v>64</v>
      </c>
      <c r="AQ7" s="121">
        <v>13</v>
      </c>
      <c r="AR7" s="120">
        <v>6</v>
      </c>
      <c r="AS7" s="120">
        <v>2</v>
      </c>
      <c r="AT7" s="477">
        <v>65</v>
      </c>
      <c r="AU7" s="136">
        <v>60</v>
      </c>
      <c r="AV7" s="121">
        <v>18</v>
      </c>
      <c r="AW7" s="120">
        <v>5</v>
      </c>
      <c r="AX7" s="120">
        <v>0</v>
      </c>
      <c r="AY7" s="477">
        <v>62</v>
      </c>
      <c r="AZ7" s="136">
        <v>73</v>
      </c>
      <c r="BA7" s="121">
        <v>17</v>
      </c>
      <c r="BB7" s="120">
        <v>7</v>
      </c>
      <c r="BC7" s="120">
        <v>2</v>
      </c>
      <c r="BD7" s="477">
        <v>93</v>
      </c>
      <c r="BE7" s="136">
        <v>76</v>
      </c>
      <c r="BF7" s="121">
        <v>25</v>
      </c>
      <c r="BG7" s="120">
        <v>12</v>
      </c>
      <c r="BH7" s="120">
        <v>5</v>
      </c>
      <c r="BI7" s="477">
        <v>133</v>
      </c>
    </row>
    <row r="8" spans="1:61" ht="18" customHeight="1" thickBot="1">
      <c r="A8" s="321" t="s">
        <v>19</v>
      </c>
      <c r="B8" s="624">
        <f t="shared" si="0"/>
        <v>14.388489208633093</v>
      </c>
      <c r="C8" s="504">
        <f t="shared" si="1"/>
        <v>14.893617021276595</v>
      </c>
      <c r="D8" s="623">
        <f t="shared" si="2"/>
        <v>6.8181818181818175</v>
      </c>
      <c r="E8" s="496">
        <f t="shared" si="3"/>
        <v>20.833333333333336</v>
      </c>
      <c r="F8" s="317"/>
      <c r="N8" s="456"/>
      <c r="O8" s="566" t="s">
        <v>26</v>
      </c>
      <c r="P8" s="457">
        <v>9.133333333333333</v>
      </c>
      <c r="R8" s="764"/>
      <c r="S8" s="226" t="s">
        <v>19</v>
      </c>
      <c r="T8" s="136">
        <v>48</v>
      </c>
      <c r="U8" s="121">
        <v>10</v>
      </c>
      <c r="V8" s="120">
        <v>4</v>
      </c>
      <c r="W8" s="120">
        <v>2</v>
      </c>
      <c r="X8" s="477">
        <v>45</v>
      </c>
      <c r="Y8" s="136">
        <v>44</v>
      </c>
      <c r="Z8" s="121">
        <v>3</v>
      </c>
      <c r="AA8" s="120">
        <v>0</v>
      </c>
      <c r="AB8" s="120">
        <v>0</v>
      </c>
      <c r="AC8" s="477">
        <v>7</v>
      </c>
      <c r="AD8" s="136">
        <v>47</v>
      </c>
      <c r="AE8" s="121">
        <v>7</v>
      </c>
      <c r="AF8" s="120">
        <v>0</v>
      </c>
      <c r="AG8" s="120">
        <v>0</v>
      </c>
      <c r="AH8" s="477">
        <v>16</v>
      </c>
      <c r="AI8" s="136">
        <v>46</v>
      </c>
      <c r="AJ8" s="121">
        <v>8</v>
      </c>
      <c r="AK8" s="120">
        <v>1</v>
      </c>
      <c r="AL8" s="120">
        <v>0</v>
      </c>
      <c r="AM8" s="477">
        <v>22</v>
      </c>
      <c r="AN8" s="573"/>
      <c r="AO8" s="573"/>
      <c r="AP8" s="136">
        <v>54</v>
      </c>
      <c r="AQ8" s="121">
        <v>13</v>
      </c>
      <c r="AR8" s="120">
        <v>4</v>
      </c>
      <c r="AS8" s="120">
        <v>1</v>
      </c>
      <c r="AT8" s="477">
        <v>45</v>
      </c>
      <c r="AU8" s="136">
        <v>51</v>
      </c>
      <c r="AV8" s="121">
        <v>13</v>
      </c>
      <c r="AW8" s="120">
        <v>1</v>
      </c>
      <c r="AX8" s="120">
        <v>0</v>
      </c>
      <c r="AY8" s="477">
        <v>35</v>
      </c>
      <c r="AZ8" s="136">
        <v>68</v>
      </c>
      <c r="BA8" s="121">
        <v>14</v>
      </c>
      <c r="BB8" s="120">
        <v>4</v>
      </c>
      <c r="BC8" s="120">
        <v>0</v>
      </c>
      <c r="BD8" s="477">
        <v>52</v>
      </c>
      <c r="BE8" s="136">
        <v>56</v>
      </c>
      <c r="BF8" s="121">
        <v>8</v>
      </c>
      <c r="BG8" s="120">
        <v>3</v>
      </c>
      <c r="BH8" s="120">
        <v>0</v>
      </c>
      <c r="BI8" s="477">
        <v>26</v>
      </c>
    </row>
    <row r="9" spans="1:61" ht="18" customHeight="1" thickBot="1">
      <c r="A9" s="321" t="s">
        <v>20</v>
      </c>
      <c r="B9" s="624">
        <f t="shared" si="0"/>
        <v>19.083969465648856</v>
      </c>
      <c r="C9" s="504">
        <f t="shared" si="1"/>
        <v>15</v>
      </c>
      <c r="D9" s="623">
        <f t="shared" si="2"/>
        <v>18.181818181818183</v>
      </c>
      <c r="E9" s="496">
        <f t="shared" si="3"/>
        <v>23.404255319148938</v>
      </c>
      <c r="F9" s="317"/>
      <c r="N9" s="456"/>
      <c r="O9" s="578" t="s">
        <v>37</v>
      </c>
      <c r="P9" s="579">
        <v>9.151785714285714</v>
      </c>
      <c r="R9" s="764"/>
      <c r="S9" s="226" t="s">
        <v>20</v>
      </c>
      <c r="T9" s="136">
        <v>47</v>
      </c>
      <c r="U9" s="121">
        <v>11</v>
      </c>
      <c r="V9" s="120">
        <v>0</v>
      </c>
      <c r="W9" s="120">
        <v>0</v>
      </c>
      <c r="X9" s="477">
        <v>25</v>
      </c>
      <c r="Y9" s="136">
        <v>44</v>
      </c>
      <c r="Z9" s="121">
        <v>8</v>
      </c>
      <c r="AA9" s="120">
        <v>1</v>
      </c>
      <c r="AB9" s="120">
        <v>0</v>
      </c>
      <c r="AC9" s="477">
        <v>16</v>
      </c>
      <c r="AD9" s="136">
        <v>40</v>
      </c>
      <c r="AE9" s="121">
        <v>6</v>
      </c>
      <c r="AF9" s="120">
        <v>1</v>
      </c>
      <c r="AG9" s="120">
        <v>1</v>
      </c>
      <c r="AH9" s="477">
        <v>21</v>
      </c>
      <c r="AI9" s="136">
        <v>66</v>
      </c>
      <c r="AJ9" s="121">
        <v>6</v>
      </c>
      <c r="AK9" s="120">
        <v>2</v>
      </c>
      <c r="AL9" s="120">
        <v>1</v>
      </c>
      <c r="AM9" s="477">
        <v>24</v>
      </c>
      <c r="AN9" s="573"/>
      <c r="AO9" s="573"/>
      <c r="AP9" s="136">
        <v>39</v>
      </c>
      <c r="AQ9" s="121">
        <v>5</v>
      </c>
      <c r="AR9" s="120">
        <v>1</v>
      </c>
      <c r="AS9" s="120">
        <v>0</v>
      </c>
      <c r="AT9" s="477">
        <v>14</v>
      </c>
      <c r="AU9" s="136">
        <v>47</v>
      </c>
      <c r="AV9" s="121">
        <v>8</v>
      </c>
      <c r="AW9" s="120">
        <v>1</v>
      </c>
      <c r="AX9" s="120">
        <v>0</v>
      </c>
      <c r="AY9" s="477">
        <v>22</v>
      </c>
      <c r="AZ9" s="136">
        <v>53</v>
      </c>
      <c r="BA9" s="121">
        <v>10</v>
      </c>
      <c r="BB9" s="120">
        <v>1</v>
      </c>
      <c r="BC9" s="120">
        <v>0</v>
      </c>
      <c r="BD9" s="477">
        <v>20</v>
      </c>
      <c r="BE9" s="136">
        <v>65</v>
      </c>
      <c r="BF9" s="121">
        <v>15</v>
      </c>
      <c r="BG9" s="120">
        <v>5</v>
      </c>
      <c r="BH9" s="120">
        <v>3</v>
      </c>
      <c r="BI9" s="477">
        <v>66</v>
      </c>
    </row>
    <row r="10" spans="1:61" ht="18" customHeight="1" thickBot="1">
      <c r="A10" s="321" t="s">
        <v>36</v>
      </c>
      <c r="B10" s="624">
        <f t="shared" si="0"/>
        <v>16.666666666666664</v>
      </c>
      <c r="C10" s="504">
        <f t="shared" si="1"/>
        <v>18.91891891891892</v>
      </c>
      <c r="D10" s="623">
        <f t="shared" si="2"/>
        <v>13.333333333333334</v>
      </c>
      <c r="E10" s="496">
        <f t="shared" si="3"/>
        <v>17.391304347826086</v>
      </c>
      <c r="F10" s="317"/>
      <c r="N10" s="456"/>
      <c r="O10" s="566" t="s">
        <v>4</v>
      </c>
      <c r="P10" s="457">
        <v>9.455252918287938</v>
      </c>
      <c r="R10" s="764"/>
      <c r="S10" s="226" t="s">
        <v>36</v>
      </c>
      <c r="T10" s="136">
        <v>23</v>
      </c>
      <c r="U10" s="121">
        <v>4</v>
      </c>
      <c r="V10" s="120">
        <v>0</v>
      </c>
      <c r="W10" s="120">
        <v>0</v>
      </c>
      <c r="X10" s="477">
        <v>11</v>
      </c>
      <c r="Y10" s="136">
        <v>30</v>
      </c>
      <c r="Z10" s="121">
        <v>4</v>
      </c>
      <c r="AA10" s="120">
        <v>1</v>
      </c>
      <c r="AB10" s="120">
        <v>1</v>
      </c>
      <c r="AC10" s="477">
        <v>16</v>
      </c>
      <c r="AD10" s="136">
        <v>37</v>
      </c>
      <c r="AE10" s="121">
        <v>7</v>
      </c>
      <c r="AF10" s="120">
        <v>3</v>
      </c>
      <c r="AG10" s="120">
        <v>2</v>
      </c>
      <c r="AH10" s="477">
        <v>39</v>
      </c>
      <c r="AI10" s="136">
        <v>36</v>
      </c>
      <c r="AJ10" s="121">
        <v>2</v>
      </c>
      <c r="AK10" s="120">
        <v>0</v>
      </c>
      <c r="AL10" s="120">
        <v>0</v>
      </c>
      <c r="AM10" s="477">
        <v>5</v>
      </c>
      <c r="AN10" s="573"/>
      <c r="AO10" s="573"/>
      <c r="AP10" s="136">
        <v>35</v>
      </c>
      <c r="AQ10" s="121">
        <v>9</v>
      </c>
      <c r="AR10" s="120">
        <v>3</v>
      </c>
      <c r="AS10" s="120">
        <v>2</v>
      </c>
      <c r="AT10" s="477">
        <v>39</v>
      </c>
      <c r="AU10" s="136">
        <v>39</v>
      </c>
      <c r="AV10" s="121">
        <v>4</v>
      </c>
      <c r="AW10" s="120">
        <v>1</v>
      </c>
      <c r="AX10" s="120">
        <v>0</v>
      </c>
      <c r="AY10" s="477">
        <v>14</v>
      </c>
      <c r="AZ10" s="136">
        <v>36</v>
      </c>
      <c r="BA10" s="121">
        <v>6</v>
      </c>
      <c r="BB10" s="120">
        <v>3</v>
      </c>
      <c r="BC10" s="120">
        <v>1</v>
      </c>
      <c r="BD10" s="477">
        <v>31</v>
      </c>
      <c r="BE10" s="136">
        <v>48</v>
      </c>
      <c r="BF10" s="121">
        <v>7</v>
      </c>
      <c r="BG10" s="120">
        <v>1</v>
      </c>
      <c r="BH10" s="120">
        <v>0</v>
      </c>
      <c r="BI10" s="477">
        <v>16</v>
      </c>
    </row>
    <row r="11" spans="1:61" ht="18" customHeight="1" thickBot="1">
      <c r="A11" s="321" t="s">
        <v>21</v>
      </c>
      <c r="B11" s="624">
        <f t="shared" si="0"/>
        <v>14.285714285714285</v>
      </c>
      <c r="C11" s="504">
        <f t="shared" si="1"/>
        <v>6.451612903225806</v>
      </c>
      <c r="D11" s="623">
        <f t="shared" si="2"/>
        <v>18.51851851851852</v>
      </c>
      <c r="E11" s="496">
        <f t="shared" si="3"/>
        <v>19.230769230769234</v>
      </c>
      <c r="F11" s="317"/>
      <c r="N11" s="456"/>
      <c r="O11" s="566" t="s">
        <v>129</v>
      </c>
      <c r="P11" s="457">
        <v>9.5181893918356</v>
      </c>
      <c r="R11" s="764"/>
      <c r="S11" s="227" t="s">
        <v>21</v>
      </c>
      <c r="T11" s="148">
        <v>26</v>
      </c>
      <c r="U11" s="174">
        <v>5</v>
      </c>
      <c r="V11" s="173">
        <v>3</v>
      </c>
      <c r="W11" s="173">
        <v>2</v>
      </c>
      <c r="X11" s="478">
        <v>37</v>
      </c>
      <c r="Y11" s="148">
        <v>27</v>
      </c>
      <c r="Z11" s="174">
        <v>5</v>
      </c>
      <c r="AA11" s="173">
        <v>2</v>
      </c>
      <c r="AB11" s="173">
        <v>1</v>
      </c>
      <c r="AC11" s="478">
        <v>24</v>
      </c>
      <c r="AD11" s="148">
        <v>31</v>
      </c>
      <c r="AE11" s="174">
        <v>2</v>
      </c>
      <c r="AF11" s="173">
        <v>1</v>
      </c>
      <c r="AG11" s="173">
        <v>0</v>
      </c>
      <c r="AH11" s="478">
        <v>7</v>
      </c>
      <c r="AI11" s="148">
        <v>42</v>
      </c>
      <c r="AJ11" s="174">
        <v>13</v>
      </c>
      <c r="AK11" s="173">
        <v>4</v>
      </c>
      <c r="AL11" s="173">
        <v>1</v>
      </c>
      <c r="AM11" s="478">
        <v>54</v>
      </c>
      <c r="AN11" s="573"/>
      <c r="AO11" s="573"/>
      <c r="AP11" s="148">
        <v>34</v>
      </c>
      <c r="AQ11" s="174">
        <v>7</v>
      </c>
      <c r="AR11" s="173">
        <v>1</v>
      </c>
      <c r="AS11" s="173">
        <v>1</v>
      </c>
      <c r="AT11" s="478">
        <v>35</v>
      </c>
      <c r="AU11" s="148">
        <v>46</v>
      </c>
      <c r="AV11" s="174">
        <v>9</v>
      </c>
      <c r="AW11" s="173">
        <v>3</v>
      </c>
      <c r="AX11" s="173">
        <v>0</v>
      </c>
      <c r="AY11" s="478">
        <v>27</v>
      </c>
      <c r="AZ11" s="148">
        <v>42</v>
      </c>
      <c r="BA11" s="174">
        <v>11</v>
      </c>
      <c r="BB11" s="173">
        <v>2</v>
      </c>
      <c r="BC11" s="173">
        <v>0</v>
      </c>
      <c r="BD11" s="478">
        <v>37</v>
      </c>
      <c r="BE11" s="148">
        <v>49</v>
      </c>
      <c r="BF11" s="174">
        <v>13</v>
      </c>
      <c r="BG11" s="173">
        <v>5</v>
      </c>
      <c r="BH11" s="173">
        <v>2</v>
      </c>
      <c r="BI11" s="478">
        <v>61</v>
      </c>
    </row>
    <row r="12" spans="1:61" ht="18" customHeight="1" thickBot="1">
      <c r="A12" s="321" t="s">
        <v>22</v>
      </c>
      <c r="B12" s="624">
        <f t="shared" si="0"/>
        <v>15.367483296213807</v>
      </c>
      <c r="C12" s="504">
        <f t="shared" si="1"/>
        <v>13.953488372093023</v>
      </c>
      <c r="D12" s="623">
        <f t="shared" si="2"/>
        <v>17.75147928994083</v>
      </c>
      <c r="E12" s="496">
        <f t="shared" si="3"/>
        <v>13.90728476821192</v>
      </c>
      <c r="F12" s="317"/>
      <c r="N12" s="456"/>
      <c r="O12" s="580" t="s">
        <v>23</v>
      </c>
      <c r="P12" s="579">
        <v>9.562109025915996</v>
      </c>
      <c r="R12" s="726" t="s">
        <v>75</v>
      </c>
      <c r="S12" s="225" t="s">
        <v>22</v>
      </c>
      <c r="T12" s="151">
        <v>151</v>
      </c>
      <c r="U12" s="475">
        <v>21</v>
      </c>
      <c r="V12" s="175">
        <v>5</v>
      </c>
      <c r="W12" s="175">
        <v>2</v>
      </c>
      <c r="X12" s="476">
        <v>80</v>
      </c>
      <c r="Y12" s="151">
        <v>169</v>
      </c>
      <c r="Z12" s="475">
        <v>30</v>
      </c>
      <c r="AA12" s="175">
        <v>12</v>
      </c>
      <c r="AB12" s="175">
        <v>5</v>
      </c>
      <c r="AC12" s="476">
        <v>139</v>
      </c>
      <c r="AD12" s="151">
        <v>129</v>
      </c>
      <c r="AE12" s="475">
        <v>18</v>
      </c>
      <c r="AF12" s="175">
        <v>4</v>
      </c>
      <c r="AG12" s="175">
        <v>1</v>
      </c>
      <c r="AH12" s="476">
        <v>59</v>
      </c>
      <c r="AI12" s="151">
        <v>167</v>
      </c>
      <c r="AJ12" s="475">
        <v>30</v>
      </c>
      <c r="AK12" s="175">
        <v>6</v>
      </c>
      <c r="AL12" s="175">
        <v>0</v>
      </c>
      <c r="AM12" s="476">
        <v>88</v>
      </c>
      <c r="AN12" s="573"/>
      <c r="AO12" s="573"/>
      <c r="AP12" s="151">
        <v>167</v>
      </c>
      <c r="AQ12" s="475">
        <v>34</v>
      </c>
      <c r="AR12" s="175">
        <v>8</v>
      </c>
      <c r="AS12" s="175">
        <v>4</v>
      </c>
      <c r="AT12" s="476">
        <v>135</v>
      </c>
      <c r="AU12" s="151">
        <v>164</v>
      </c>
      <c r="AV12" s="475">
        <v>23</v>
      </c>
      <c r="AW12" s="175">
        <v>4</v>
      </c>
      <c r="AX12" s="175">
        <v>0</v>
      </c>
      <c r="AY12" s="476">
        <v>69</v>
      </c>
      <c r="AZ12" s="151">
        <v>171</v>
      </c>
      <c r="BA12" s="475">
        <v>38</v>
      </c>
      <c r="BB12" s="175">
        <v>8</v>
      </c>
      <c r="BC12" s="175">
        <v>3</v>
      </c>
      <c r="BD12" s="476">
        <v>135</v>
      </c>
      <c r="BE12" s="151">
        <v>168</v>
      </c>
      <c r="BF12" s="475">
        <v>28</v>
      </c>
      <c r="BG12" s="175">
        <v>6</v>
      </c>
      <c r="BH12" s="175">
        <v>0</v>
      </c>
      <c r="BI12" s="476">
        <v>80</v>
      </c>
    </row>
    <row r="13" spans="1:61" ht="18" customHeight="1" thickBot="1">
      <c r="A13" s="321" t="s">
        <v>23</v>
      </c>
      <c r="B13" s="624">
        <f t="shared" si="0"/>
        <v>9.562109025915996</v>
      </c>
      <c r="C13" s="504">
        <f t="shared" si="1"/>
        <v>9.141274238227147</v>
      </c>
      <c r="D13" s="623">
        <f t="shared" si="2"/>
        <v>8</v>
      </c>
      <c r="E13" s="496">
        <f t="shared" si="3"/>
        <v>11.731843575418994</v>
      </c>
      <c r="F13" s="317"/>
      <c r="N13" s="456"/>
      <c r="O13" s="566" t="s">
        <v>27</v>
      </c>
      <c r="P13" s="457">
        <v>9.73370064279155</v>
      </c>
      <c r="R13" s="726"/>
      <c r="S13" s="227" t="s">
        <v>23</v>
      </c>
      <c r="T13" s="148">
        <v>358</v>
      </c>
      <c r="U13" s="174">
        <v>42</v>
      </c>
      <c r="V13" s="172">
        <v>6</v>
      </c>
      <c r="W13" s="172">
        <v>2</v>
      </c>
      <c r="X13" s="478">
        <v>108</v>
      </c>
      <c r="Y13" s="148">
        <v>400</v>
      </c>
      <c r="Z13" s="174">
        <v>32</v>
      </c>
      <c r="AA13" s="172">
        <v>5</v>
      </c>
      <c r="AB13" s="172">
        <v>1</v>
      </c>
      <c r="AC13" s="478">
        <v>107</v>
      </c>
      <c r="AD13" s="148">
        <v>361</v>
      </c>
      <c r="AE13" s="174">
        <v>33</v>
      </c>
      <c r="AF13" s="172">
        <v>6</v>
      </c>
      <c r="AG13" s="172">
        <v>0</v>
      </c>
      <c r="AH13" s="478">
        <v>84</v>
      </c>
      <c r="AI13" s="148">
        <v>437</v>
      </c>
      <c r="AJ13" s="174">
        <v>66</v>
      </c>
      <c r="AK13" s="172">
        <v>12</v>
      </c>
      <c r="AL13" s="172">
        <v>4</v>
      </c>
      <c r="AM13" s="478">
        <v>210</v>
      </c>
      <c r="AN13" s="573"/>
      <c r="AO13" s="573"/>
      <c r="AP13" s="148">
        <v>409</v>
      </c>
      <c r="AQ13" s="174">
        <v>50</v>
      </c>
      <c r="AR13" s="172">
        <v>12</v>
      </c>
      <c r="AS13" s="172">
        <v>2</v>
      </c>
      <c r="AT13" s="478">
        <v>170</v>
      </c>
      <c r="AU13" s="148">
        <v>422</v>
      </c>
      <c r="AV13" s="174">
        <v>60</v>
      </c>
      <c r="AW13" s="172">
        <v>10</v>
      </c>
      <c r="AX13" s="172">
        <v>2</v>
      </c>
      <c r="AY13" s="478">
        <v>178</v>
      </c>
      <c r="AZ13" s="148">
        <v>438</v>
      </c>
      <c r="BA13" s="174">
        <v>64</v>
      </c>
      <c r="BB13" s="172">
        <v>8</v>
      </c>
      <c r="BC13" s="172">
        <v>1</v>
      </c>
      <c r="BD13" s="478">
        <v>168</v>
      </c>
      <c r="BE13" s="148">
        <v>454</v>
      </c>
      <c r="BF13" s="174">
        <v>64</v>
      </c>
      <c r="BG13" s="172">
        <v>15</v>
      </c>
      <c r="BH13" s="172">
        <v>4</v>
      </c>
      <c r="BI13" s="478">
        <v>229</v>
      </c>
    </row>
    <row r="14" spans="1:61" ht="18" customHeight="1" thickBot="1">
      <c r="A14" s="321" t="s">
        <v>24</v>
      </c>
      <c r="B14" s="624">
        <f t="shared" si="0"/>
        <v>11.619904711487559</v>
      </c>
      <c r="C14" s="504">
        <f t="shared" si="1"/>
        <v>11.800766283524904</v>
      </c>
      <c r="D14" s="623">
        <f t="shared" si="2"/>
        <v>13.063763608087092</v>
      </c>
      <c r="E14" s="496">
        <f t="shared" si="3"/>
        <v>9.856781802864365</v>
      </c>
      <c r="F14" s="317"/>
      <c r="N14" s="456"/>
      <c r="O14" s="566" t="s">
        <v>43</v>
      </c>
      <c r="P14" s="457">
        <v>9.866220735785953</v>
      </c>
      <c r="R14" s="726" t="s">
        <v>78</v>
      </c>
      <c r="S14" s="225" t="s">
        <v>24</v>
      </c>
      <c r="T14" s="151">
        <v>1187</v>
      </c>
      <c r="U14" s="475">
        <v>117</v>
      </c>
      <c r="V14" s="175">
        <v>19</v>
      </c>
      <c r="W14" s="175">
        <v>6</v>
      </c>
      <c r="X14" s="476">
        <v>382</v>
      </c>
      <c r="Y14" s="151">
        <v>1286</v>
      </c>
      <c r="Z14" s="475">
        <v>168</v>
      </c>
      <c r="AA14" s="175">
        <v>37</v>
      </c>
      <c r="AB14" s="175">
        <v>12</v>
      </c>
      <c r="AC14" s="476">
        <v>556</v>
      </c>
      <c r="AD14" s="151">
        <v>1305</v>
      </c>
      <c r="AE14" s="475">
        <v>154</v>
      </c>
      <c r="AF14" s="175">
        <v>46</v>
      </c>
      <c r="AG14" s="175">
        <v>20</v>
      </c>
      <c r="AH14" s="476">
        <v>605</v>
      </c>
      <c r="AI14" s="151">
        <v>1307</v>
      </c>
      <c r="AJ14" s="475">
        <v>183</v>
      </c>
      <c r="AK14" s="175">
        <v>36</v>
      </c>
      <c r="AL14" s="175">
        <v>15</v>
      </c>
      <c r="AM14" s="476">
        <v>639</v>
      </c>
      <c r="AN14" s="573"/>
      <c r="AO14" s="573"/>
      <c r="AP14" s="151">
        <v>1419</v>
      </c>
      <c r="AQ14" s="475">
        <v>191</v>
      </c>
      <c r="AR14" s="175">
        <v>43</v>
      </c>
      <c r="AS14" s="175">
        <v>13</v>
      </c>
      <c r="AT14" s="476">
        <v>665</v>
      </c>
      <c r="AU14" s="151">
        <v>1433</v>
      </c>
      <c r="AV14" s="475">
        <v>231</v>
      </c>
      <c r="AW14" s="175">
        <v>62</v>
      </c>
      <c r="AX14" s="175">
        <v>19</v>
      </c>
      <c r="AY14" s="476">
        <v>882</v>
      </c>
      <c r="AZ14" s="151">
        <v>1559</v>
      </c>
      <c r="BA14" s="475">
        <v>257</v>
      </c>
      <c r="BB14" s="175">
        <v>54</v>
      </c>
      <c r="BC14" s="175">
        <v>16</v>
      </c>
      <c r="BD14" s="476">
        <v>860</v>
      </c>
      <c r="BE14" s="151">
        <v>1489</v>
      </c>
      <c r="BF14" s="475">
        <v>273</v>
      </c>
      <c r="BG14" s="175">
        <v>72</v>
      </c>
      <c r="BH14" s="175">
        <v>16</v>
      </c>
      <c r="BI14" s="476">
        <v>1010</v>
      </c>
    </row>
    <row r="15" spans="1:61" ht="18" customHeight="1" thickBot="1">
      <c r="A15" s="321" t="s">
        <v>25</v>
      </c>
      <c r="B15" s="624">
        <f t="shared" si="0"/>
        <v>6.418533991644512</v>
      </c>
      <c r="C15" s="504">
        <f t="shared" si="1"/>
        <v>6.923076923076923</v>
      </c>
      <c r="D15" s="623">
        <f t="shared" si="2"/>
        <v>6.939704209328783</v>
      </c>
      <c r="E15" s="496">
        <f t="shared" si="3"/>
        <v>5.33175355450237</v>
      </c>
      <c r="F15" s="317"/>
      <c r="N15" s="456"/>
      <c r="O15" s="581" t="s">
        <v>33</v>
      </c>
      <c r="P15" s="582">
        <v>9.908409658617819</v>
      </c>
      <c r="R15" s="726"/>
      <c r="S15" s="226" t="s">
        <v>25</v>
      </c>
      <c r="T15" s="136">
        <v>844</v>
      </c>
      <c r="U15" s="121">
        <v>45</v>
      </c>
      <c r="V15" s="124">
        <v>7</v>
      </c>
      <c r="W15" s="124">
        <v>1</v>
      </c>
      <c r="X15" s="477">
        <v>128</v>
      </c>
      <c r="Y15" s="136">
        <v>879</v>
      </c>
      <c r="Z15" s="121">
        <v>61</v>
      </c>
      <c r="AA15" s="124">
        <v>17</v>
      </c>
      <c r="AB15" s="124">
        <v>4</v>
      </c>
      <c r="AC15" s="477">
        <v>226</v>
      </c>
      <c r="AD15" s="136">
        <v>910</v>
      </c>
      <c r="AE15" s="121">
        <v>63</v>
      </c>
      <c r="AF15" s="124">
        <v>11</v>
      </c>
      <c r="AG15" s="124">
        <v>1</v>
      </c>
      <c r="AH15" s="477">
        <v>176</v>
      </c>
      <c r="AI15" s="136">
        <v>918</v>
      </c>
      <c r="AJ15" s="121">
        <v>74</v>
      </c>
      <c r="AK15" s="124">
        <v>11</v>
      </c>
      <c r="AL15" s="124">
        <v>2</v>
      </c>
      <c r="AM15" s="477">
        <v>206</v>
      </c>
      <c r="AN15" s="573"/>
      <c r="AO15" s="573"/>
      <c r="AP15" s="136">
        <v>941</v>
      </c>
      <c r="AQ15" s="121">
        <v>90</v>
      </c>
      <c r="AR15" s="124">
        <v>15</v>
      </c>
      <c r="AS15" s="124">
        <v>7</v>
      </c>
      <c r="AT15" s="477">
        <v>293</v>
      </c>
      <c r="AU15" s="136">
        <v>910</v>
      </c>
      <c r="AV15" s="121">
        <v>106</v>
      </c>
      <c r="AW15" s="124">
        <v>16</v>
      </c>
      <c r="AX15" s="124">
        <v>3</v>
      </c>
      <c r="AY15" s="477">
        <v>286</v>
      </c>
      <c r="AZ15" s="136">
        <v>862</v>
      </c>
      <c r="BA15" s="121">
        <v>110</v>
      </c>
      <c r="BB15" s="124">
        <v>23</v>
      </c>
      <c r="BC15" s="124">
        <v>10</v>
      </c>
      <c r="BD15" s="477">
        <v>367</v>
      </c>
      <c r="BE15" s="136">
        <v>869</v>
      </c>
      <c r="BF15" s="121">
        <v>136</v>
      </c>
      <c r="BG15" s="124">
        <v>27</v>
      </c>
      <c r="BH15" s="124">
        <v>7</v>
      </c>
      <c r="BI15" s="477">
        <v>461</v>
      </c>
    </row>
    <row r="16" spans="1:61" ht="18" customHeight="1" thickBot="1">
      <c r="A16" s="321" t="s">
        <v>26</v>
      </c>
      <c r="B16" s="624">
        <f t="shared" si="0"/>
        <v>9.133333333333333</v>
      </c>
      <c r="C16" s="504">
        <f t="shared" si="1"/>
        <v>10.2803738317757</v>
      </c>
      <c r="D16" s="623">
        <f t="shared" si="2"/>
        <v>9.01803607214429</v>
      </c>
      <c r="E16" s="496">
        <f t="shared" si="3"/>
        <v>7.939914163090128</v>
      </c>
      <c r="F16" s="317"/>
      <c r="N16" s="456"/>
      <c r="O16" s="566" t="s">
        <v>40</v>
      </c>
      <c r="P16" s="457">
        <v>10</v>
      </c>
      <c r="R16" s="726"/>
      <c r="S16" s="226" t="s">
        <v>26</v>
      </c>
      <c r="T16" s="136">
        <v>466</v>
      </c>
      <c r="U16" s="121">
        <v>37</v>
      </c>
      <c r="V16" s="124">
        <v>5</v>
      </c>
      <c r="W16" s="124">
        <v>1</v>
      </c>
      <c r="X16" s="477">
        <v>96</v>
      </c>
      <c r="Y16" s="136">
        <v>499</v>
      </c>
      <c r="Z16" s="121">
        <v>45</v>
      </c>
      <c r="AA16" s="124">
        <v>10</v>
      </c>
      <c r="AB16" s="124">
        <v>2</v>
      </c>
      <c r="AC16" s="477">
        <v>155</v>
      </c>
      <c r="AD16" s="136">
        <v>535</v>
      </c>
      <c r="AE16" s="121">
        <v>55</v>
      </c>
      <c r="AF16" s="124">
        <v>9</v>
      </c>
      <c r="AG16" s="124">
        <v>3</v>
      </c>
      <c r="AH16" s="477">
        <v>143</v>
      </c>
      <c r="AI16" s="136">
        <v>533</v>
      </c>
      <c r="AJ16" s="121">
        <v>62</v>
      </c>
      <c r="AK16" s="124">
        <v>9</v>
      </c>
      <c r="AL16" s="124">
        <v>3</v>
      </c>
      <c r="AM16" s="477">
        <v>190</v>
      </c>
      <c r="AN16" s="573"/>
      <c r="AO16" s="573"/>
      <c r="AP16" s="136">
        <v>545</v>
      </c>
      <c r="AQ16" s="121">
        <v>76</v>
      </c>
      <c r="AR16" s="124">
        <v>25</v>
      </c>
      <c r="AS16" s="124">
        <v>6</v>
      </c>
      <c r="AT16" s="477">
        <v>279</v>
      </c>
      <c r="AU16" s="136">
        <v>550</v>
      </c>
      <c r="AV16" s="121">
        <v>70</v>
      </c>
      <c r="AW16" s="124">
        <v>10</v>
      </c>
      <c r="AX16" s="124">
        <v>4</v>
      </c>
      <c r="AY16" s="477">
        <v>198</v>
      </c>
      <c r="AZ16" s="136">
        <v>546</v>
      </c>
      <c r="BA16" s="121">
        <v>69</v>
      </c>
      <c r="BB16" s="124">
        <v>14</v>
      </c>
      <c r="BC16" s="124">
        <v>4</v>
      </c>
      <c r="BD16" s="477">
        <v>228</v>
      </c>
      <c r="BE16" s="136">
        <v>582</v>
      </c>
      <c r="BF16" s="121">
        <v>93</v>
      </c>
      <c r="BG16" s="124">
        <v>18</v>
      </c>
      <c r="BH16" s="124">
        <v>2</v>
      </c>
      <c r="BI16" s="477">
        <v>287</v>
      </c>
    </row>
    <row r="17" spans="1:61" ht="18" customHeight="1" thickBot="1">
      <c r="A17" s="321" t="s">
        <v>37</v>
      </c>
      <c r="B17" s="624">
        <f t="shared" si="0"/>
        <v>9.151785714285714</v>
      </c>
      <c r="C17" s="504">
        <f t="shared" si="1"/>
        <v>10</v>
      </c>
      <c r="D17" s="623">
        <f t="shared" si="2"/>
        <v>7.975460122699387</v>
      </c>
      <c r="E17" s="496">
        <f t="shared" si="3"/>
        <v>9.655172413793103</v>
      </c>
      <c r="F17" s="317"/>
      <c r="N17" s="456"/>
      <c r="O17" s="566" t="s">
        <v>15</v>
      </c>
      <c r="P17" s="457">
        <v>10.241820768136558</v>
      </c>
      <c r="R17" s="726"/>
      <c r="S17" s="226" t="s">
        <v>37</v>
      </c>
      <c r="T17" s="136">
        <v>145</v>
      </c>
      <c r="U17" s="121">
        <v>14</v>
      </c>
      <c r="V17" s="120">
        <v>2</v>
      </c>
      <c r="W17" s="120">
        <v>0</v>
      </c>
      <c r="X17" s="477">
        <v>40</v>
      </c>
      <c r="Y17" s="136">
        <v>163</v>
      </c>
      <c r="Z17" s="121">
        <v>13</v>
      </c>
      <c r="AA17" s="120">
        <v>3</v>
      </c>
      <c r="AB17" s="120">
        <v>1</v>
      </c>
      <c r="AC17" s="477">
        <v>48</v>
      </c>
      <c r="AD17" s="136">
        <v>140</v>
      </c>
      <c r="AE17" s="121">
        <v>14</v>
      </c>
      <c r="AF17" s="120">
        <v>0</v>
      </c>
      <c r="AG17" s="120">
        <v>0</v>
      </c>
      <c r="AH17" s="477">
        <v>35</v>
      </c>
      <c r="AI17" s="136">
        <v>165</v>
      </c>
      <c r="AJ17" s="121">
        <v>21</v>
      </c>
      <c r="AK17" s="120">
        <v>5</v>
      </c>
      <c r="AL17" s="120">
        <v>1</v>
      </c>
      <c r="AM17" s="477">
        <v>65</v>
      </c>
      <c r="AN17" s="573"/>
      <c r="AO17" s="573"/>
      <c r="AP17" s="136">
        <v>163</v>
      </c>
      <c r="AQ17" s="121">
        <v>21</v>
      </c>
      <c r="AR17" s="120">
        <v>2</v>
      </c>
      <c r="AS17" s="120">
        <v>2</v>
      </c>
      <c r="AT17" s="477">
        <v>79</v>
      </c>
      <c r="AU17" s="136">
        <v>188</v>
      </c>
      <c r="AV17" s="121">
        <v>37</v>
      </c>
      <c r="AW17" s="120">
        <v>6</v>
      </c>
      <c r="AX17" s="120">
        <v>3</v>
      </c>
      <c r="AY17" s="477">
        <v>131</v>
      </c>
      <c r="AZ17" s="136">
        <v>207</v>
      </c>
      <c r="BA17" s="121">
        <v>39</v>
      </c>
      <c r="BB17" s="120">
        <v>9</v>
      </c>
      <c r="BC17" s="120">
        <v>2</v>
      </c>
      <c r="BD17" s="477">
        <v>125</v>
      </c>
      <c r="BE17" s="136">
        <v>173</v>
      </c>
      <c r="BF17" s="121">
        <v>33</v>
      </c>
      <c r="BG17" s="120">
        <v>9</v>
      </c>
      <c r="BH17" s="120">
        <v>5</v>
      </c>
      <c r="BI17" s="477">
        <v>127</v>
      </c>
    </row>
    <row r="18" spans="1:61" ht="18" customHeight="1" thickBot="1">
      <c r="A18" s="321" t="s">
        <v>27</v>
      </c>
      <c r="B18" s="624">
        <f t="shared" si="0"/>
        <v>9.73370064279155</v>
      </c>
      <c r="C18" s="504">
        <f t="shared" si="1"/>
        <v>12.222222222222221</v>
      </c>
      <c r="D18" s="623">
        <f t="shared" si="2"/>
        <v>9.87012987012987</v>
      </c>
      <c r="E18" s="496">
        <f t="shared" si="3"/>
        <v>6.976744186046512</v>
      </c>
      <c r="F18" s="317"/>
      <c r="N18" s="456"/>
      <c r="O18" s="577" t="s">
        <v>38</v>
      </c>
      <c r="P18" s="572">
        <v>10.884716548890317</v>
      </c>
      <c r="R18" s="726"/>
      <c r="S18" s="226" t="s">
        <v>27</v>
      </c>
      <c r="T18" s="136">
        <v>344</v>
      </c>
      <c r="U18" s="121">
        <v>24</v>
      </c>
      <c r="V18" s="124">
        <v>6</v>
      </c>
      <c r="W18" s="124">
        <v>2</v>
      </c>
      <c r="X18" s="477">
        <v>85</v>
      </c>
      <c r="Y18" s="136">
        <v>385</v>
      </c>
      <c r="Z18" s="121">
        <v>38</v>
      </c>
      <c r="AA18" s="124">
        <v>7</v>
      </c>
      <c r="AB18" s="124">
        <v>4</v>
      </c>
      <c r="AC18" s="477">
        <v>140</v>
      </c>
      <c r="AD18" s="136">
        <v>360</v>
      </c>
      <c r="AE18" s="121">
        <v>44</v>
      </c>
      <c r="AF18" s="124">
        <v>10</v>
      </c>
      <c r="AG18" s="124">
        <v>1</v>
      </c>
      <c r="AH18" s="477">
        <v>141</v>
      </c>
      <c r="AI18" s="136">
        <v>369</v>
      </c>
      <c r="AJ18" s="121">
        <v>54</v>
      </c>
      <c r="AK18" s="124">
        <v>7</v>
      </c>
      <c r="AL18" s="124">
        <v>2</v>
      </c>
      <c r="AM18" s="477">
        <v>164</v>
      </c>
      <c r="AN18" s="573"/>
      <c r="AO18" s="573"/>
      <c r="AP18" s="136">
        <v>331</v>
      </c>
      <c r="AQ18" s="121">
        <v>42</v>
      </c>
      <c r="AR18" s="124">
        <v>7</v>
      </c>
      <c r="AS18" s="124">
        <v>2</v>
      </c>
      <c r="AT18" s="477">
        <v>128</v>
      </c>
      <c r="AU18" s="136">
        <v>352</v>
      </c>
      <c r="AV18" s="121">
        <v>47</v>
      </c>
      <c r="AW18" s="124">
        <v>11</v>
      </c>
      <c r="AX18" s="124">
        <v>0</v>
      </c>
      <c r="AY18" s="477">
        <v>167</v>
      </c>
      <c r="AZ18" s="136">
        <v>362</v>
      </c>
      <c r="BA18" s="121">
        <v>59</v>
      </c>
      <c r="BB18" s="124">
        <v>15</v>
      </c>
      <c r="BC18" s="124">
        <v>3</v>
      </c>
      <c r="BD18" s="477">
        <v>211</v>
      </c>
      <c r="BE18" s="136">
        <v>380</v>
      </c>
      <c r="BF18" s="121">
        <v>66</v>
      </c>
      <c r="BG18" s="124">
        <v>13</v>
      </c>
      <c r="BH18" s="124">
        <v>5</v>
      </c>
      <c r="BI18" s="477">
        <v>233</v>
      </c>
    </row>
    <row r="19" spans="1:61" ht="18" customHeight="1" thickBot="1">
      <c r="A19" s="321" t="s">
        <v>28</v>
      </c>
      <c r="B19" s="624">
        <f t="shared" si="0"/>
        <v>11.534154535274356</v>
      </c>
      <c r="C19" s="504">
        <f t="shared" si="1"/>
        <v>14.114114114114114</v>
      </c>
      <c r="D19" s="623">
        <f t="shared" si="2"/>
        <v>11.678832116788321</v>
      </c>
      <c r="E19" s="496">
        <f t="shared" si="3"/>
        <v>8.391608391608392</v>
      </c>
      <c r="F19" s="317"/>
      <c r="N19" s="456"/>
      <c r="O19" s="567" t="s">
        <v>41</v>
      </c>
      <c r="P19" s="457">
        <v>11.228533685601057</v>
      </c>
      <c r="R19" s="726"/>
      <c r="S19" s="226" t="s">
        <v>28</v>
      </c>
      <c r="T19" s="136">
        <v>286</v>
      </c>
      <c r="U19" s="121">
        <v>24</v>
      </c>
      <c r="V19" s="124">
        <v>4</v>
      </c>
      <c r="W19" s="124">
        <v>3</v>
      </c>
      <c r="X19" s="477">
        <v>82</v>
      </c>
      <c r="Y19" s="136">
        <v>274</v>
      </c>
      <c r="Z19" s="121">
        <v>32</v>
      </c>
      <c r="AA19" s="124">
        <v>7</v>
      </c>
      <c r="AB19" s="124">
        <v>3</v>
      </c>
      <c r="AC19" s="477">
        <v>100</v>
      </c>
      <c r="AD19" s="136">
        <v>333</v>
      </c>
      <c r="AE19" s="121">
        <v>47</v>
      </c>
      <c r="AF19" s="124">
        <v>7</v>
      </c>
      <c r="AG19" s="124">
        <v>4</v>
      </c>
      <c r="AH19" s="477">
        <v>159</v>
      </c>
      <c r="AI19" s="136">
        <v>302</v>
      </c>
      <c r="AJ19" s="121">
        <v>37</v>
      </c>
      <c r="AK19" s="124">
        <v>5</v>
      </c>
      <c r="AL19" s="124">
        <v>0</v>
      </c>
      <c r="AM19" s="477">
        <v>96</v>
      </c>
      <c r="AN19" s="573"/>
      <c r="AO19" s="573"/>
      <c r="AP19" s="136">
        <v>291</v>
      </c>
      <c r="AQ19" s="121">
        <v>29</v>
      </c>
      <c r="AR19" s="124">
        <v>2</v>
      </c>
      <c r="AS19" s="124">
        <v>0</v>
      </c>
      <c r="AT19" s="477">
        <v>79</v>
      </c>
      <c r="AU19" s="136">
        <v>304</v>
      </c>
      <c r="AV19" s="121">
        <v>29</v>
      </c>
      <c r="AW19" s="124">
        <v>7</v>
      </c>
      <c r="AX19" s="124">
        <v>4</v>
      </c>
      <c r="AY19" s="477">
        <v>115</v>
      </c>
      <c r="AZ19" s="136">
        <v>296</v>
      </c>
      <c r="BA19" s="121">
        <v>47</v>
      </c>
      <c r="BB19" s="124">
        <v>9</v>
      </c>
      <c r="BC19" s="124">
        <v>2</v>
      </c>
      <c r="BD19" s="477">
        <v>150</v>
      </c>
      <c r="BE19" s="136">
        <v>292</v>
      </c>
      <c r="BF19" s="121">
        <v>32</v>
      </c>
      <c r="BG19" s="124">
        <v>8</v>
      </c>
      <c r="BH19" s="124">
        <v>2</v>
      </c>
      <c r="BI19" s="477">
        <v>126</v>
      </c>
    </row>
    <row r="20" spans="1:61" ht="18" customHeight="1" thickBot="1">
      <c r="A20" s="321" t="s">
        <v>29</v>
      </c>
      <c r="B20" s="624">
        <f t="shared" si="0"/>
        <v>12.619047619047619</v>
      </c>
      <c r="C20" s="504">
        <f t="shared" si="1"/>
        <v>15</v>
      </c>
      <c r="D20" s="623">
        <f t="shared" si="2"/>
        <v>11.935483870967742</v>
      </c>
      <c r="E20" s="496">
        <f t="shared" si="3"/>
        <v>10.8</v>
      </c>
      <c r="F20" s="317"/>
      <c r="N20" s="456"/>
      <c r="O20" s="570" t="s">
        <v>17</v>
      </c>
      <c r="P20" s="571">
        <v>11.32596685082873</v>
      </c>
      <c r="R20" s="726"/>
      <c r="S20" s="226" t="s">
        <v>29</v>
      </c>
      <c r="T20" s="136">
        <v>250</v>
      </c>
      <c r="U20" s="121">
        <v>27</v>
      </c>
      <c r="V20" s="124">
        <v>4</v>
      </c>
      <c r="W20" s="124">
        <v>3</v>
      </c>
      <c r="X20" s="477">
        <v>98</v>
      </c>
      <c r="Y20" s="136">
        <v>310</v>
      </c>
      <c r="Z20" s="121">
        <v>37</v>
      </c>
      <c r="AA20" s="124">
        <v>12</v>
      </c>
      <c r="AB20" s="124">
        <v>3</v>
      </c>
      <c r="AC20" s="477">
        <v>134</v>
      </c>
      <c r="AD20" s="136">
        <v>280</v>
      </c>
      <c r="AE20" s="121">
        <v>42</v>
      </c>
      <c r="AF20" s="124">
        <v>6</v>
      </c>
      <c r="AG20" s="124">
        <v>1</v>
      </c>
      <c r="AH20" s="477">
        <v>115</v>
      </c>
      <c r="AI20" s="136">
        <v>287</v>
      </c>
      <c r="AJ20" s="121">
        <v>40</v>
      </c>
      <c r="AK20" s="124">
        <v>10</v>
      </c>
      <c r="AL20" s="124">
        <v>3</v>
      </c>
      <c r="AM20" s="477">
        <v>155</v>
      </c>
      <c r="AN20" s="573"/>
      <c r="AO20" s="573"/>
      <c r="AP20" s="136">
        <v>295</v>
      </c>
      <c r="AQ20" s="121">
        <v>47</v>
      </c>
      <c r="AR20" s="124">
        <v>15</v>
      </c>
      <c r="AS20" s="124">
        <v>3</v>
      </c>
      <c r="AT20" s="477">
        <v>164</v>
      </c>
      <c r="AU20" s="136">
        <v>274</v>
      </c>
      <c r="AV20" s="121">
        <v>45</v>
      </c>
      <c r="AW20" s="124">
        <v>8</v>
      </c>
      <c r="AX20" s="124">
        <v>3</v>
      </c>
      <c r="AY20" s="477">
        <v>144</v>
      </c>
      <c r="AZ20" s="136">
        <v>308</v>
      </c>
      <c r="BA20" s="121">
        <v>53</v>
      </c>
      <c r="BB20" s="124">
        <v>7</v>
      </c>
      <c r="BC20" s="124">
        <v>5</v>
      </c>
      <c r="BD20" s="477">
        <v>178</v>
      </c>
      <c r="BE20" s="136">
        <v>325</v>
      </c>
      <c r="BF20" s="121">
        <v>54</v>
      </c>
      <c r="BG20" s="124">
        <v>6</v>
      </c>
      <c r="BH20" s="124">
        <v>3</v>
      </c>
      <c r="BI20" s="477">
        <v>163</v>
      </c>
    </row>
    <row r="21" spans="1:61" ht="18" customHeight="1" thickBot="1">
      <c r="A21" s="321" t="s">
        <v>30</v>
      </c>
      <c r="B21" s="624">
        <f t="shared" si="0"/>
        <v>7.206537890044576</v>
      </c>
      <c r="C21" s="504">
        <f t="shared" si="1"/>
        <v>7.44920993227991</v>
      </c>
      <c r="D21" s="623">
        <f t="shared" si="2"/>
        <v>8.666666666666668</v>
      </c>
      <c r="E21" s="496">
        <f t="shared" si="3"/>
        <v>5.518763796909492</v>
      </c>
      <c r="F21" s="317"/>
      <c r="G21" s="324" t="s">
        <v>192</v>
      </c>
      <c r="N21" s="456"/>
      <c r="O21" s="566" t="s">
        <v>47</v>
      </c>
      <c r="P21" s="457">
        <v>11.348205625606207</v>
      </c>
      <c r="R21" s="726"/>
      <c r="S21" s="227" t="s">
        <v>30</v>
      </c>
      <c r="T21" s="148">
        <v>453</v>
      </c>
      <c r="U21" s="174">
        <v>25</v>
      </c>
      <c r="V21" s="172">
        <v>5</v>
      </c>
      <c r="W21" s="172">
        <v>2</v>
      </c>
      <c r="X21" s="478">
        <v>82</v>
      </c>
      <c r="Y21" s="148">
        <v>450</v>
      </c>
      <c r="Z21" s="174">
        <v>39</v>
      </c>
      <c r="AA21" s="172">
        <v>12</v>
      </c>
      <c r="AB21" s="172">
        <v>1</v>
      </c>
      <c r="AC21" s="478">
        <v>124</v>
      </c>
      <c r="AD21" s="148">
        <v>443</v>
      </c>
      <c r="AE21" s="174">
        <v>33</v>
      </c>
      <c r="AF21" s="172">
        <v>5</v>
      </c>
      <c r="AG21" s="172">
        <v>1</v>
      </c>
      <c r="AH21" s="478">
        <v>98</v>
      </c>
      <c r="AI21" s="148">
        <v>469</v>
      </c>
      <c r="AJ21" s="174">
        <v>45</v>
      </c>
      <c r="AK21" s="172">
        <v>10</v>
      </c>
      <c r="AL21" s="172">
        <v>4</v>
      </c>
      <c r="AM21" s="478">
        <v>152</v>
      </c>
      <c r="AN21" s="573"/>
      <c r="AO21" s="573"/>
      <c r="AP21" s="148">
        <v>474</v>
      </c>
      <c r="AQ21" s="174">
        <v>46</v>
      </c>
      <c r="AR21" s="172">
        <v>16</v>
      </c>
      <c r="AS21" s="172">
        <v>4</v>
      </c>
      <c r="AT21" s="478">
        <v>180</v>
      </c>
      <c r="AU21" s="148">
        <v>461</v>
      </c>
      <c r="AV21" s="174">
        <v>41</v>
      </c>
      <c r="AW21" s="172">
        <v>11</v>
      </c>
      <c r="AX21" s="172">
        <v>3</v>
      </c>
      <c r="AY21" s="478">
        <v>147</v>
      </c>
      <c r="AZ21" s="148">
        <v>492</v>
      </c>
      <c r="BA21" s="174">
        <v>57</v>
      </c>
      <c r="BB21" s="172">
        <v>11</v>
      </c>
      <c r="BC21" s="172">
        <v>2</v>
      </c>
      <c r="BD21" s="478">
        <v>173</v>
      </c>
      <c r="BE21" s="148">
        <v>459</v>
      </c>
      <c r="BF21" s="174">
        <v>57</v>
      </c>
      <c r="BG21" s="172">
        <v>15</v>
      </c>
      <c r="BH21" s="172">
        <v>3</v>
      </c>
      <c r="BI21" s="478">
        <v>204</v>
      </c>
    </row>
    <row r="22" spans="1:61" ht="18" customHeight="1" thickBot="1">
      <c r="A22" s="321" t="s">
        <v>31</v>
      </c>
      <c r="B22" s="624">
        <f t="shared" si="0"/>
        <v>12.078080520536803</v>
      </c>
      <c r="C22" s="504">
        <f t="shared" si="1"/>
        <v>12.544378698224854</v>
      </c>
      <c r="D22" s="623">
        <f t="shared" si="2"/>
        <v>12.257281553398059</v>
      </c>
      <c r="E22" s="496">
        <f t="shared" si="3"/>
        <v>11.39240506329114</v>
      </c>
      <c r="F22" s="317"/>
      <c r="G22" s="324"/>
      <c r="N22" s="456"/>
      <c r="O22" s="566" t="s">
        <v>3</v>
      </c>
      <c r="P22" s="457">
        <v>11.532578770266136</v>
      </c>
      <c r="R22" s="726" t="s">
        <v>76</v>
      </c>
      <c r="S22" s="225" t="s">
        <v>31</v>
      </c>
      <c r="T22" s="151">
        <v>790</v>
      </c>
      <c r="U22" s="475">
        <v>90</v>
      </c>
      <c r="V22" s="175">
        <v>23</v>
      </c>
      <c r="W22" s="175">
        <v>7</v>
      </c>
      <c r="X22" s="476">
        <v>322</v>
      </c>
      <c r="Y22" s="151">
        <v>824</v>
      </c>
      <c r="Z22" s="475">
        <v>101</v>
      </c>
      <c r="AA22" s="175">
        <v>24</v>
      </c>
      <c r="AB22" s="175">
        <v>7</v>
      </c>
      <c r="AC22" s="476">
        <v>334</v>
      </c>
      <c r="AD22" s="151">
        <v>845</v>
      </c>
      <c r="AE22" s="475">
        <v>106</v>
      </c>
      <c r="AF22" s="175">
        <v>26</v>
      </c>
      <c r="AG22" s="175">
        <v>7</v>
      </c>
      <c r="AH22" s="476">
        <v>369</v>
      </c>
      <c r="AI22" s="151">
        <v>842</v>
      </c>
      <c r="AJ22" s="475">
        <v>101</v>
      </c>
      <c r="AK22" s="175">
        <v>21</v>
      </c>
      <c r="AL22" s="175">
        <v>8</v>
      </c>
      <c r="AM22" s="476">
        <v>374</v>
      </c>
      <c r="AN22" s="573"/>
      <c r="AO22" s="573"/>
      <c r="AP22" s="151">
        <v>849</v>
      </c>
      <c r="AQ22" s="475">
        <v>132</v>
      </c>
      <c r="AR22" s="175">
        <v>29</v>
      </c>
      <c r="AS22" s="175">
        <v>11</v>
      </c>
      <c r="AT22" s="476">
        <v>474</v>
      </c>
      <c r="AU22" s="151">
        <v>935</v>
      </c>
      <c r="AV22" s="475">
        <v>148</v>
      </c>
      <c r="AW22" s="175">
        <v>39</v>
      </c>
      <c r="AX22" s="175">
        <v>9</v>
      </c>
      <c r="AY22" s="476">
        <v>525</v>
      </c>
      <c r="AZ22" s="151">
        <v>928</v>
      </c>
      <c r="BA22" s="475">
        <v>157</v>
      </c>
      <c r="BB22" s="175">
        <v>34</v>
      </c>
      <c r="BC22" s="175">
        <v>13</v>
      </c>
      <c r="BD22" s="476">
        <v>538</v>
      </c>
      <c r="BE22" s="151">
        <v>939</v>
      </c>
      <c r="BF22" s="475">
        <v>139</v>
      </c>
      <c r="BG22" s="175">
        <v>38</v>
      </c>
      <c r="BH22" s="175">
        <v>9</v>
      </c>
      <c r="BI22" s="476">
        <v>519</v>
      </c>
    </row>
    <row r="23" spans="1:61" ht="18" customHeight="1" thickBot="1">
      <c r="A23" s="321" t="s">
        <v>32</v>
      </c>
      <c r="B23" s="624">
        <f t="shared" si="0"/>
        <v>15.973741794310722</v>
      </c>
      <c r="C23" s="504">
        <f t="shared" si="1"/>
        <v>14.102564102564102</v>
      </c>
      <c r="D23" s="623">
        <f t="shared" si="2"/>
        <v>17.123287671232877</v>
      </c>
      <c r="E23" s="496">
        <f t="shared" si="3"/>
        <v>16.7741935483871</v>
      </c>
      <c r="F23" s="317"/>
      <c r="N23" s="456"/>
      <c r="O23" s="566" t="s">
        <v>28</v>
      </c>
      <c r="P23" s="457">
        <v>11.534154535274356</v>
      </c>
      <c r="R23" s="726"/>
      <c r="S23" s="227" t="s">
        <v>32</v>
      </c>
      <c r="T23" s="148">
        <v>155</v>
      </c>
      <c r="U23" s="174">
        <v>26</v>
      </c>
      <c r="V23" s="172">
        <v>3</v>
      </c>
      <c r="W23" s="172">
        <v>1</v>
      </c>
      <c r="X23" s="478">
        <v>80</v>
      </c>
      <c r="Y23" s="148">
        <v>146</v>
      </c>
      <c r="Z23" s="174">
        <v>25</v>
      </c>
      <c r="AA23" s="172">
        <v>4</v>
      </c>
      <c r="AB23" s="172">
        <v>1</v>
      </c>
      <c r="AC23" s="478">
        <v>78</v>
      </c>
      <c r="AD23" s="148">
        <v>156</v>
      </c>
      <c r="AE23" s="174">
        <v>22</v>
      </c>
      <c r="AF23" s="172">
        <v>3</v>
      </c>
      <c r="AG23" s="172">
        <v>0</v>
      </c>
      <c r="AH23" s="478">
        <v>59</v>
      </c>
      <c r="AI23" s="148">
        <v>147</v>
      </c>
      <c r="AJ23" s="174">
        <v>22</v>
      </c>
      <c r="AK23" s="172">
        <v>2</v>
      </c>
      <c r="AL23" s="172">
        <v>0</v>
      </c>
      <c r="AM23" s="478">
        <v>51</v>
      </c>
      <c r="AN23" s="573"/>
      <c r="AO23" s="573"/>
      <c r="AP23" s="148">
        <v>166</v>
      </c>
      <c r="AQ23" s="174">
        <v>30</v>
      </c>
      <c r="AR23" s="172">
        <v>5</v>
      </c>
      <c r="AS23" s="172">
        <v>1</v>
      </c>
      <c r="AT23" s="478">
        <v>95</v>
      </c>
      <c r="AU23" s="148">
        <v>153</v>
      </c>
      <c r="AV23" s="174">
        <v>30</v>
      </c>
      <c r="AW23" s="172">
        <v>3</v>
      </c>
      <c r="AX23" s="172">
        <v>1</v>
      </c>
      <c r="AY23" s="478">
        <v>84</v>
      </c>
      <c r="AZ23" s="148">
        <v>202</v>
      </c>
      <c r="BA23" s="174">
        <v>56</v>
      </c>
      <c r="BB23" s="172">
        <v>13</v>
      </c>
      <c r="BC23" s="172">
        <v>4</v>
      </c>
      <c r="BD23" s="478">
        <v>201</v>
      </c>
      <c r="BE23" s="148">
        <v>187</v>
      </c>
      <c r="BF23" s="174">
        <v>41</v>
      </c>
      <c r="BG23" s="172">
        <v>8</v>
      </c>
      <c r="BH23" s="172">
        <v>1</v>
      </c>
      <c r="BI23" s="478">
        <v>139</v>
      </c>
    </row>
    <row r="24" spans="1:61" ht="18" customHeight="1" thickBot="1">
      <c r="A24" s="321" t="s">
        <v>34</v>
      </c>
      <c r="B24" s="624">
        <f t="shared" si="0"/>
        <v>14.303405572755418</v>
      </c>
      <c r="C24" s="504">
        <f t="shared" si="1"/>
        <v>13.575865128660158</v>
      </c>
      <c r="D24" s="623">
        <f t="shared" si="2"/>
        <v>16.014558689717926</v>
      </c>
      <c r="E24" s="496">
        <f t="shared" si="3"/>
        <v>13.247011952191235</v>
      </c>
      <c r="F24" s="317"/>
      <c r="G24"/>
      <c r="N24" s="456"/>
      <c r="O24" s="566" t="s">
        <v>24</v>
      </c>
      <c r="P24" s="457">
        <v>11.619904711487559</v>
      </c>
      <c r="R24" s="726" t="s">
        <v>77</v>
      </c>
      <c r="S24" s="225" t="s">
        <v>34</v>
      </c>
      <c r="T24" s="151">
        <v>1004</v>
      </c>
      <c r="U24" s="475">
        <v>133</v>
      </c>
      <c r="V24" s="175">
        <v>37</v>
      </c>
      <c r="W24" s="175">
        <v>10</v>
      </c>
      <c r="X24" s="476">
        <v>503</v>
      </c>
      <c r="Y24" s="151">
        <v>1099</v>
      </c>
      <c r="Z24" s="475">
        <v>176</v>
      </c>
      <c r="AA24" s="175">
        <v>45</v>
      </c>
      <c r="AB24" s="175">
        <v>15</v>
      </c>
      <c r="AC24" s="476">
        <v>651</v>
      </c>
      <c r="AD24" s="151">
        <v>1127</v>
      </c>
      <c r="AE24" s="475">
        <v>153</v>
      </c>
      <c r="AF24" s="175">
        <v>42</v>
      </c>
      <c r="AG24" s="175">
        <v>11</v>
      </c>
      <c r="AH24" s="476">
        <v>567</v>
      </c>
      <c r="AI24" s="151">
        <v>1119</v>
      </c>
      <c r="AJ24" s="475">
        <v>183</v>
      </c>
      <c r="AK24" s="175">
        <v>53</v>
      </c>
      <c r="AL24" s="175">
        <v>13</v>
      </c>
      <c r="AM24" s="476">
        <v>706</v>
      </c>
      <c r="AN24" s="573"/>
      <c r="AO24" s="573"/>
      <c r="AP24" s="151">
        <v>1145</v>
      </c>
      <c r="AQ24" s="475">
        <v>212</v>
      </c>
      <c r="AR24" s="175">
        <v>57</v>
      </c>
      <c r="AS24" s="175">
        <v>20</v>
      </c>
      <c r="AT24" s="476">
        <v>814</v>
      </c>
      <c r="AU24" s="151">
        <v>2212</v>
      </c>
      <c r="AV24" s="475">
        <v>293</v>
      </c>
      <c r="AW24" s="175">
        <v>54</v>
      </c>
      <c r="AX24" s="175">
        <v>13</v>
      </c>
      <c r="AY24" s="476">
        <v>891</v>
      </c>
      <c r="AZ24" s="151">
        <v>2321</v>
      </c>
      <c r="BA24" s="475">
        <v>293</v>
      </c>
      <c r="BB24" s="175">
        <v>57</v>
      </c>
      <c r="BC24" s="175">
        <v>15</v>
      </c>
      <c r="BD24" s="476">
        <v>920</v>
      </c>
      <c r="BE24" s="151">
        <v>2281</v>
      </c>
      <c r="BF24" s="475">
        <v>374</v>
      </c>
      <c r="BG24" s="175">
        <v>89</v>
      </c>
      <c r="BH24" s="175">
        <v>24</v>
      </c>
      <c r="BI24" s="476">
        <v>1337</v>
      </c>
    </row>
    <row r="25" spans="1:61" ht="18" customHeight="1" thickBot="1">
      <c r="A25" s="321" t="s">
        <v>33</v>
      </c>
      <c r="B25" s="624">
        <f t="shared" si="0"/>
        <v>9.908409658617819</v>
      </c>
      <c r="C25" s="504">
        <f t="shared" si="1"/>
        <v>10.31031031031031</v>
      </c>
      <c r="D25" s="623">
        <f t="shared" si="2"/>
        <v>11.019417475728154</v>
      </c>
      <c r="E25" s="496">
        <f t="shared" si="3"/>
        <v>8.320493066255779</v>
      </c>
      <c r="F25" s="317"/>
      <c r="N25" s="456"/>
      <c r="O25" s="568" t="s">
        <v>31</v>
      </c>
      <c r="P25" s="457">
        <v>12.078080520536803</v>
      </c>
      <c r="R25" s="726"/>
      <c r="S25" s="227" t="s">
        <v>139</v>
      </c>
      <c r="T25" s="148">
        <v>1947</v>
      </c>
      <c r="U25" s="174">
        <v>162</v>
      </c>
      <c r="V25" s="172">
        <v>47</v>
      </c>
      <c r="W25" s="172">
        <v>18</v>
      </c>
      <c r="X25" s="478">
        <v>617</v>
      </c>
      <c r="Y25" s="148">
        <v>2060</v>
      </c>
      <c r="Z25" s="174">
        <v>227</v>
      </c>
      <c r="AA25" s="172">
        <v>54</v>
      </c>
      <c r="AB25" s="172">
        <v>14</v>
      </c>
      <c r="AC25" s="478">
        <v>777</v>
      </c>
      <c r="AD25" s="148">
        <v>1998</v>
      </c>
      <c r="AE25" s="174">
        <v>206</v>
      </c>
      <c r="AF25" s="172">
        <v>49</v>
      </c>
      <c r="AG25" s="172">
        <v>16</v>
      </c>
      <c r="AH25" s="478">
        <v>730</v>
      </c>
      <c r="AI25" s="148">
        <v>2128</v>
      </c>
      <c r="AJ25" s="174">
        <v>238</v>
      </c>
      <c r="AK25" s="172">
        <v>49</v>
      </c>
      <c r="AL25" s="172">
        <v>16</v>
      </c>
      <c r="AM25" s="478">
        <v>791</v>
      </c>
      <c r="AN25" s="573"/>
      <c r="AO25" s="573"/>
      <c r="AP25" s="148">
        <v>2146</v>
      </c>
      <c r="AQ25" s="174">
        <v>311</v>
      </c>
      <c r="AR25" s="172">
        <v>48</v>
      </c>
      <c r="AS25" s="172">
        <v>13</v>
      </c>
      <c r="AT25" s="478">
        <v>872</v>
      </c>
      <c r="AU25" s="148">
        <v>1204</v>
      </c>
      <c r="AV25" s="174">
        <v>220</v>
      </c>
      <c r="AW25" s="172">
        <v>55</v>
      </c>
      <c r="AX25" s="172">
        <v>19</v>
      </c>
      <c r="AY25" s="478">
        <v>817</v>
      </c>
      <c r="AZ25" s="148">
        <v>1163</v>
      </c>
      <c r="BA25" s="174">
        <v>212</v>
      </c>
      <c r="BB25" s="172">
        <v>61</v>
      </c>
      <c r="BC25" s="172">
        <v>15</v>
      </c>
      <c r="BD25" s="478">
        <v>799</v>
      </c>
      <c r="BE25" s="148">
        <v>1233</v>
      </c>
      <c r="BF25" s="174">
        <v>252</v>
      </c>
      <c r="BG25" s="172">
        <v>67</v>
      </c>
      <c r="BH25" s="172">
        <v>19</v>
      </c>
      <c r="BI25" s="478">
        <v>921</v>
      </c>
    </row>
    <row r="26" spans="1:61" ht="18" customHeight="1" thickBot="1">
      <c r="A26" s="321" t="s">
        <v>43</v>
      </c>
      <c r="B26" s="624">
        <f t="shared" si="0"/>
        <v>9.866220735785953</v>
      </c>
      <c r="C26" s="504">
        <f t="shared" si="1"/>
        <v>9.926470588235293</v>
      </c>
      <c r="D26" s="623">
        <f t="shared" si="2"/>
        <v>11.916461916461916</v>
      </c>
      <c r="E26" s="496">
        <f t="shared" si="3"/>
        <v>7.611548556430446</v>
      </c>
      <c r="F26" s="317"/>
      <c r="N26" s="456"/>
      <c r="O26" s="566" t="s">
        <v>35</v>
      </c>
      <c r="P26" s="457">
        <v>12.292169056986928</v>
      </c>
      <c r="R26" s="726" t="s">
        <v>116</v>
      </c>
      <c r="S26" s="225" t="s">
        <v>43</v>
      </c>
      <c r="T26" s="151">
        <v>762</v>
      </c>
      <c r="U26" s="475">
        <v>58</v>
      </c>
      <c r="V26" s="175">
        <v>10</v>
      </c>
      <c r="W26" s="175">
        <v>2</v>
      </c>
      <c r="X26" s="476">
        <v>175</v>
      </c>
      <c r="Y26" s="151">
        <v>814</v>
      </c>
      <c r="Z26" s="475">
        <v>97</v>
      </c>
      <c r="AA26" s="175">
        <v>17</v>
      </c>
      <c r="AB26" s="175">
        <v>2</v>
      </c>
      <c r="AC26" s="476">
        <v>300</v>
      </c>
      <c r="AD26" s="151">
        <v>816</v>
      </c>
      <c r="AE26" s="475">
        <v>81</v>
      </c>
      <c r="AF26" s="175">
        <v>14</v>
      </c>
      <c r="AG26" s="175">
        <v>2</v>
      </c>
      <c r="AH26" s="476">
        <v>243</v>
      </c>
      <c r="AI26" s="151">
        <v>848</v>
      </c>
      <c r="AJ26" s="475">
        <v>79</v>
      </c>
      <c r="AK26" s="175">
        <v>15</v>
      </c>
      <c r="AL26" s="175">
        <v>5</v>
      </c>
      <c r="AM26" s="476">
        <v>263</v>
      </c>
      <c r="AN26" s="573"/>
      <c r="AO26" s="573"/>
      <c r="AP26" s="151">
        <v>848</v>
      </c>
      <c r="AQ26" s="475">
        <v>80</v>
      </c>
      <c r="AR26" s="175">
        <v>11</v>
      </c>
      <c r="AS26" s="175">
        <v>2</v>
      </c>
      <c r="AT26" s="476">
        <v>220</v>
      </c>
      <c r="AU26" s="151">
        <v>822</v>
      </c>
      <c r="AV26" s="475">
        <v>104</v>
      </c>
      <c r="AW26" s="175">
        <v>21</v>
      </c>
      <c r="AX26" s="175">
        <v>6</v>
      </c>
      <c r="AY26" s="476">
        <v>352</v>
      </c>
      <c r="AZ26" s="151">
        <v>866</v>
      </c>
      <c r="BA26" s="475">
        <v>142</v>
      </c>
      <c r="BB26" s="175">
        <v>30</v>
      </c>
      <c r="BC26" s="175">
        <v>9</v>
      </c>
      <c r="BD26" s="476">
        <v>486</v>
      </c>
      <c r="BE26" s="151">
        <v>901</v>
      </c>
      <c r="BF26" s="475">
        <v>138</v>
      </c>
      <c r="BG26" s="175">
        <v>25</v>
      </c>
      <c r="BH26" s="175">
        <v>9</v>
      </c>
      <c r="BI26" s="476">
        <v>449</v>
      </c>
    </row>
    <row r="27" spans="1:61" ht="18" customHeight="1" thickBot="1">
      <c r="A27" s="321" t="s">
        <v>47</v>
      </c>
      <c r="B27" s="624">
        <f t="shared" si="0"/>
        <v>11.348205625606207</v>
      </c>
      <c r="C27" s="504">
        <f t="shared" si="1"/>
        <v>10.837004405286343</v>
      </c>
      <c r="D27" s="623">
        <f t="shared" si="2"/>
        <v>12.880324543610547</v>
      </c>
      <c r="E27" s="496">
        <f t="shared" si="3"/>
        <v>10.390946502057613</v>
      </c>
      <c r="F27" s="317"/>
      <c r="N27" s="456"/>
      <c r="O27" s="569" t="s">
        <v>42</v>
      </c>
      <c r="P27" s="458">
        <v>12.370160528800756</v>
      </c>
      <c r="R27" s="726"/>
      <c r="S27" s="226" t="s">
        <v>47</v>
      </c>
      <c r="T27" s="136">
        <v>972</v>
      </c>
      <c r="U27" s="121">
        <v>101</v>
      </c>
      <c r="V27" s="124">
        <v>19</v>
      </c>
      <c r="W27" s="124">
        <v>8</v>
      </c>
      <c r="X27" s="477">
        <v>330</v>
      </c>
      <c r="Y27" s="136">
        <v>986</v>
      </c>
      <c r="Z27" s="121">
        <v>127</v>
      </c>
      <c r="AA27" s="124">
        <v>33</v>
      </c>
      <c r="AB27" s="124">
        <v>8</v>
      </c>
      <c r="AC27" s="477">
        <v>471</v>
      </c>
      <c r="AD27" s="136">
        <v>1135</v>
      </c>
      <c r="AE27" s="121">
        <v>123</v>
      </c>
      <c r="AF27" s="124">
        <v>24</v>
      </c>
      <c r="AG27" s="124">
        <v>8</v>
      </c>
      <c r="AH27" s="477">
        <v>410</v>
      </c>
      <c r="AI27" s="136">
        <v>1164</v>
      </c>
      <c r="AJ27" s="121">
        <v>155</v>
      </c>
      <c r="AK27" s="124">
        <v>36</v>
      </c>
      <c r="AL27" s="124">
        <v>14</v>
      </c>
      <c r="AM27" s="477">
        <v>544</v>
      </c>
      <c r="AN27" s="573"/>
      <c r="AO27" s="573"/>
      <c r="AP27" s="136">
        <v>1186</v>
      </c>
      <c r="AQ27" s="121">
        <v>164</v>
      </c>
      <c r="AR27" s="124">
        <v>34</v>
      </c>
      <c r="AS27" s="124">
        <v>11</v>
      </c>
      <c r="AT27" s="477">
        <v>550</v>
      </c>
      <c r="AU27" s="136">
        <v>1291</v>
      </c>
      <c r="AV27" s="121">
        <v>166</v>
      </c>
      <c r="AW27" s="124">
        <v>36</v>
      </c>
      <c r="AX27" s="124">
        <v>15</v>
      </c>
      <c r="AY27" s="477">
        <v>604</v>
      </c>
      <c r="AZ27" s="136">
        <v>1219</v>
      </c>
      <c r="BA27" s="121">
        <v>152</v>
      </c>
      <c r="BB27" s="124">
        <v>43</v>
      </c>
      <c r="BC27" s="124">
        <v>23</v>
      </c>
      <c r="BD27" s="477">
        <v>621</v>
      </c>
      <c r="BE27" s="136">
        <v>1328</v>
      </c>
      <c r="BF27" s="121">
        <v>209</v>
      </c>
      <c r="BG27" s="124">
        <v>56</v>
      </c>
      <c r="BH27" s="124">
        <v>15</v>
      </c>
      <c r="BI27" s="477">
        <v>786</v>
      </c>
    </row>
    <row r="28" spans="1:61" ht="18" customHeight="1" thickBot="1">
      <c r="A28" s="321" t="s">
        <v>44</v>
      </c>
      <c r="B28" s="624">
        <f t="shared" si="0"/>
        <v>6.63704526520411</v>
      </c>
      <c r="C28" s="504">
        <f t="shared" si="1"/>
        <v>6.092607636068237</v>
      </c>
      <c r="D28" s="623">
        <f t="shared" si="2"/>
        <v>7.465135356849877</v>
      </c>
      <c r="E28" s="496">
        <f t="shared" si="3"/>
        <v>6.34231103388358</v>
      </c>
      <c r="F28" s="317"/>
      <c r="N28" s="456"/>
      <c r="O28" s="566" t="s">
        <v>29</v>
      </c>
      <c r="P28" s="457">
        <v>12.619047619047619</v>
      </c>
      <c r="R28" s="726"/>
      <c r="S28" s="226" t="s">
        <v>44</v>
      </c>
      <c r="T28" s="136">
        <v>1151</v>
      </c>
      <c r="U28" s="121">
        <v>73</v>
      </c>
      <c r="V28" s="124">
        <v>11</v>
      </c>
      <c r="W28" s="124">
        <v>3</v>
      </c>
      <c r="X28" s="477">
        <v>214</v>
      </c>
      <c r="Y28" s="136">
        <v>1219</v>
      </c>
      <c r="Z28" s="121">
        <v>91</v>
      </c>
      <c r="AA28" s="124">
        <v>18</v>
      </c>
      <c r="AB28" s="124">
        <v>6</v>
      </c>
      <c r="AC28" s="477">
        <v>308</v>
      </c>
      <c r="AD28" s="136">
        <v>1231</v>
      </c>
      <c r="AE28" s="121">
        <v>75</v>
      </c>
      <c r="AF28" s="124">
        <v>15</v>
      </c>
      <c r="AG28" s="124">
        <v>1</v>
      </c>
      <c r="AH28" s="477">
        <v>235</v>
      </c>
      <c r="AI28" s="136">
        <v>1331</v>
      </c>
      <c r="AJ28" s="121">
        <v>111</v>
      </c>
      <c r="AK28" s="124">
        <v>20</v>
      </c>
      <c r="AL28" s="124">
        <v>6</v>
      </c>
      <c r="AM28" s="477">
        <v>368</v>
      </c>
      <c r="AN28" s="573"/>
      <c r="AO28" s="573"/>
      <c r="AP28" s="136">
        <v>1267</v>
      </c>
      <c r="AQ28" s="121">
        <v>88</v>
      </c>
      <c r="AR28" s="124">
        <v>15</v>
      </c>
      <c r="AS28" s="124">
        <v>2</v>
      </c>
      <c r="AT28" s="477">
        <v>262</v>
      </c>
      <c r="AU28" s="136">
        <v>1224</v>
      </c>
      <c r="AV28" s="121">
        <v>115</v>
      </c>
      <c r="AW28" s="124">
        <v>23</v>
      </c>
      <c r="AX28" s="124">
        <v>7</v>
      </c>
      <c r="AY28" s="477">
        <v>394</v>
      </c>
      <c r="AZ28" s="136">
        <v>1188</v>
      </c>
      <c r="BA28" s="121">
        <v>101</v>
      </c>
      <c r="BB28" s="124">
        <v>20</v>
      </c>
      <c r="BC28" s="124">
        <v>6</v>
      </c>
      <c r="BD28" s="477">
        <v>331</v>
      </c>
      <c r="BE28" s="136">
        <v>1231</v>
      </c>
      <c r="BF28" s="121">
        <v>120</v>
      </c>
      <c r="BG28" s="124">
        <v>34</v>
      </c>
      <c r="BH28" s="124">
        <v>15</v>
      </c>
      <c r="BI28" s="477">
        <v>480</v>
      </c>
    </row>
    <row r="29" spans="1:61" ht="18" customHeight="1" thickBot="1">
      <c r="A29" s="321" t="s">
        <v>42</v>
      </c>
      <c r="B29" s="624">
        <f t="shared" si="0"/>
        <v>12.370160528800756</v>
      </c>
      <c r="C29" s="504">
        <f t="shared" si="1"/>
        <v>15.526315789473685</v>
      </c>
      <c r="D29" s="623">
        <f t="shared" si="2"/>
        <v>10.30640668523677</v>
      </c>
      <c r="E29" s="496">
        <f t="shared" si="3"/>
        <v>10.9375</v>
      </c>
      <c r="F29" s="317"/>
      <c r="N29" s="456"/>
      <c r="O29" s="566" t="s">
        <v>5</v>
      </c>
      <c r="P29" s="457">
        <v>12.786259541984732</v>
      </c>
      <c r="R29" s="726"/>
      <c r="S29" s="226" t="s">
        <v>42</v>
      </c>
      <c r="T29" s="136">
        <v>320</v>
      </c>
      <c r="U29" s="121">
        <v>35</v>
      </c>
      <c r="V29" s="124">
        <v>6</v>
      </c>
      <c r="W29" s="124">
        <v>4</v>
      </c>
      <c r="X29" s="477">
        <v>110</v>
      </c>
      <c r="Y29" s="136">
        <v>359</v>
      </c>
      <c r="Z29" s="121">
        <v>37</v>
      </c>
      <c r="AA29" s="124">
        <v>3</v>
      </c>
      <c r="AB29" s="124">
        <v>1</v>
      </c>
      <c r="AC29" s="477">
        <v>124</v>
      </c>
      <c r="AD29" s="136">
        <v>380</v>
      </c>
      <c r="AE29" s="121">
        <v>59</v>
      </c>
      <c r="AF29" s="124">
        <v>10</v>
      </c>
      <c r="AG29" s="124">
        <v>3</v>
      </c>
      <c r="AH29" s="477">
        <v>172</v>
      </c>
      <c r="AI29" s="136">
        <v>365</v>
      </c>
      <c r="AJ29" s="121">
        <v>65</v>
      </c>
      <c r="AK29" s="124">
        <v>14</v>
      </c>
      <c r="AL29" s="124">
        <v>5</v>
      </c>
      <c r="AM29" s="477">
        <v>215</v>
      </c>
      <c r="AN29" s="573"/>
      <c r="AO29" s="573"/>
      <c r="AP29" s="136">
        <v>361</v>
      </c>
      <c r="AQ29" s="121">
        <v>65</v>
      </c>
      <c r="AR29" s="124">
        <v>8</v>
      </c>
      <c r="AS29" s="124">
        <v>3</v>
      </c>
      <c r="AT29" s="477">
        <v>186</v>
      </c>
      <c r="AU29" s="136">
        <v>361</v>
      </c>
      <c r="AV29" s="121">
        <v>47</v>
      </c>
      <c r="AW29" s="124">
        <v>10</v>
      </c>
      <c r="AX29" s="124">
        <v>5</v>
      </c>
      <c r="AY29" s="477">
        <v>155</v>
      </c>
      <c r="AZ29" s="136">
        <v>378</v>
      </c>
      <c r="BA29" s="121">
        <v>71</v>
      </c>
      <c r="BB29" s="124">
        <v>17</v>
      </c>
      <c r="BC29" s="124">
        <v>5</v>
      </c>
      <c r="BD29" s="477">
        <v>242</v>
      </c>
      <c r="BE29" s="136">
        <v>386</v>
      </c>
      <c r="BF29" s="121">
        <v>83</v>
      </c>
      <c r="BG29" s="124">
        <v>17</v>
      </c>
      <c r="BH29" s="124">
        <v>1</v>
      </c>
      <c r="BI29" s="477">
        <v>238</v>
      </c>
    </row>
    <row r="30" spans="1:61" ht="18" customHeight="1" thickBot="1">
      <c r="A30" s="321" t="s">
        <v>41</v>
      </c>
      <c r="B30" s="624">
        <f t="shared" si="0"/>
        <v>11.228533685601057</v>
      </c>
      <c r="C30" s="504">
        <f t="shared" si="1"/>
        <v>13.427561837455832</v>
      </c>
      <c r="D30" s="623">
        <f t="shared" si="2"/>
        <v>12.145748987854251</v>
      </c>
      <c r="E30" s="496">
        <f t="shared" si="3"/>
        <v>7.488986784140969</v>
      </c>
      <c r="F30" s="317"/>
      <c r="N30" s="456"/>
      <c r="O30" s="566" t="s">
        <v>6</v>
      </c>
      <c r="P30" s="457">
        <v>13.063477460901565</v>
      </c>
      <c r="R30" s="726"/>
      <c r="S30" s="226" t="s">
        <v>41</v>
      </c>
      <c r="T30" s="136">
        <v>227</v>
      </c>
      <c r="U30" s="121">
        <v>17</v>
      </c>
      <c r="V30" s="124">
        <v>1</v>
      </c>
      <c r="W30" s="124">
        <v>0</v>
      </c>
      <c r="X30" s="477">
        <v>39</v>
      </c>
      <c r="Y30" s="136">
        <v>247</v>
      </c>
      <c r="Z30" s="121">
        <v>30</v>
      </c>
      <c r="AA30" s="124">
        <v>8</v>
      </c>
      <c r="AB30" s="124">
        <v>3</v>
      </c>
      <c r="AC30" s="477">
        <v>86</v>
      </c>
      <c r="AD30" s="136">
        <v>283</v>
      </c>
      <c r="AE30" s="121">
        <v>38</v>
      </c>
      <c r="AF30" s="124">
        <v>6</v>
      </c>
      <c r="AG30" s="124">
        <v>2</v>
      </c>
      <c r="AH30" s="477">
        <v>112</v>
      </c>
      <c r="AI30" s="136">
        <v>273</v>
      </c>
      <c r="AJ30" s="121">
        <v>36</v>
      </c>
      <c r="AK30" s="124">
        <v>8</v>
      </c>
      <c r="AL30" s="124">
        <v>2</v>
      </c>
      <c r="AM30" s="477">
        <v>126</v>
      </c>
      <c r="AN30" s="573"/>
      <c r="AO30" s="573"/>
      <c r="AP30" s="136">
        <v>306</v>
      </c>
      <c r="AQ30" s="121">
        <v>35</v>
      </c>
      <c r="AR30" s="124">
        <v>6</v>
      </c>
      <c r="AS30" s="124">
        <v>2</v>
      </c>
      <c r="AT30" s="477">
        <v>110</v>
      </c>
      <c r="AU30" s="136">
        <v>293</v>
      </c>
      <c r="AV30" s="121">
        <v>43</v>
      </c>
      <c r="AW30" s="124">
        <v>7</v>
      </c>
      <c r="AX30" s="124">
        <v>0</v>
      </c>
      <c r="AY30" s="477">
        <v>125</v>
      </c>
      <c r="AZ30" s="136">
        <v>294</v>
      </c>
      <c r="BA30" s="121">
        <v>45</v>
      </c>
      <c r="BB30" s="124">
        <v>8</v>
      </c>
      <c r="BC30" s="124">
        <v>3</v>
      </c>
      <c r="BD30" s="477">
        <v>144</v>
      </c>
      <c r="BE30" s="136">
        <v>297</v>
      </c>
      <c r="BF30" s="121">
        <v>47</v>
      </c>
      <c r="BG30" s="124">
        <v>9</v>
      </c>
      <c r="BH30" s="124">
        <v>2</v>
      </c>
      <c r="BI30" s="477">
        <v>141</v>
      </c>
    </row>
    <row r="31" spans="1:61" ht="18" customHeight="1" thickBot="1">
      <c r="A31" s="321" t="s">
        <v>40</v>
      </c>
      <c r="B31" s="624">
        <f t="shared" si="0"/>
        <v>10</v>
      </c>
      <c r="C31" s="504">
        <f t="shared" si="1"/>
        <v>2.941176470588235</v>
      </c>
      <c r="D31" s="623">
        <f t="shared" si="2"/>
        <v>16.666666666666664</v>
      </c>
      <c r="E31" s="496">
        <f t="shared" si="3"/>
        <v>12.5</v>
      </c>
      <c r="F31" s="317"/>
      <c r="N31" s="456"/>
      <c r="O31" s="566" t="s">
        <v>18</v>
      </c>
      <c r="P31" s="457">
        <v>13.872832369942195</v>
      </c>
      <c r="R31" s="726"/>
      <c r="S31" s="227" t="s">
        <v>40</v>
      </c>
      <c r="T31" s="148">
        <v>32</v>
      </c>
      <c r="U31" s="174">
        <v>4</v>
      </c>
      <c r="V31" s="172">
        <v>0</v>
      </c>
      <c r="W31" s="172">
        <v>0</v>
      </c>
      <c r="X31" s="478">
        <v>10</v>
      </c>
      <c r="Y31" s="148">
        <v>24</v>
      </c>
      <c r="Z31" s="174">
        <v>4</v>
      </c>
      <c r="AA31" s="172">
        <v>0</v>
      </c>
      <c r="AB31" s="172">
        <v>0</v>
      </c>
      <c r="AC31" s="478">
        <v>7</v>
      </c>
      <c r="AD31" s="148">
        <v>34</v>
      </c>
      <c r="AE31" s="174">
        <v>1</v>
      </c>
      <c r="AF31" s="172">
        <v>1</v>
      </c>
      <c r="AG31" s="172">
        <v>1</v>
      </c>
      <c r="AH31" s="478">
        <v>10</v>
      </c>
      <c r="AI31" s="148">
        <v>43</v>
      </c>
      <c r="AJ31" s="174">
        <v>8</v>
      </c>
      <c r="AK31" s="172">
        <v>1</v>
      </c>
      <c r="AL31" s="172">
        <v>0</v>
      </c>
      <c r="AM31" s="478">
        <v>19</v>
      </c>
      <c r="AN31" s="573"/>
      <c r="AO31" s="573"/>
      <c r="AP31" s="148">
        <v>39</v>
      </c>
      <c r="AQ31" s="174">
        <v>2</v>
      </c>
      <c r="AR31" s="172">
        <v>1</v>
      </c>
      <c r="AS31" s="172">
        <v>0</v>
      </c>
      <c r="AT31" s="478">
        <v>9</v>
      </c>
      <c r="AU31" s="148">
        <v>33</v>
      </c>
      <c r="AV31" s="174">
        <v>9</v>
      </c>
      <c r="AW31" s="172">
        <v>4</v>
      </c>
      <c r="AX31" s="172">
        <v>2</v>
      </c>
      <c r="AY31" s="478">
        <v>50</v>
      </c>
      <c r="AZ31" s="148">
        <v>32</v>
      </c>
      <c r="BA31" s="174">
        <v>9</v>
      </c>
      <c r="BB31" s="172">
        <v>1</v>
      </c>
      <c r="BC31" s="172">
        <v>1</v>
      </c>
      <c r="BD31" s="478">
        <v>33</v>
      </c>
      <c r="BE31" s="148">
        <v>37</v>
      </c>
      <c r="BF31" s="174">
        <v>7</v>
      </c>
      <c r="BG31" s="172">
        <v>1</v>
      </c>
      <c r="BH31" s="172">
        <v>1</v>
      </c>
      <c r="BI31" s="478">
        <v>23</v>
      </c>
    </row>
    <row r="32" spans="1:61" ht="18" customHeight="1" thickBot="1">
      <c r="A32" s="321" t="s">
        <v>2</v>
      </c>
      <c r="B32" s="624">
        <f t="shared" si="0"/>
        <v>14.275717284814556</v>
      </c>
      <c r="C32" s="504">
        <f t="shared" si="1"/>
        <v>15.921409214092142</v>
      </c>
      <c r="D32" s="623">
        <f t="shared" si="2"/>
        <v>14.076655052264808</v>
      </c>
      <c r="E32" s="496">
        <f t="shared" si="3"/>
        <v>12.718023255813954</v>
      </c>
      <c r="F32" s="317"/>
      <c r="N32" s="456"/>
      <c r="O32" s="566" t="s">
        <v>2</v>
      </c>
      <c r="P32" s="457">
        <v>14.275717284814556</v>
      </c>
      <c r="R32" s="726" t="s">
        <v>79</v>
      </c>
      <c r="S32" s="225" t="s">
        <v>2</v>
      </c>
      <c r="T32" s="151">
        <v>1376</v>
      </c>
      <c r="U32" s="475">
        <v>175</v>
      </c>
      <c r="V32" s="176">
        <v>35</v>
      </c>
      <c r="W32" s="176">
        <v>11</v>
      </c>
      <c r="X32" s="476">
        <v>594</v>
      </c>
      <c r="Y32" s="151">
        <v>1435</v>
      </c>
      <c r="Z32" s="475">
        <v>202</v>
      </c>
      <c r="AA32" s="176">
        <v>35</v>
      </c>
      <c r="AB32" s="176">
        <v>10</v>
      </c>
      <c r="AC32" s="476">
        <v>631</v>
      </c>
      <c r="AD32" s="151">
        <v>1476</v>
      </c>
      <c r="AE32" s="475">
        <v>235</v>
      </c>
      <c r="AF32" s="176">
        <v>41</v>
      </c>
      <c r="AG32" s="176">
        <v>8</v>
      </c>
      <c r="AH32" s="476">
        <v>704</v>
      </c>
      <c r="AI32" s="151">
        <v>1460</v>
      </c>
      <c r="AJ32" s="475">
        <v>208</v>
      </c>
      <c r="AK32" s="176">
        <v>42</v>
      </c>
      <c r="AL32" s="176">
        <v>15</v>
      </c>
      <c r="AM32" s="476">
        <v>712</v>
      </c>
      <c r="AN32" s="573"/>
      <c r="AO32" s="573"/>
      <c r="AP32" s="151">
        <v>1549</v>
      </c>
      <c r="AQ32" s="475">
        <v>207</v>
      </c>
      <c r="AR32" s="176">
        <v>41</v>
      </c>
      <c r="AS32" s="176">
        <v>13</v>
      </c>
      <c r="AT32" s="476">
        <v>676</v>
      </c>
      <c r="AU32" s="151">
        <v>1518</v>
      </c>
      <c r="AV32" s="475">
        <v>244</v>
      </c>
      <c r="AW32" s="176">
        <v>56</v>
      </c>
      <c r="AX32" s="176">
        <v>15</v>
      </c>
      <c r="AY32" s="476">
        <v>811</v>
      </c>
      <c r="AZ32" s="151">
        <v>1473</v>
      </c>
      <c r="BA32" s="475">
        <v>232</v>
      </c>
      <c r="BB32" s="176">
        <v>70</v>
      </c>
      <c r="BC32" s="176">
        <v>17</v>
      </c>
      <c r="BD32" s="476">
        <v>873</v>
      </c>
      <c r="BE32" s="151">
        <v>1554</v>
      </c>
      <c r="BF32" s="475">
        <v>254</v>
      </c>
      <c r="BG32" s="176">
        <v>65</v>
      </c>
      <c r="BH32" s="176">
        <v>12</v>
      </c>
      <c r="BI32" s="476">
        <v>878</v>
      </c>
    </row>
    <row r="33" spans="1:61" ht="18" customHeight="1" thickBot="1">
      <c r="A33" s="321" t="s">
        <v>3</v>
      </c>
      <c r="B33" s="624">
        <f t="shared" si="0"/>
        <v>11.532578770266136</v>
      </c>
      <c r="C33" s="504">
        <f t="shared" si="1"/>
        <v>14.684684684684685</v>
      </c>
      <c r="D33" s="623">
        <f t="shared" si="2"/>
        <v>10.071301247771835</v>
      </c>
      <c r="E33" s="496">
        <f t="shared" si="3"/>
        <v>9.73963355834137</v>
      </c>
      <c r="F33" s="317"/>
      <c r="N33" s="456"/>
      <c r="O33" s="566" t="s">
        <v>21</v>
      </c>
      <c r="P33" s="457">
        <v>14.285714285714285</v>
      </c>
      <c r="R33" s="726"/>
      <c r="S33" s="226" t="s">
        <v>3</v>
      </c>
      <c r="T33" s="136">
        <v>1037</v>
      </c>
      <c r="U33" s="121">
        <v>101</v>
      </c>
      <c r="V33" s="122">
        <v>21</v>
      </c>
      <c r="W33" s="122">
        <v>9</v>
      </c>
      <c r="X33" s="477">
        <v>371</v>
      </c>
      <c r="Y33" s="136">
        <v>1122</v>
      </c>
      <c r="Z33" s="121">
        <v>113</v>
      </c>
      <c r="AA33" s="122">
        <v>13</v>
      </c>
      <c r="AB33" s="122">
        <v>5</v>
      </c>
      <c r="AC33" s="477">
        <v>313</v>
      </c>
      <c r="AD33" s="136">
        <v>1110</v>
      </c>
      <c r="AE33" s="121">
        <v>163</v>
      </c>
      <c r="AF33" s="122">
        <v>36</v>
      </c>
      <c r="AG33" s="122">
        <v>9</v>
      </c>
      <c r="AH33" s="477">
        <v>537</v>
      </c>
      <c r="AI33" s="136">
        <v>1083</v>
      </c>
      <c r="AJ33" s="121">
        <v>143</v>
      </c>
      <c r="AK33" s="122">
        <v>24</v>
      </c>
      <c r="AL33" s="122">
        <v>4</v>
      </c>
      <c r="AM33" s="477">
        <v>439</v>
      </c>
      <c r="AN33" s="573"/>
      <c r="AO33" s="573"/>
      <c r="AP33" s="136">
        <v>1109</v>
      </c>
      <c r="AQ33" s="121">
        <v>181</v>
      </c>
      <c r="AR33" s="122">
        <v>32</v>
      </c>
      <c r="AS33" s="122">
        <v>9</v>
      </c>
      <c r="AT33" s="477">
        <v>579</v>
      </c>
      <c r="AU33" s="136">
        <v>1065</v>
      </c>
      <c r="AV33" s="121">
        <v>136</v>
      </c>
      <c r="AW33" s="122">
        <v>22</v>
      </c>
      <c r="AX33" s="122">
        <v>4</v>
      </c>
      <c r="AY33" s="477">
        <v>417</v>
      </c>
      <c r="AZ33" s="136">
        <v>1103</v>
      </c>
      <c r="BA33" s="121">
        <v>157</v>
      </c>
      <c r="BB33" s="122">
        <v>32</v>
      </c>
      <c r="BC33" s="122">
        <v>9</v>
      </c>
      <c r="BD33" s="477">
        <v>511</v>
      </c>
      <c r="BE33" s="136">
        <v>1090</v>
      </c>
      <c r="BF33" s="121">
        <v>171</v>
      </c>
      <c r="BG33" s="122">
        <v>27</v>
      </c>
      <c r="BH33" s="122">
        <v>7</v>
      </c>
      <c r="BI33" s="477">
        <v>525</v>
      </c>
    </row>
    <row r="34" spans="1:61" ht="18" customHeight="1" thickBot="1">
      <c r="A34" s="321" t="s">
        <v>4</v>
      </c>
      <c r="B34" s="624">
        <f t="shared" si="0"/>
        <v>9.455252918287938</v>
      </c>
      <c r="C34" s="504">
        <f t="shared" si="1"/>
        <v>10.520361990950226</v>
      </c>
      <c r="D34" s="623">
        <f t="shared" si="2"/>
        <v>9.461077844311378</v>
      </c>
      <c r="E34" s="496">
        <f t="shared" si="3"/>
        <v>8.343125734430082</v>
      </c>
      <c r="F34" s="317"/>
      <c r="N34" s="456"/>
      <c r="O34" s="566" t="s">
        <v>34</v>
      </c>
      <c r="P34" s="457">
        <v>14.303405572755418</v>
      </c>
      <c r="R34" s="726"/>
      <c r="S34" s="226" t="s">
        <v>4</v>
      </c>
      <c r="T34" s="136">
        <v>851</v>
      </c>
      <c r="U34" s="121">
        <v>71</v>
      </c>
      <c r="V34" s="122">
        <v>7</v>
      </c>
      <c r="W34" s="122">
        <v>1</v>
      </c>
      <c r="X34" s="477">
        <v>188</v>
      </c>
      <c r="Y34" s="136">
        <v>835</v>
      </c>
      <c r="Z34" s="121">
        <v>79</v>
      </c>
      <c r="AA34" s="122">
        <v>12</v>
      </c>
      <c r="AB34" s="122">
        <v>6</v>
      </c>
      <c r="AC34" s="477">
        <v>261</v>
      </c>
      <c r="AD34" s="136">
        <v>884</v>
      </c>
      <c r="AE34" s="121">
        <v>93</v>
      </c>
      <c r="AF34" s="122">
        <v>13</v>
      </c>
      <c r="AG34" s="122">
        <v>2</v>
      </c>
      <c r="AH34" s="477">
        <v>253</v>
      </c>
      <c r="AI34" s="136">
        <v>912</v>
      </c>
      <c r="AJ34" s="121">
        <v>103</v>
      </c>
      <c r="AK34" s="122">
        <v>24</v>
      </c>
      <c r="AL34" s="122">
        <v>10</v>
      </c>
      <c r="AM34" s="477">
        <v>351</v>
      </c>
      <c r="AN34" s="573"/>
      <c r="AO34" s="573"/>
      <c r="AP34" s="136">
        <v>823</v>
      </c>
      <c r="AQ34" s="121">
        <v>74</v>
      </c>
      <c r="AR34" s="122">
        <v>10</v>
      </c>
      <c r="AS34" s="122">
        <v>1</v>
      </c>
      <c r="AT34" s="477">
        <v>190</v>
      </c>
      <c r="AU34" s="136">
        <v>952</v>
      </c>
      <c r="AV34" s="121">
        <v>109</v>
      </c>
      <c r="AW34" s="122">
        <v>27</v>
      </c>
      <c r="AX34" s="122">
        <v>9</v>
      </c>
      <c r="AY34" s="477">
        <v>396</v>
      </c>
      <c r="AZ34" s="136">
        <v>869</v>
      </c>
      <c r="BA34" s="121">
        <v>94</v>
      </c>
      <c r="BB34" s="122">
        <v>15</v>
      </c>
      <c r="BC34" s="122">
        <v>5</v>
      </c>
      <c r="BD34" s="477">
        <v>280</v>
      </c>
      <c r="BE34" s="136">
        <v>940</v>
      </c>
      <c r="BF34" s="121">
        <v>133</v>
      </c>
      <c r="BG34" s="122">
        <v>32</v>
      </c>
      <c r="BH34" s="122">
        <v>13</v>
      </c>
      <c r="BI34" s="477">
        <v>471</v>
      </c>
    </row>
    <row r="35" spans="1:61" ht="18" customHeight="1" thickBot="1">
      <c r="A35" s="321" t="s">
        <v>5</v>
      </c>
      <c r="B35" s="624">
        <f t="shared" si="0"/>
        <v>12.786259541984732</v>
      </c>
      <c r="C35" s="504">
        <f t="shared" si="1"/>
        <v>12.3046875</v>
      </c>
      <c r="D35" s="623">
        <f t="shared" si="2"/>
        <v>15.129151291512915</v>
      </c>
      <c r="E35" s="496">
        <f t="shared" si="3"/>
        <v>11.320754716981133</v>
      </c>
      <c r="F35" s="317"/>
      <c r="N35" s="456"/>
      <c r="O35" s="566" t="s">
        <v>19</v>
      </c>
      <c r="P35" s="457">
        <v>14.388489208633093</v>
      </c>
      <c r="R35" s="726"/>
      <c r="S35" s="226" t="s">
        <v>5</v>
      </c>
      <c r="T35" s="136">
        <v>265</v>
      </c>
      <c r="U35" s="121">
        <v>30</v>
      </c>
      <c r="V35" s="122">
        <v>7</v>
      </c>
      <c r="W35" s="122">
        <v>0</v>
      </c>
      <c r="X35" s="477">
        <v>101</v>
      </c>
      <c r="Y35" s="136">
        <v>271</v>
      </c>
      <c r="Z35" s="121">
        <v>41</v>
      </c>
      <c r="AA35" s="122">
        <v>11</v>
      </c>
      <c r="AB35" s="122">
        <v>1</v>
      </c>
      <c r="AC35" s="477">
        <v>142</v>
      </c>
      <c r="AD35" s="136">
        <v>512</v>
      </c>
      <c r="AE35" s="121">
        <v>63</v>
      </c>
      <c r="AF35" s="122">
        <v>14</v>
      </c>
      <c r="AG35" s="122">
        <v>5</v>
      </c>
      <c r="AH35" s="477">
        <v>220</v>
      </c>
      <c r="AI35" s="136">
        <v>520</v>
      </c>
      <c r="AJ35" s="121">
        <v>68</v>
      </c>
      <c r="AK35" s="122">
        <v>13</v>
      </c>
      <c r="AL35" s="122">
        <v>3</v>
      </c>
      <c r="AM35" s="477">
        <v>228</v>
      </c>
      <c r="AN35" s="573"/>
      <c r="AO35" s="573"/>
      <c r="AP35" s="136">
        <v>506</v>
      </c>
      <c r="AQ35" s="121">
        <v>78</v>
      </c>
      <c r="AR35" s="122">
        <v>19</v>
      </c>
      <c r="AS35" s="122">
        <v>9</v>
      </c>
      <c r="AT35" s="477">
        <v>288</v>
      </c>
      <c r="AU35" s="136">
        <v>496</v>
      </c>
      <c r="AV35" s="121">
        <v>69</v>
      </c>
      <c r="AW35" s="122">
        <v>18</v>
      </c>
      <c r="AX35" s="122">
        <v>4</v>
      </c>
      <c r="AY35" s="477">
        <v>248</v>
      </c>
      <c r="AZ35" s="136">
        <v>549</v>
      </c>
      <c r="BA35" s="121">
        <v>82</v>
      </c>
      <c r="BB35" s="122">
        <v>20</v>
      </c>
      <c r="BC35" s="122">
        <v>6</v>
      </c>
      <c r="BD35" s="477">
        <v>313</v>
      </c>
      <c r="BE35" s="136">
        <v>481</v>
      </c>
      <c r="BF35" s="121">
        <v>100</v>
      </c>
      <c r="BG35" s="122">
        <v>26</v>
      </c>
      <c r="BH35" s="122">
        <v>8</v>
      </c>
      <c r="BI35" s="477">
        <v>396</v>
      </c>
    </row>
    <row r="36" spans="1:61" ht="18" customHeight="1" thickBot="1">
      <c r="A36" s="321" t="s">
        <v>1</v>
      </c>
      <c r="B36" s="624">
        <f t="shared" si="0"/>
        <v>8.894645941278066</v>
      </c>
      <c r="C36" s="504">
        <f t="shared" si="1"/>
        <v>14.336917562724013</v>
      </c>
      <c r="D36" s="623">
        <f t="shared" si="2"/>
        <v>8.577878103837472</v>
      </c>
      <c r="E36" s="496">
        <f t="shared" si="3"/>
        <v>5.73394495412844</v>
      </c>
      <c r="F36" s="317"/>
      <c r="N36" s="456"/>
      <c r="O36" s="566" t="s">
        <v>22</v>
      </c>
      <c r="P36" s="457">
        <v>15.367483296213807</v>
      </c>
      <c r="R36" s="726"/>
      <c r="S36" s="228" t="s">
        <v>1</v>
      </c>
      <c r="T36" s="136">
        <v>436</v>
      </c>
      <c r="U36" s="121">
        <v>25</v>
      </c>
      <c r="V36" s="122">
        <v>1</v>
      </c>
      <c r="W36" s="122">
        <v>0</v>
      </c>
      <c r="X36" s="477">
        <v>54</v>
      </c>
      <c r="Y36" s="136">
        <v>443</v>
      </c>
      <c r="Z36" s="121">
        <v>38</v>
      </c>
      <c r="AA36" s="122">
        <v>3</v>
      </c>
      <c r="AB36" s="122">
        <v>0</v>
      </c>
      <c r="AC36" s="477">
        <v>102</v>
      </c>
      <c r="AD36" s="136">
        <v>279</v>
      </c>
      <c r="AE36" s="121">
        <v>40</v>
      </c>
      <c r="AF36" s="122">
        <v>5</v>
      </c>
      <c r="AG36" s="122">
        <v>1</v>
      </c>
      <c r="AH36" s="477">
        <v>122</v>
      </c>
      <c r="AI36" s="136">
        <v>288</v>
      </c>
      <c r="AJ36" s="121">
        <v>47</v>
      </c>
      <c r="AK36" s="122">
        <v>10</v>
      </c>
      <c r="AL36" s="122">
        <v>4</v>
      </c>
      <c r="AM36" s="477">
        <v>162</v>
      </c>
      <c r="AN36" s="573"/>
      <c r="AO36" s="573"/>
      <c r="AP36" s="136">
        <v>297</v>
      </c>
      <c r="AQ36" s="121">
        <v>43</v>
      </c>
      <c r="AR36" s="122">
        <v>12</v>
      </c>
      <c r="AS36" s="122">
        <v>3</v>
      </c>
      <c r="AT36" s="477">
        <v>166</v>
      </c>
      <c r="AU36" s="136">
        <v>293</v>
      </c>
      <c r="AV36" s="121">
        <v>46</v>
      </c>
      <c r="AW36" s="122">
        <v>5</v>
      </c>
      <c r="AX36" s="122">
        <v>1</v>
      </c>
      <c r="AY36" s="477">
        <v>134</v>
      </c>
      <c r="AZ36" s="136">
        <v>325</v>
      </c>
      <c r="BA36" s="121">
        <v>66</v>
      </c>
      <c r="BB36" s="122">
        <v>12</v>
      </c>
      <c r="BC36" s="122">
        <v>1</v>
      </c>
      <c r="BD36" s="477">
        <v>204</v>
      </c>
      <c r="BE36" s="136">
        <v>303</v>
      </c>
      <c r="BF36" s="121">
        <v>69</v>
      </c>
      <c r="BG36" s="122">
        <v>19</v>
      </c>
      <c r="BH36" s="122">
        <v>8</v>
      </c>
      <c r="BI36" s="477">
        <v>278</v>
      </c>
    </row>
    <row r="37" spans="1:61" ht="18" customHeight="1" thickBot="1">
      <c r="A37" s="321" t="s">
        <v>15</v>
      </c>
      <c r="B37" s="624">
        <f t="shared" si="0"/>
        <v>10.241820768136558</v>
      </c>
      <c r="C37" s="504">
        <f t="shared" si="1"/>
        <v>10.189573459715639</v>
      </c>
      <c r="D37" s="623">
        <f t="shared" si="2"/>
        <v>6.474820143884892</v>
      </c>
      <c r="E37" s="496">
        <f t="shared" si="3"/>
        <v>14.084507042253522</v>
      </c>
      <c r="F37" s="317"/>
      <c r="N37" s="456"/>
      <c r="O37" s="566" t="s">
        <v>32</v>
      </c>
      <c r="P37" s="457">
        <v>15.973741794310722</v>
      </c>
      <c r="R37" s="726"/>
      <c r="S37" s="226" t="s">
        <v>15</v>
      </c>
      <c r="T37" s="136">
        <v>142</v>
      </c>
      <c r="U37" s="121">
        <v>20</v>
      </c>
      <c r="V37" s="122">
        <v>6</v>
      </c>
      <c r="W37" s="122">
        <v>0</v>
      </c>
      <c r="X37" s="477">
        <v>66</v>
      </c>
      <c r="Y37" s="136">
        <v>139</v>
      </c>
      <c r="Z37" s="121">
        <v>9</v>
      </c>
      <c r="AA37" s="122">
        <v>4</v>
      </c>
      <c r="AB37" s="122">
        <v>2</v>
      </c>
      <c r="AC37" s="477">
        <v>35</v>
      </c>
      <c r="AD37" s="136">
        <v>422</v>
      </c>
      <c r="AE37" s="121">
        <v>43</v>
      </c>
      <c r="AF37" s="122">
        <v>1</v>
      </c>
      <c r="AG37" s="122">
        <v>0</v>
      </c>
      <c r="AH37" s="477">
        <v>103</v>
      </c>
      <c r="AI37" s="136">
        <v>434</v>
      </c>
      <c r="AJ37" s="121">
        <v>53</v>
      </c>
      <c r="AK37" s="122">
        <v>10</v>
      </c>
      <c r="AL37" s="122">
        <v>2</v>
      </c>
      <c r="AM37" s="477">
        <v>169</v>
      </c>
      <c r="AN37" s="573"/>
      <c r="AO37" s="573"/>
      <c r="AP37" s="136">
        <v>441</v>
      </c>
      <c r="AQ37" s="121">
        <v>61</v>
      </c>
      <c r="AR37" s="122">
        <v>11</v>
      </c>
      <c r="AS37" s="122">
        <v>3</v>
      </c>
      <c r="AT37" s="477">
        <v>187</v>
      </c>
      <c r="AU37" s="136">
        <v>438</v>
      </c>
      <c r="AV37" s="121">
        <v>55</v>
      </c>
      <c r="AW37" s="122">
        <v>7</v>
      </c>
      <c r="AX37" s="122">
        <v>3</v>
      </c>
      <c r="AY37" s="477">
        <v>164</v>
      </c>
      <c r="AZ37" s="136">
        <v>447</v>
      </c>
      <c r="BA37" s="121">
        <v>51</v>
      </c>
      <c r="BB37" s="122">
        <v>6</v>
      </c>
      <c r="BC37" s="122">
        <v>0</v>
      </c>
      <c r="BD37" s="477">
        <v>136</v>
      </c>
      <c r="BE37" s="136">
        <v>456</v>
      </c>
      <c r="BF37" s="121">
        <v>72</v>
      </c>
      <c r="BG37" s="122">
        <v>16</v>
      </c>
      <c r="BH37" s="122">
        <v>2</v>
      </c>
      <c r="BI37" s="477">
        <v>242</v>
      </c>
    </row>
    <row r="38" spans="1:61" ht="18" customHeight="1" thickBot="1">
      <c r="A38" s="321" t="s">
        <v>6</v>
      </c>
      <c r="B38" s="624">
        <f t="shared" si="0"/>
        <v>13.063477460901565</v>
      </c>
      <c r="C38" s="504">
        <f t="shared" si="1"/>
        <v>15.909090909090908</v>
      </c>
      <c r="D38" s="623">
        <f t="shared" si="2"/>
        <v>12.929292929292929</v>
      </c>
      <c r="E38" s="496">
        <f t="shared" si="3"/>
        <v>12.391304347826088</v>
      </c>
      <c r="F38" s="317"/>
      <c r="N38" s="456"/>
      <c r="O38" s="566" t="s">
        <v>36</v>
      </c>
      <c r="P38" s="457">
        <v>16.666666666666664</v>
      </c>
      <c r="R38" s="726"/>
      <c r="S38" s="227" t="s">
        <v>6</v>
      </c>
      <c r="T38" s="148">
        <v>460</v>
      </c>
      <c r="U38" s="174">
        <v>57</v>
      </c>
      <c r="V38" s="177">
        <v>16</v>
      </c>
      <c r="W38" s="177">
        <v>4</v>
      </c>
      <c r="X38" s="478">
        <v>227</v>
      </c>
      <c r="Y38" s="148">
        <v>495</v>
      </c>
      <c r="Z38" s="174">
        <v>64</v>
      </c>
      <c r="AA38" s="177">
        <v>19</v>
      </c>
      <c r="AB38" s="177">
        <v>5</v>
      </c>
      <c r="AC38" s="478">
        <v>242</v>
      </c>
      <c r="AD38" s="148">
        <v>132</v>
      </c>
      <c r="AE38" s="174">
        <v>21</v>
      </c>
      <c r="AF38" s="177">
        <v>1</v>
      </c>
      <c r="AG38" s="177">
        <v>0</v>
      </c>
      <c r="AH38" s="478">
        <v>44</v>
      </c>
      <c r="AI38" s="148">
        <v>131</v>
      </c>
      <c r="AJ38" s="174">
        <v>12</v>
      </c>
      <c r="AK38" s="177">
        <v>1</v>
      </c>
      <c r="AL38" s="177">
        <v>1</v>
      </c>
      <c r="AM38" s="478">
        <v>34</v>
      </c>
      <c r="AN38" s="573"/>
      <c r="AO38" s="573"/>
      <c r="AP38" s="148">
        <v>147</v>
      </c>
      <c r="AQ38" s="174">
        <v>18</v>
      </c>
      <c r="AR38" s="177">
        <v>3</v>
      </c>
      <c r="AS38" s="177">
        <v>1</v>
      </c>
      <c r="AT38" s="478">
        <v>47</v>
      </c>
      <c r="AU38" s="148">
        <v>134</v>
      </c>
      <c r="AV38" s="174">
        <v>12</v>
      </c>
      <c r="AW38" s="177">
        <v>2</v>
      </c>
      <c r="AX38" s="177">
        <v>0</v>
      </c>
      <c r="AY38" s="478">
        <v>40</v>
      </c>
      <c r="AZ38" s="148">
        <v>153</v>
      </c>
      <c r="BA38" s="174">
        <v>22</v>
      </c>
      <c r="BB38" s="177">
        <v>4</v>
      </c>
      <c r="BC38" s="177">
        <v>2</v>
      </c>
      <c r="BD38" s="478">
        <v>78</v>
      </c>
      <c r="BE38" s="148">
        <v>151</v>
      </c>
      <c r="BF38" s="174">
        <v>22</v>
      </c>
      <c r="BG38" s="177">
        <v>8</v>
      </c>
      <c r="BH38" s="177">
        <v>5</v>
      </c>
      <c r="BI38" s="478">
        <v>107</v>
      </c>
    </row>
    <row r="39" spans="1:61" ht="18" customHeight="1">
      <c r="A39" s="321" t="s">
        <v>35</v>
      </c>
      <c r="B39" s="624">
        <f t="shared" si="0"/>
        <v>12.292169056986928</v>
      </c>
      <c r="C39" s="504">
        <f t="shared" si="1"/>
        <v>13.404620966202025</v>
      </c>
      <c r="D39" s="623">
        <f t="shared" si="2"/>
        <v>12.23756383582372</v>
      </c>
      <c r="E39" s="496">
        <f t="shared" si="3"/>
        <v>11.23423767672908</v>
      </c>
      <c r="F39" s="317"/>
      <c r="N39" s="456"/>
      <c r="O39" s="566" t="s">
        <v>20</v>
      </c>
      <c r="P39" s="457">
        <v>19.083969465648856</v>
      </c>
      <c r="R39" s="803" t="s">
        <v>35</v>
      </c>
      <c r="S39" s="804"/>
      <c r="T39" s="483">
        <v>5234</v>
      </c>
      <c r="U39" s="484">
        <v>588</v>
      </c>
      <c r="V39" s="485">
        <v>127</v>
      </c>
      <c r="W39" s="485">
        <v>34</v>
      </c>
      <c r="X39" s="486">
        <v>1934</v>
      </c>
      <c r="Y39" s="483">
        <v>5287</v>
      </c>
      <c r="Z39" s="484">
        <v>647</v>
      </c>
      <c r="AA39" s="485">
        <v>128</v>
      </c>
      <c r="AB39" s="485">
        <v>46</v>
      </c>
      <c r="AC39" s="486">
        <v>2128</v>
      </c>
      <c r="AD39" s="483">
        <v>5237</v>
      </c>
      <c r="AE39" s="484">
        <v>702</v>
      </c>
      <c r="AF39" s="485">
        <v>179</v>
      </c>
      <c r="AG39" s="485">
        <v>72</v>
      </c>
      <c r="AH39" s="486">
        <v>2580</v>
      </c>
      <c r="AI39" s="483">
        <v>5662</v>
      </c>
      <c r="AJ39" s="484">
        <v>843</v>
      </c>
      <c r="AK39" s="485">
        <v>164</v>
      </c>
      <c r="AL39" s="485">
        <v>52</v>
      </c>
      <c r="AM39" s="486">
        <v>2766</v>
      </c>
      <c r="AN39" s="573"/>
      <c r="AO39" s="573"/>
      <c r="AP39" s="483">
        <v>5628</v>
      </c>
      <c r="AQ39" s="484">
        <v>802</v>
      </c>
      <c r="AR39" s="485">
        <v>153</v>
      </c>
      <c r="AS39" s="485">
        <v>54</v>
      </c>
      <c r="AT39" s="486">
        <v>2651</v>
      </c>
      <c r="AU39" s="483">
        <v>5665</v>
      </c>
      <c r="AV39" s="484">
        <v>859</v>
      </c>
      <c r="AW39" s="485">
        <v>166</v>
      </c>
      <c r="AX39" s="485">
        <v>50</v>
      </c>
      <c r="AY39" s="486">
        <v>2873</v>
      </c>
      <c r="AZ39" s="483">
        <v>5495</v>
      </c>
      <c r="BA39" s="484">
        <v>913</v>
      </c>
      <c r="BB39" s="485">
        <v>215</v>
      </c>
      <c r="BC39" s="485">
        <v>67</v>
      </c>
      <c r="BD39" s="486">
        <v>3229</v>
      </c>
      <c r="BE39" s="483">
        <v>5726</v>
      </c>
      <c r="BF39" s="484">
        <v>987</v>
      </c>
      <c r="BG39" s="485">
        <v>251</v>
      </c>
      <c r="BH39" s="485">
        <v>79</v>
      </c>
      <c r="BI39" s="486">
        <v>3533</v>
      </c>
    </row>
    <row r="40" spans="1:61" s="318" customFormat="1" ht="21" customHeight="1" thickBot="1">
      <c r="A40" s="497" t="s">
        <v>129</v>
      </c>
      <c r="B40" s="625">
        <f t="shared" si="0"/>
        <v>9.5181893918356</v>
      </c>
      <c r="C40" s="631">
        <f t="shared" si="1"/>
        <v>9.696969696969697</v>
      </c>
      <c r="D40" s="626">
        <f t="shared" si="2"/>
        <v>9.971625456019456</v>
      </c>
      <c r="E40" s="627">
        <f t="shared" si="3"/>
        <v>8.858057630736393</v>
      </c>
      <c r="O40" s="565"/>
      <c r="P40" s="457"/>
      <c r="Q40" s="458"/>
      <c r="R40" s="805" t="s">
        <v>39</v>
      </c>
      <c r="S40" s="806"/>
      <c r="T40" s="487">
        <v>4685</v>
      </c>
      <c r="U40" s="645">
        <v>415</v>
      </c>
      <c r="V40" s="489">
        <v>69</v>
      </c>
      <c r="W40" s="489">
        <v>20</v>
      </c>
      <c r="X40" s="490">
        <v>1247</v>
      </c>
      <c r="Y40" s="487">
        <v>4934</v>
      </c>
      <c r="Z40" s="488">
        <v>492</v>
      </c>
      <c r="AA40" s="489">
        <v>76</v>
      </c>
      <c r="AB40" s="489">
        <v>28</v>
      </c>
      <c r="AC40" s="490">
        <v>1458</v>
      </c>
      <c r="AD40" s="487">
        <v>4785</v>
      </c>
      <c r="AE40" s="488">
        <v>464</v>
      </c>
      <c r="AF40" s="489">
        <v>88</v>
      </c>
      <c r="AG40" s="489">
        <v>21</v>
      </c>
      <c r="AH40" s="490">
        <v>1449</v>
      </c>
      <c r="AI40" s="487">
        <v>4822</v>
      </c>
      <c r="AJ40" s="488">
        <v>522</v>
      </c>
      <c r="AK40" s="489">
        <v>83</v>
      </c>
      <c r="AL40" s="489">
        <v>30</v>
      </c>
      <c r="AM40" s="490">
        <v>1579</v>
      </c>
      <c r="AN40" s="573"/>
      <c r="AO40" s="573"/>
      <c r="AP40" s="487">
        <v>4821</v>
      </c>
      <c r="AQ40" s="488">
        <v>575</v>
      </c>
      <c r="AR40" s="489">
        <v>93</v>
      </c>
      <c r="AS40" s="489">
        <v>29</v>
      </c>
      <c r="AT40" s="490">
        <v>1743</v>
      </c>
      <c r="AU40" s="487">
        <v>4947</v>
      </c>
      <c r="AV40" s="488">
        <v>550</v>
      </c>
      <c r="AW40" s="489">
        <v>93</v>
      </c>
      <c r="AX40" s="489">
        <v>23</v>
      </c>
      <c r="AY40" s="490">
        <v>1637</v>
      </c>
      <c r="AZ40" s="487">
        <v>5139</v>
      </c>
      <c r="BA40" s="488">
        <v>573</v>
      </c>
      <c r="BB40" s="489">
        <v>112</v>
      </c>
      <c r="BC40" s="489">
        <v>35</v>
      </c>
      <c r="BD40" s="490">
        <v>1827</v>
      </c>
      <c r="BE40" s="487">
        <v>5114</v>
      </c>
      <c r="BF40" s="488">
        <v>661</v>
      </c>
      <c r="BG40" s="489">
        <v>118</v>
      </c>
      <c r="BH40" s="489">
        <v>26</v>
      </c>
      <c r="BI40" s="490">
        <v>1991</v>
      </c>
    </row>
    <row r="41" spans="1:61" ht="18" customHeight="1" thickBot="1">
      <c r="A41" s="498" t="s">
        <v>38</v>
      </c>
      <c r="B41" s="628">
        <f>(AE42+Z42+U42)/(AD42+Y42+T42)*100</f>
        <v>10.884716548890317</v>
      </c>
      <c r="C41" s="632">
        <f>AE42/AD42*100</f>
        <v>11.575447753190577</v>
      </c>
      <c r="D41" s="629">
        <f>Z42/Y42*100</f>
        <v>11.228623669020902</v>
      </c>
      <c r="E41" s="630">
        <f>U42/T42*100</f>
        <v>9.799136474563545</v>
      </c>
      <c r="F41" s="500"/>
      <c r="O41" s="592"/>
      <c r="R41" s="722" t="s">
        <v>182</v>
      </c>
      <c r="S41" s="802"/>
      <c r="T41" s="479">
        <f aca="true" t="shared" si="4" ref="T41:Y41">SUM(T6:T38)</f>
        <v>16716</v>
      </c>
      <c r="U41" s="480">
        <f t="shared" si="4"/>
        <v>1607</v>
      </c>
      <c r="V41" s="481">
        <f t="shared" si="4"/>
        <v>333</v>
      </c>
      <c r="W41" s="481">
        <f t="shared" si="4"/>
        <v>110</v>
      </c>
      <c r="X41" s="482">
        <f t="shared" si="4"/>
        <v>5431</v>
      </c>
      <c r="Y41" s="479">
        <f t="shared" si="4"/>
        <v>17672</v>
      </c>
      <c r="Z41" s="480">
        <f aca="true" t="shared" si="5" ref="Z41:BI41">SUM(Z6:Z38)</f>
        <v>1993</v>
      </c>
      <c r="AA41" s="481">
        <f t="shared" si="5"/>
        <v>432</v>
      </c>
      <c r="AB41" s="481">
        <f t="shared" si="5"/>
        <v>125</v>
      </c>
      <c r="AC41" s="482">
        <f t="shared" si="5"/>
        <v>6719</v>
      </c>
      <c r="AD41" s="479">
        <f t="shared" si="5"/>
        <v>17951</v>
      </c>
      <c r="AE41" s="480">
        <f t="shared" si="5"/>
        <v>2072</v>
      </c>
      <c r="AF41" s="481">
        <f t="shared" si="5"/>
        <v>414</v>
      </c>
      <c r="AG41" s="481">
        <f t="shared" si="5"/>
        <v>112</v>
      </c>
      <c r="AH41" s="482">
        <f t="shared" si="5"/>
        <v>6668</v>
      </c>
      <c r="AI41" s="479">
        <f t="shared" si="5"/>
        <v>18416</v>
      </c>
      <c r="AJ41" s="480">
        <f t="shared" si="5"/>
        <v>2305</v>
      </c>
      <c r="AK41" s="481">
        <f t="shared" si="5"/>
        <v>468</v>
      </c>
      <c r="AL41" s="481">
        <f t="shared" si="5"/>
        <v>145</v>
      </c>
      <c r="AM41" s="482">
        <f t="shared" si="5"/>
        <v>7733</v>
      </c>
      <c r="AN41" s="573"/>
      <c r="AO41" s="573"/>
      <c r="AP41" s="479">
        <f t="shared" si="5"/>
        <v>18579</v>
      </c>
      <c r="AQ41" s="480">
        <f t="shared" si="5"/>
        <v>2466</v>
      </c>
      <c r="AR41" s="481">
        <f t="shared" si="5"/>
        <v>503</v>
      </c>
      <c r="AS41" s="481">
        <f t="shared" si="5"/>
        <v>153</v>
      </c>
      <c r="AT41" s="482">
        <f t="shared" si="5"/>
        <v>8122</v>
      </c>
      <c r="AU41" s="479">
        <f t="shared" si="5"/>
        <v>18870</v>
      </c>
      <c r="AV41" s="480">
        <f t="shared" si="5"/>
        <v>2611</v>
      </c>
      <c r="AW41" s="481">
        <f t="shared" si="5"/>
        <v>551</v>
      </c>
      <c r="AX41" s="481">
        <f t="shared" si="5"/>
        <v>155</v>
      </c>
      <c r="AY41" s="482">
        <f t="shared" si="5"/>
        <v>8765</v>
      </c>
      <c r="AZ41" s="479">
        <f t="shared" si="5"/>
        <v>19182</v>
      </c>
      <c r="BA41" s="480">
        <f t="shared" si="5"/>
        <v>2817</v>
      </c>
      <c r="BB41" s="481">
        <f t="shared" si="5"/>
        <v>622</v>
      </c>
      <c r="BC41" s="481">
        <f t="shared" si="5"/>
        <v>185</v>
      </c>
      <c r="BD41" s="482">
        <f t="shared" si="5"/>
        <v>9606</v>
      </c>
      <c r="BE41" s="479">
        <f t="shared" si="5"/>
        <v>19422</v>
      </c>
      <c r="BF41" s="480">
        <f t="shared" si="5"/>
        <v>3150</v>
      </c>
      <c r="BG41" s="481">
        <f t="shared" si="5"/>
        <v>756</v>
      </c>
      <c r="BH41" s="481">
        <f t="shared" si="5"/>
        <v>208</v>
      </c>
      <c r="BI41" s="482">
        <f t="shared" si="5"/>
        <v>11205</v>
      </c>
    </row>
    <row r="42" spans="1:61" ht="18" customHeight="1" thickBot="1">
      <c r="A42" s="583"/>
      <c r="B42" s="584"/>
      <c r="C42" s="585"/>
      <c r="D42" s="584"/>
      <c r="E42" s="584"/>
      <c r="F42" s="500"/>
      <c r="O42" s="566"/>
      <c r="R42" s="800" t="s">
        <v>149</v>
      </c>
      <c r="S42" s="801"/>
      <c r="T42" s="157">
        <f aca="true" t="shared" si="6" ref="T42:Y42">SUM(T6:T40)</f>
        <v>26635</v>
      </c>
      <c r="U42" s="491">
        <f t="shared" si="6"/>
        <v>2610</v>
      </c>
      <c r="V42" s="491">
        <f t="shared" si="6"/>
        <v>529</v>
      </c>
      <c r="W42" s="491">
        <f t="shared" si="6"/>
        <v>164</v>
      </c>
      <c r="X42" s="492">
        <f t="shared" si="6"/>
        <v>8612</v>
      </c>
      <c r="Y42" s="157">
        <f t="shared" si="6"/>
        <v>27893</v>
      </c>
      <c r="Z42" s="491">
        <f aca="true" t="shared" si="7" ref="Z42:BI42">SUM(Z6:Z40)</f>
        <v>3132</v>
      </c>
      <c r="AA42" s="491">
        <f t="shared" si="7"/>
        <v>636</v>
      </c>
      <c r="AB42" s="491">
        <f t="shared" si="7"/>
        <v>199</v>
      </c>
      <c r="AC42" s="492">
        <f t="shared" si="7"/>
        <v>10305</v>
      </c>
      <c r="AD42" s="157">
        <f>SUM(AD6:AD40)</f>
        <v>27973</v>
      </c>
      <c r="AE42" s="491">
        <f>SUM(AE6:AE40)</f>
        <v>3238</v>
      </c>
      <c r="AF42" s="491">
        <f t="shared" si="7"/>
        <v>681</v>
      </c>
      <c r="AG42" s="491">
        <f t="shared" si="7"/>
        <v>205</v>
      </c>
      <c r="AH42" s="492">
        <f t="shared" si="7"/>
        <v>10697</v>
      </c>
      <c r="AI42" s="157">
        <f t="shared" si="7"/>
        <v>28900</v>
      </c>
      <c r="AJ42" s="491">
        <f t="shared" si="7"/>
        <v>3670</v>
      </c>
      <c r="AK42" s="491">
        <f t="shared" si="7"/>
        <v>715</v>
      </c>
      <c r="AL42" s="491">
        <f t="shared" si="7"/>
        <v>227</v>
      </c>
      <c r="AM42" s="492">
        <f t="shared" si="7"/>
        <v>12078</v>
      </c>
      <c r="AN42" s="123"/>
      <c r="AO42" s="123"/>
      <c r="AP42" s="157">
        <f t="shared" si="7"/>
        <v>29028</v>
      </c>
      <c r="AQ42" s="491">
        <f t="shared" si="7"/>
        <v>3843</v>
      </c>
      <c r="AR42" s="491">
        <f t="shared" si="7"/>
        <v>749</v>
      </c>
      <c r="AS42" s="491">
        <f t="shared" si="7"/>
        <v>236</v>
      </c>
      <c r="AT42" s="492">
        <f t="shared" si="7"/>
        <v>12516</v>
      </c>
      <c r="AU42" s="157">
        <f t="shared" si="7"/>
        <v>29482</v>
      </c>
      <c r="AV42" s="491">
        <f t="shared" si="7"/>
        <v>4020</v>
      </c>
      <c r="AW42" s="491">
        <f t="shared" si="7"/>
        <v>810</v>
      </c>
      <c r="AX42" s="491">
        <f t="shared" si="7"/>
        <v>228</v>
      </c>
      <c r="AY42" s="492">
        <f t="shared" si="7"/>
        <v>13275</v>
      </c>
      <c r="AZ42" s="157">
        <f t="shared" si="7"/>
        <v>29816</v>
      </c>
      <c r="BA42" s="491">
        <f t="shared" si="7"/>
        <v>4303</v>
      </c>
      <c r="BB42" s="491">
        <f t="shared" si="7"/>
        <v>949</v>
      </c>
      <c r="BC42" s="491">
        <f t="shared" si="7"/>
        <v>287</v>
      </c>
      <c r="BD42" s="492">
        <f t="shared" si="7"/>
        <v>14662</v>
      </c>
      <c r="BE42" s="157">
        <f t="shared" si="7"/>
        <v>30262</v>
      </c>
      <c r="BF42" s="491">
        <f t="shared" si="7"/>
        <v>4798</v>
      </c>
      <c r="BG42" s="491">
        <f t="shared" si="7"/>
        <v>1125</v>
      </c>
      <c r="BH42" s="491">
        <f t="shared" si="7"/>
        <v>313</v>
      </c>
      <c r="BI42" s="492">
        <f t="shared" si="7"/>
        <v>16729</v>
      </c>
    </row>
    <row r="43" ht="18" customHeight="1"/>
    <row r="65" ht="13.5">
      <c r="F65" s="315"/>
    </row>
  </sheetData>
  <mergeCells count="13">
    <mergeCell ref="R42:S42"/>
    <mergeCell ref="R41:S41"/>
    <mergeCell ref="R39:S39"/>
    <mergeCell ref="R40:S40"/>
    <mergeCell ref="R32:R38"/>
    <mergeCell ref="R6:R11"/>
    <mergeCell ref="R12:R13"/>
    <mergeCell ref="R14:R21"/>
    <mergeCell ref="R22:R23"/>
    <mergeCell ref="A4:A5"/>
    <mergeCell ref="B4:E4"/>
    <mergeCell ref="R24:R25"/>
    <mergeCell ref="R26:R31"/>
  </mergeCells>
  <printOptions horizontalCentered="1"/>
  <pageMargins left="0.7874015748031497" right="0.5905511811023623" top="0.7874015748031497" bottom="0.7874015748031497" header="0.5118110236220472" footer="0.5905511811023623"/>
  <pageSetup horizontalDpi="600" verticalDpi="600" orientation="portrait" paperSize="9" scale="94" r:id="rId4"/>
  <headerFooter alignWithMargins="0">
    <oddFooter>&amp;C参考：過去3年間の値〔&amp;P/1〕</oddFooter>
  </headerFooter>
  <drawing r:id="rId3"/>
  <legacyDrawing r:id="rId2"/>
  <oleObjects>
    <oleObject progId="PowerPoint.Slide.8" shapeId="5730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静岡県民生部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こども家庭課</dc:creator>
  <cp:keywords/>
  <dc:description/>
  <cp:lastModifiedBy>Administrator</cp:lastModifiedBy>
  <cp:lastPrinted>2018-12-13T01:21:11Z</cp:lastPrinted>
  <dcterms:created xsi:type="dcterms:W3CDTF">1998-04-21T07:51:33Z</dcterms:created>
  <dcterms:modified xsi:type="dcterms:W3CDTF">2018-12-21T00:33:20Z</dcterms:modified>
  <cp:category/>
  <cp:version/>
  <cp:contentType/>
  <cp:contentStatus/>
</cp:coreProperties>
</file>