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60" windowWidth="9090" windowHeight="8280" tabRatio="711" activeTab="0"/>
  </bookViews>
  <sheets>
    <sheet name="表紙" sheetId="1" r:id="rId1"/>
    <sheet name="1.6歳" sheetId="2" r:id="rId2"/>
    <sheet name="3歳（その1）" sheetId="3" r:id="rId3"/>
    <sheet name="3歳（その2)" sheetId="4" r:id="rId4"/>
    <sheet name="参考_年次推移" sheetId="5" r:id="rId5"/>
    <sheet name="参考_過去３年間" sheetId="6" r:id="rId6"/>
  </sheets>
  <externalReferences>
    <externalReference r:id="rId9"/>
    <externalReference r:id="rId10"/>
  </externalReferences>
  <definedNames>
    <definedName name="_xlnm.Print_Area" localSheetId="1">'1.6歳'!$B$1:$AH$51</definedName>
    <definedName name="_xlnm.Print_Area" localSheetId="2">'3歳（その1）'!$B$1:$AH$51</definedName>
    <definedName name="_xlnm.Print_Area" localSheetId="3">'3歳（その2)'!$B$1:$AX$51</definedName>
    <definedName name="_xlnm.Print_Area" localSheetId="5">'参考_過去３年間'!$A$1:$M$45</definedName>
    <definedName name="_xlnm.Print_Area" localSheetId="4">'参考_年次推移'!$A$1:$J$56</definedName>
    <definedName name="_xlnm.Print_Area" localSheetId="0">'表紙'!$A$1:$H$42</definedName>
    <definedName name="_xlnm.Print_Titles" localSheetId="1">'1.6歳'!$B:$D</definedName>
    <definedName name="_xlnm.Print_Titles" localSheetId="2">'3歳（その1）'!$B:$D</definedName>
    <definedName name="_xlnm.Print_Titles" localSheetId="3">'3歳（その2)'!$B:$D</definedName>
  </definedNames>
  <calcPr fullCalcOnLoad="1"/>
</workbook>
</file>

<file path=xl/sharedStrings.xml><?xml version="1.0" encoding="utf-8"?>
<sst xmlns="http://schemas.openxmlformats.org/spreadsheetml/2006/main" count="693" uniqueCount="193">
  <si>
    <t>受診率</t>
  </si>
  <si>
    <t>御前崎市</t>
  </si>
  <si>
    <t>磐田市</t>
  </si>
  <si>
    <t>掛川市</t>
  </si>
  <si>
    <t>袋井市</t>
  </si>
  <si>
    <t>湖西市</t>
  </si>
  <si>
    <t>森町</t>
  </si>
  <si>
    <t>処置歯</t>
  </si>
  <si>
    <t>未処置歯</t>
  </si>
  <si>
    <t>C型</t>
  </si>
  <si>
    <t>B型</t>
  </si>
  <si>
    <t>A型</t>
  </si>
  <si>
    <t>Ｏ型</t>
  </si>
  <si>
    <t>受診者数</t>
  </si>
  <si>
    <t>対象者数</t>
  </si>
  <si>
    <t>菊川市</t>
  </si>
  <si>
    <t>割合</t>
  </si>
  <si>
    <t>下田市</t>
  </si>
  <si>
    <t>東伊豆町</t>
  </si>
  <si>
    <t>河津町</t>
  </si>
  <si>
    <t>南伊豆町</t>
  </si>
  <si>
    <t>西伊豆町</t>
  </si>
  <si>
    <t>熱海市</t>
  </si>
  <si>
    <t>伊東市</t>
  </si>
  <si>
    <t>沼津市</t>
  </si>
  <si>
    <t>三島市</t>
  </si>
  <si>
    <t>裾野市</t>
  </si>
  <si>
    <t>伊豆の国市</t>
  </si>
  <si>
    <t>函南町</t>
  </si>
  <si>
    <t>清水町</t>
  </si>
  <si>
    <t>長泉町</t>
  </si>
  <si>
    <t>御殿場市</t>
  </si>
  <si>
    <t>小山町</t>
  </si>
  <si>
    <t>富士市</t>
  </si>
  <si>
    <t>富士宮市</t>
  </si>
  <si>
    <t>静岡市</t>
  </si>
  <si>
    <t>松崎町</t>
  </si>
  <si>
    <t>伊豆市</t>
  </si>
  <si>
    <t>静岡県</t>
  </si>
  <si>
    <t>浜松市</t>
  </si>
  <si>
    <t>川根本町</t>
  </si>
  <si>
    <t>吉田町</t>
  </si>
  <si>
    <t>牧之原市</t>
  </si>
  <si>
    <t>島田市</t>
  </si>
  <si>
    <t>藤枝市</t>
  </si>
  <si>
    <t>　　1歳６か月児</t>
  </si>
  <si>
    <t>　　 ３   歳   児</t>
  </si>
  <si>
    <t>焼津市</t>
  </si>
  <si>
    <t>人数</t>
  </si>
  <si>
    <t>1本</t>
  </si>
  <si>
    <t>2本</t>
  </si>
  <si>
    <t>3本</t>
  </si>
  <si>
    <t>4本</t>
  </si>
  <si>
    <t>5本</t>
  </si>
  <si>
    <t>6本</t>
  </si>
  <si>
    <t>7本</t>
  </si>
  <si>
    <t>8本</t>
  </si>
  <si>
    <t>9本</t>
  </si>
  <si>
    <t>10本</t>
  </si>
  <si>
    <t>11本</t>
  </si>
  <si>
    <t>12本</t>
  </si>
  <si>
    <t>13本</t>
  </si>
  <si>
    <t>14本</t>
  </si>
  <si>
    <t>15本</t>
  </si>
  <si>
    <t>16本</t>
  </si>
  <si>
    <t>17本</t>
  </si>
  <si>
    <t>18本</t>
  </si>
  <si>
    <t>19本</t>
  </si>
  <si>
    <t>20本</t>
  </si>
  <si>
    <t>5本以上</t>
  </si>
  <si>
    <t>9本以上</t>
  </si>
  <si>
    <t>年度</t>
  </si>
  <si>
    <t>H23</t>
  </si>
  <si>
    <t>静岡県　　健康福祉部　医療健康局健康増進課</t>
  </si>
  <si>
    <t>賀茂</t>
  </si>
  <si>
    <t>熱海</t>
  </si>
  <si>
    <t>御殿場</t>
  </si>
  <si>
    <t>富士</t>
  </si>
  <si>
    <t>東部</t>
  </si>
  <si>
    <t>西部</t>
  </si>
  <si>
    <t>不正咬合
（要注意）</t>
  </si>
  <si>
    <r>
      <t>その他の異常
（</t>
    </r>
    <r>
      <rPr>
        <sz val="11"/>
        <rFont val="ＭＳ Ｐ明朝"/>
        <family val="1"/>
      </rPr>
      <t>あり）</t>
    </r>
  </si>
  <si>
    <r>
      <t>Ｏ</t>
    </r>
    <r>
      <rPr>
        <sz val="8"/>
        <rFont val="ＭＳ Ｐ明朝"/>
        <family val="1"/>
      </rPr>
      <t>1</t>
    </r>
    <r>
      <rPr>
        <sz val="11"/>
        <rFont val="ＭＳ Ｐ明朝"/>
        <family val="1"/>
      </rPr>
      <t>型</t>
    </r>
  </si>
  <si>
    <r>
      <t>Ｏ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型</t>
    </r>
  </si>
  <si>
    <t>きれい</t>
  </si>
  <si>
    <t>むし歯のない者の数</t>
  </si>
  <si>
    <t>むし歯のある者の数</t>
  </si>
  <si>
    <t>むし歯のある者の割合</t>
  </si>
  <si>
    <t>一人平均のむし歯の数</t>
  </si>
  <si>
    <t>むし歯の数の計</t>
  </si>
  <si>
    <t>歯の汚れ(人数）</t>
  </si>
  <si>
    <t>歯の汚れ(割合）</t>
  </si>
  <si>
    <t>市町名等</t>
  </si>
  <si>
    <r>
      <t>合計</t>
    </r>
    <r>
      <rPr>
        <sz val="9"/>
        <rFont val="ＭＳ Ｐ明朝"/>
        <family val="1"/>
      </rPr>
      <t>（政令指定都市を除く）</t>
    </r>
  </si>
  <si>
    <t>健康福祉センター別集計（再掲）</t>
  </si>
  <si>
    <r>
      <t>C</t>
    </r>
    <r>
      <rPr>
        <sz val="8"/>
        <rFont val="ＭＳ Ｐ明朝"/>
        <family val="1"/>
      </rPr>
      <t>1</t>
    </r>
    <r>
      <rPr>
        <sz val="11"/>
        <rFont val="ＭＳ Ｐ明朝"/>
        <family val="1"/>
      </rPr>
      <t>型</t>
    </r>
  </si>
  <si>
    <r>
      <t>C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型</t>
    </r>
  </si>
  <si>
    <t>0本</t>
  </si>
  <si>
    <t>5本
以上</t>
  </si>
  <si>
    <t>9本
以上</t>
  </si>
  <si>
    <t>再掲</t>
  </si>
  <si>
    <t>受診
者数
(人)</t>
  </si>
  <si>
    <t>むし歯数ごとの人数（人）</t>
  </si>
  <si>
    <t>むし歯数ごとの割合 （％）</t>
  </si>
  <si>
    <t>H1</t>
  </si>
  <si>
    <t>H2</t>
  </si>
  <si>
    <t>H22</t>
  </si>
  <si>
    <t>H24</t>
  </si>
  <si>
    <t>H25</t>
  </si>
  <si>
    <t>受診率</t>
  </si>
  <si>
    <t>有病者率</t>
  </si>
  <si>
    <t>う歯数</t>
  </si>
  <si>
    <t>(%)</t>
  </si>
  <si>
    <t>３歳児健康診査〔歯科〕　受診率の年次推移</t>
  </si>
  <si>
    <t>１歳６か月児健康診査〔歯科〕　受診率の年次推移</t>
  </si>
  <si>
    <t>不詳</t>
  </si>
  <si>
    <t>中部</t>
  </si>
  <si>
    <t>賀　茂</t>
  </si>
  <si>
    <t>熱　海</t>
  </si>
  <si>
    <t>東　部</t>
  </si>
  <si>
    <t>富　士</t>
  </si>
  <si>
    <t>中　部</t>
  </si>
  <si>
    <t>西　部</t>
  </si>
  <si>
    <t>健康福祉
センター</t>
  </si>
  <si>
    <t>軟組識疾患
（あり）</t>
  </si>
  <si>
    <t>健康診査結果〔歯科〕の概要</t>
  </si>
  <si>
    <t>少ない</t>
  </si>
  <si>
    <t>多い</t>
  </si>
  <si>
    <t>※　本書は、こども家庭課から提供された県内市町の結果、及び静岡市、浜松市から提供された結果をとりまとめたものである。</t>
  </si>
  <si>
    <t>浜松市</t>
  </si>
  <si>
    <t>むし歯を持つ者の割合</t>
  </si>
  <si>
    <t>※　本書において「むし歯」という表現には、未処置歯と処置歯が含まれる。</t>
  </si>
  <si>
    <t>参 考</t>
  </si>
  <si>
    <t>１．１歳６か月児健康診査結果の年次推移</t>
  </si>
  <si>
    <t>２．３歳児健康診査結果の年次推移</t>
  </si>
  <si>
    <t>１歳６か月児健康診査　むし歯を持つ者の割合の年次推移</t>
  </si>
  <si>
    <t>３歳児健康診査　むし歯を持つ者の割合の年次推移</t>
  </si>
  <si>
    <t>３歳児健康診査　一人平均むし歯数の年次推移</t>
  </si>
  <si>
    <t>３歳児健康診査　むし歯を5本以上及び9本以上持つ者の割合の年次推移</t>
  </si>
  <si>
    <t>富士市</t>
  </si>
  <si>
    <t>26年度</t>
  </si>
  <si>
    <t>(%)</t>
  </si>
  <si>
    <t>H26</t>
  </si>
  <si>
    <t>H25</t>
  </si>
  <si>
    <t>H24</t>
  </si>
  <si>
    <t>H23</t>
  </si>
  <si>
    <t>H22</t>
  </si>
  <si>
    <t>むし歯数</t>
  </si>
  <si>
    <t>(人)</t>
  </si>
  <si>
    <t>(本)</t>
  </si>
  <si>
    <t>静岡県（政令市含む）</t>
  </si>
  <si>
    <t>受診者</t>
  </si>
  <si>
    <t>むし歯あり</t>
  </si>
  <si>
    <t>再掲5本以上</t>
  </si>
  <si>
    <t>再掲9本以上</t>
  </si>
  <si>
    <t>市町名</t>
  </si>
  <si>
    <t>健福センター</t>
  </si>
  <si>
    <t>型不明</t>
  </si>
  <si>
    <t>H27</t>
  </si>
  <si>
    <t>27年度</t>
  </si>
  <si>
    <t>平成 28年度</t>
  </si>
  <si>
    <t>１歳６か月児健康診査結果〔歯科〕　(平成28年度)</t>
  </si>
  <si>
    <t>3歳児健康診査結果〔歯科〕　（平成28年度)　その１</t>
  </si>
  <si>
    <t>３歳児健康診査結果〔歯科〕 （平成28年度） その２　　　</t>
  </si>
  <si>
    <t>H28</t>
  </si>
  <si>
    <t>26～28年度の計</t>
  </si>
  <si>
    <t>28年度</t>
  </si>
  <si>
    <t>H26</t>
  </si>
  <si>
    <t>H27</t>
  </si>
  <si>
    <t>H28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</si>
  <si>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</si>
  <si>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</si>
  <si>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</si>
  <si>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</si>
  <si>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</si>
  <si>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</si>
  <si>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</si>
  <si>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</si>
  <si>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</si>
  <si>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</si>
  <si>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</si>
  <si>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</si>
  <si>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</si>
  <si>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</si>
  <si>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</si>
  <si>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</si>
  <si>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</si>
  <si>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</si>
  <si>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</si>
  <si>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政令市含まず</t>
  </si>
  <si>
    <t>３．３歳児健康診査結果の過去３年間の値（平成26～28年度）</t>
  </si>
  <si>
    <t>むし歯を持つ者の割合（３歳児健康診査、H26～28年度の計）</t>
  </si>
  <si>
    <t>H30.4.24.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</si>
</sst>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;_ "/>
    <numFmt numFmtId="179" formatCode="0.00;_ "/>
    <numFmt numFmtId="180" formatCode="0_);[Red]\(0\)"/>
    <numFmt numFmtId="181" formatCode="0.0%"/>
    <numFmt numFmtId="182" formatCode="#,###\ &quot;人&quot;;[Red]\-#,###"/>
    <numFmt numFmtId="183" formatCode="#,###\ &quot;人&quot;;\-#,###\ &quot;人&quot;;&quot;-  &quot;"/>
    <numFmt numFmtId="184" formatCode="0.00%;\-0.00%;&quot;-  &quot;\ "/>
    <numFmt numFmtId="185" formatCode="#,##0&quot; 本&quot;;;&quot;- &quot;"/>
    <numFmt numFmtId="186" formatCode="0.00&quot; 本&quot;;;&quot;- &quot;"/>
    <numFmt numFmtId="187" formatCode="0.0%;\-0.0%;&quot;-  &quot;\ "/>
    <numFmt numFmtId="188" formatCode="#,###;;&quot;- &quot;"/>
    <numFmt numFmtId="189" formatCode="0.0%;\-0.0%;0.0%\ "/>
    <numFmt numFmtId="190" formatCode="0.0;;&quot;- &quot;"/>
    <numFmt numFmtId="191" formatCode="0.0%;\-0.0%;&quot;-  &quot;"/>
    <numFmt numFmtId="192" formatCode="0_ "/>
    <numFmt numFmtId="193" formatCode="0.00000_ "/>
    <numFmt numFmtId="194" formatCode="0.0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22"/>
      <name val="ＭＳ Ｐゴシック"/>
      <family val="3"/>
    </font>
    <font>
      <sz val="18"/>
      <name val="ＭＳ Ｐ明朝"/>
      <family val="1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20"/>
      <name val="ＭＳ Ｐ明朝"/>
      <family val="1"/>
    </font>
    <font>
      <sz val="14"/>
      <color indexed="8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5.75"/>
      <name val="ＭＳ Ｐゴシック"/>
      <family val="3"/>
    </font>
    <font>
      <sz val="1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0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0" fillId="0" borderId="0" xfId="49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quotePrefix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176" fontId="7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84" fontId="7" fillId="0" borderId="0" xfId="49" applyNumberFormat="1" applyFont="1" applyFill="1" applyBorder="1" applyAlignment="1">
      <alignment horizontal="right" vertical="center"/>
    </xf>
    <xf numFmtId="182" fontId="7" fillId="0" borderId="10" xfId="49" applyNumberFormat="1" applyFont="1" applyFill="1" applyBorder="1" applyAlignment="1">
      <alignment horizontal="right" vertical="center"/>
    </xf>
    <xf numFmtId="182" fontId="7" fillId="0" borderId="11" xfId="49" applyNumberFormat="1" applyFont="1" applyFill="1" applyBorder="1" applyAlignment="1">
      <alignment horizontal="right" vertical="center"/>
    </xf>
    <xf numFmtId="183" fontId="7" fillId="0" borderId="10" xfId="49" applyNumberFormat="1" applyFont="1" applyFill="1" applyBorder="1" applyAlignment="1">
      <alignment horizontal="right" vertical="center"/>
    </xf>
    <xf numFmtId="183" fontId="7" fillId="0" borderId="12" xfId="49" applyNumberFormat="1" applyFont="1" applyFill="1" applyBorder="1" applyAlignment="1">
      <alignment horizontal="right" vertical="center"/>
    </xf>
    <xf numFmtId="182" fontId="7" fillId="0" borderId="13" xfId="49" applyNumberFormat="1" applyFont="1" applyFill="1" applyBorder="1" applyAlignment="1">
      <alignment horizontal="right" vertical="center"/>
    </xf>
    <xf numFmtId="183" fontId="7" fillId="0" borderId="13" xfId="49" applyNumberFormat="1" applyFont="1" applyFill="1" applyBorder="1" applyAlignment="1">
      <alignment horizontal="right" vertical="center"/>
    </xf>
    <xf numFmtId="183" fontId="7" fillId="0" borderId="14" xfId="49" applyNumberFormat="1" applyFont="1" applyFill="1" applyBorder="1" applyAlignment="1">
      <alignment horizontal="right" vertical="center"/>
    </xf>
    <xf numFmtId="182" fontId="7" fillId="0" borderId="15" xfId="49" applyNumberFormat="1" applyFont="1" applyFill="1" applyBorder="1" applyAlignment="1">
      <alignment horizontal="right" vertical="center"/>
    </xf>
    <xf numFmtId="183" fontId="7" fillId="0" borderId="15" xfId="49" applyNumberFormat="1" applyFont="1" applyFill="1" applyBorder="1" applyAlignment="1">
      <alignment horizontal="right" vertical="center"/>
    </xf>
    <xf numFmtId="183" fontId="7" fillId="0" borderId="16" xfId="49" applyNumberFormat="1" applyFont="1" applyFill="1" applyBorder="1" applyAlignment="1">
      <alignment horizontal="right" vertical="center"/>
    </xf>
    <xf numFmtId="183" fontId="7" fillId="0" borderId="11" xfId="49" applyNumberFormat="1" applyFont="1" applyFill="1" applyBorder="1" applyAlignment="1">
      <alignment horizontal="right" vertical="center"/>
    </xf>
    <xf numFmtId="183" fontId="7" fillId="0" borderId="17" xfId="49" applyNumberFormat="1" applyFont="1" applyFill="1" applyBorder="1" applyAlignment="1">
      <alignment horizontal="right" vertical="center"/>
    </xf>
    <xf numFmtId="182" fontId="7" fillId="0" borderId="18" xfId="49" applyNumberFormat="1" applyFont="1" applyFill="1" applyBorder="1" applyAlignment="1">
      <alignment horizontal="right" vertical="center"/>
    </xf>
    <xf numFmtId="185" fontId="7" fillId="0" borderId="19" xfId="49" applyNumberFormat="1" applyFont="1" applyFill="1" applyBorder="1" applyAlignment="1">
      <alignment horizontal="right" vertical="center"/>
    </xf>
    <xf numFmtId="181" fontId="7" fillId="0" borderId="0" xfId="42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horizontal="right" vertical="center"/>
    </xf>
    <xf numFmtId="185" fontId="7" fillId="0" borderId="0" xfId="49" applyNumberFormat="1" applyFont="1" applyFill="1" applyBorder="1" applyAlignment="1">
      <alignment horizontal="right" vertical="center"/>
    </xf>
    <xf numFmtId="186" fontId="7" fillId="0" borderId="0" xfId="49" applyNumberFormat="1" applyFont="1" applyFill="1" applyBorder="1" applyAlignment="1">
      <alignment horizontal="right" vertical="center"/>
    </xf>
    <xf numFmtId="182" fontId="7" fillId="0" borderId="20" xfId="49" applyNumberFormat="1" applyFont="1" applyFill="1" applyBorder="1" applyAlignment="1">
      <alignment horizontal="right" vertical="center"/>
    </xf>
    <xf numFmtId="182" fontId="7" fillId="0" borderId="21" xfId="49" applyNumberFormat="1" applyFont="1" applyFill="1" applyBorder="1" applyAlignment="1">
      <alignment horizontal="right" vertical="center"/>
    </xf>
    <xf numFmtId="182" fontId="7" fillId="0" borderId="22" xfId="49" applyNumberFormat="1" applyFont="1" applyFill="1" applyBorder="1" applyAlignment="1">
      <alignment horizontal="right" vertical="center"/>
    </xf>
    <xf numFmtId="182" fontId="7" fillId="0" borderId="23" xfId="49" applyNumberFormat="1" applyFont="1" applyFill="1" applyBorder="1" applyAlignment="1">
      <alignment horizontal="right" vertical="center"/>
    </xf>
    <xf numFmtId="182" fontId="7" fillId="0" borderId="24" xfId="49" applyNumberFormat="1" applyFont="1" applyFill="1" applyBorder="1" applyAlignment="1">
      <alignment horizontal="right" vertical="center"/>
    </xf>
    <xf numFmtId="182" fontId="7" fillId="0" borderId="25" xfId="49" applyNumberFormat="1" applyFont="1" applyFill="1" applyBorder="1" applyAlignment="1">
      <alignment horizontal="right" vertical="center"/>
    </xf>
    <xf numFmtId="182" fontId="7" fillId="0" borderId="26" xfId="49" applyNumberFormat="1" applyFont="1" applyFill="1" applyBorder="1" applyAlignment="1">
      <alignment horizontal="right" vertical="center"/>
    </xf>
    <xf numFmtId="182" fontId="7" fillId="0" borderId="27" xfId="49" applyNumberFormat="1" applyFont="1" applyFill="1" applyBorder="1" applyAlignment="1">
      <alignment horizontal="right" vertical="center"/>
    </xf>
    <xf numFmtId="183" fontId="7" fillId="0" borderId="28" xfId="49" applyNumberFormat="1" applyFont="1" applyFill="1" applyBorder="1" applyAlignment="1">
      <alignment horizontal="right" vertical="center"/>
    </xf>
    <xf numFmtId="183" fontId="7" fillId="0" borderId="29" xfId="49" applyNumberFormat="1" applyFont="1" applyFill="1" applyBorder="1" applyAlignment="1">
      <alignment horizontal="right" vertical="center"/>
    </xf>
    <xf numFmtId="183" fontId="7" fillId="0" borderId="18" xfId="49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38" fontId="32" fillId="0" borderId="0" xfId="49" applyFont="1" applyFill="1" applyBorder="1" applyAlignment="1">
      <alignment horizontal="right" vertical="center" shrinkToFit="1"/>
    </xf>
    <xf numFmtId="187" fontId="32" fillId="0" borderId="0" xfId="49" applyNumberFormat="1" applyFont="1" applyFill="1" applyBorder="1" applyAlignment="1">
      <alignment horizontal="right" vertical="center" shrinkToFit="1"/>
    </xf>
    <xf numFmtId="183" fontId="32" fillId="0" borderId="32" xfId="49" applyNumberFormat="1" applyFont="1" applyFill="1" applyBorder="1" applyAlignment="1">
      <alignment horizontal="right" vertical="center" shrinkToFit="1"/>
    </xf>
    <xf numFmtId="183" fontId="32" fillId="0" borderId="33" xfId="49" applyNumberFormat="1" applyFont="1" applyFill="1" applyBorder="1" applyAlignment="1">
      <alignment horizontal="right" vertical="center" shrinkToFit="1"/>
    </xf>
    <xf numFmtId="183" fontId="32" fillId="0" borderId="34" xfId="49" applyNumberFormat="1" applyFont="1" applyFill="1" applyBorder="1" applyAlignment="1">
      <alignment horizontal="right" vertical="center" shrinkToFit="1"/>
    </xf>
    <xf numFmtId="183" fontId="32" fillId="0" borderId="35" xfId="49" applyNumberFormat="1" applyFont="1" applyFill="1" applyBorder="1" applyAlignment="1">
      <alignment horizontal="right" vertical="center" shrinkToFit="1"/>
    </xf>
    <xf numFmtId="183" fontId="32" fillId="0" borderId="36" xfId="49" applyNumberFormat="1" applyFont="1" applyFill="1" applyBorder="1" applyAlignment="1">
      <alignment horizontal="right" vertical="center" shrinkToFit="1"/>
    </xf>
    <xf numFmtId="183" fontId="32" fillId="0" borderId="37" xfId="49" applyNumberFormat="1" applyFont="1" applyFill="1" applyBorder="1" applyAlignment="1">
      <alignment horizontal="right" vertical="center" shrinkToFit="1"/>
    </xf>
    <xf numFmtId="183" fontId="32" fillId="0" borderId="38" xfId="49" applyNumberFormat="1" applyFont="1" applyFill="1" applyBorder="1" applyAlignment="1">
      <alignment horizontal="right" vertical="center" shrinkToFit="1"/>
    </xf>
    <xf numFmtId="183" fontId="32" fillId="0" borderId="39" xfId="49" applyNumberFormat="1" applyFont="1" applyFill="1" applyBorder="1" applyAlignment="1">
      <alignment horizontal="right" vertical="center" shrinkToFit="1"/>
    </xf>
    <xf numFmtId="183" fontId="32" fillId="0" borderId="40" xfId="49" applyNumberFormat="1" applyFont="1" applyFill="1" applyBorder="1" applyAlignment="1">
      <alignment horizontal="right" vertical="center" shrinkToFit="1"/>
    </xf>
    <xf numFmtId="183" fontId="32" fillId="0" borderId="41" xfId="49" applyNumberFormat="1" applyFont="1" applyFill="1" applyBorder="1" applyAlignment="1">
      <alignment horizontal="right" vertical="center" shrinkToFit="1"/>
    </xf>
    <xf numFmtId="183" fontId="32" fillId="0" borderId="42" xfId="49" applyNumberFormat="1" applyFont="1" applyFill="1" applyBorder="1" applyAlignment="1">
      <alignment horizontal="right" vertical="center" shrinkToFit="1"/>
    </xf>
    <xf numFmtId="183" fontId="32" fillId="0" borderId="43" xfId="49" applyNumberFormat="1" applyFont="1" applyFill="1" applyBorder="1" applyAlignment="1">
      <alignment horizontal="right" vertical="center" shrinkToFit="1"/>
    </xf>
    <xf numFmtId="183" fontId="32" fillId="0" borderId="44" xfId="49" applyNumberFormat="1" applyFont="1" applyFill="1" applyBorder="1" applyAlignment="1">
      <alignment horizontal="right" vertical="center" shrinkToFit="1"/>
    </xf>
    <xf numFmtId="183" fontId="32" fillId="0" borderId="45" xfId="49" applyNumberFormat="1" applyFont="1" applyFill="1" applyBorder="1" applyAlignment="1">
      <alignment horizontal="right" vertical="center" shrinkToFit="1"/>
    </xf>
    <xf numFmtId="183" fontId="32" fillId="0" borderId="46" xfId="49" applyNumberFormat="1" applyFont="1" applyFill="1" applyBorder="1" applyAlignment="1">
      <alignment horizontal="right" vertical="center" shrinkToFit="1"/>
    </xf>
    <xf numFmtId="183" fontId="32" fillId="0" borderId="19" xfId="49" applyNumberFormat="1" applyFont="1" applyFill="1" applyBorder="1" applyAlignment="1">
      <alignment horizontal="right" vertical="center" shrinkToFit="1"/>
    </xf>
    <xf numFmtId="187" fontId="32" fillId="0" borderId="39" xfId="49" applyNumberFormat="1" applyFont="1" applyFill="1" applyBorder="1" applyAlignment="1">
      <alignment horizontal="right" vertical="center" shrinkToFit="1"/>
    </xf>
    <xf numFmtId="187" fontId="32" fillId="0" borderId="42" xfId="49" applyNumberFormat="1" applyFont="1" applyFill="1" applyBorder="1" applyAlignment="1">
      <alignment horizontal="right" vertical="center" shrinkToFit="1"/>
    </xf>
    <xf numFmtId="187" fontId="32" fillId="0" borderId="44" xfId="49" applyNumberFormat="1" applyFont="1" applyFill="1" applyBorder="1" applyAlignment="1">
      <alignment horizontal="right" vertical="center" shrinkToFit="1"/>
    </xf>
    <xf numFmtId="187" fontId="32" fillId="0" borderId="33" xfId="49" applyNumberFormat="1" applyFont="1" applyFill="1" applyBorder="1" applyAlignment="1">
      <alignment horizontal="right" vertical="center" shrinkToFit="1"/>
    </xf>
    <xf numFmtId="187" fontId="32" fillId="0" borderId="36" xfId="49" applyNumberFormat="1" applyFont="1" applyFill="1" applyBorder="1" applyAlignment="1">
      <alignment horizontal="right" vertical="center" shrinkToFit="1"/>
    </xf>
    <xf numFmtId="187" fontId="32" fillId="0" borderId="46" xfId="49" applyNumberFormat="1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183" fontId="7" fillId="0" borderId="0" xfId="49" applyNumberFormat="1" applyFont="1" applyFill="1" applyBorder="1" applyAlignment="1">
      <alignment horizontal="right" vertical="center"/>
    </xf>
    <xf numFmtId="183" fontId="32" fillId="0" borderId="0" xfId="49" applyNumberFormat="1" applyFont="1" applyFill="1" applyBorder="1" applyAlignment="1">
      <alignment horizontal="right" vertical="center" shrinkToFit="1"/>
    </xf>
    <xf numFmtId="38" fontId="33" fillId="0" borderId="0" xfId="49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185" fontId="7" fillId="0" borderId="48" xfId="49" applyNumberFormat="1" applyFont="1" applyFill="1" applyBorder="1" applyAlignment="1">
      <alignment horizontal="right" vertical="center"/>
    </xf>
    <xf numFmtId="185" fontId="7" fillId="0" borderId="49" xfId="49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185" fontId="7" fillId="0" borderId="51" xfId="49" applyNumberFormat="1" applyFont="1" applyFill="1" applyBorder="1" applyAlignment="1">
      <alignment horizontal="right" vertical="center"/>
    </xf>
    <xf numFmtId="185" fontId="7" fillId="0" borderId="52" xfId="49" applyNumberFormat="1" applyFont="1" applyFill="1" applyBorder="1" applyAlignment="1">
      <alignment horizontal="right" vertical="center"/>
    </xf>
    <xf numFmtId="185" fontId="7" fillId="0" borderId="53" xfId="49" applyNumberFormat="1" applyFont="1" applyFill="1" applyBorder="1" applyAlignment="1">
      <alignment horizontal="right" vertical="center"/>
    </xf>
    <xf numFmtId="185" fontId="7" fillId="0" borderId="54" xfId="49" applyNumberFormat="1" applyFont="1" applyFill="1" applyBorder="1" applyAlignment="1">
      <alignment horizontal="right" vertical="center"/>
    </xf>
    <xf numFmtId="185" fontId="7" fillId="0" borderId="55" xfId="49" applyNumberFormat="1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center" vertical="center"/>
    </xf>
    <xf numFmtId="185" fontId="7" fillId="0" borderId="57" xfId="49" applyNumberFormat="1" applyFont="1" applyFill="1" applyBorder="1" applyAlignment="1">
      <alignment horizontal="right" vertical="center"/>
    </xf>
    <xf numFmtId="185" fontId="7" fillId="0" borderId="58" xfId="49" applyNumberFormat="1" applyFont="1" applyFill="1" applyBorder="1" applyAlignment="1">
      <alignment horizontal="right" vertical="center"/>
    </xf>
    <xf numFmtId="185" fontId="7" fillId="0" borderId="31" xfId="49" applyNumberFormat="1" applyFont="1" applyFill="1" applyBorder="1" applyAlignment="1">
      <alignment horizontal="right" vertical="center"/>
    </xf>
    <xf numFmtId="185" fontId="7" fillId="0" borderId="59" xfId="49" applyNumberFormat="1" applyFont="1" applyFill="1" applyBorder="1" applyAlignment="1">
      <alignment horizontal="right" vertical="center"/>
    </xf>
    <xf numFmtId="185" fontId="7" fillId="0" borderId="60" xfId="49" applyNumberFormat="1" applyFont="1" applyFill="1" applyBorder="1" applyAlignment="1">
      <alignment horizontal="right" vertical="center"/>
    </xf>
    <xf numFmtId="186" fontId="7" fillId="0" borderId="48" xfId="49" applyNumberFormat="1" applyFont="1" applyFill="1" applyBorder="1" applyAlignment="1">
      <alignment horizontal="right" vertical="center"/>
    </xf>
    <xf numFmtId="186" fontId="7" fillId="0" borderId="49" xfId="49" applyNumberFormat="1" applyFont="1" applyFill="1" applyBorder="1" applyAlignment="1">
      <alignment horizontal="right" vertical="center"/>
    </xf>
    <xf numFmtId="186" fontId="7" fillId="0" borderId="61" xfId="49" applyNumberFormat="1" applyFont="1" applyFill="1" applyBorder="1" applyAlignment="1">
      <alignment horizontal="right" vertical="center"/>
    </xf>
    <xf numFmtId="186" fontId="7" fillId="0" borderId="52" xfId="49" applyNumberFormat="1" applyFont="1" applyFill="1" applyBorder="1" applyAlignment="1">
      <alignment horizontal="right" vertical="center"/>
    </xf>
    <xf numFmtId="186" fontId="7" fillId="0" borderId="62" xfId="49" applyNumberFormat="1" applyFont="1" applyFill="1" applyBorder="1" applyAlignment="1">
      <alignment horizontal="right" vertical="center"/>
    </xf>
    <xf numFmtId="186" fontId="7" fillId="0" borderId="51" xfId="49" applyNumberFormat="1" applyFont="1" applyFill="1" applyBorder="1" applyAlignment="1">
      <alignment horizontal="right" vertical="center"/>
    </xf>
    <xf numFmtId="186" fontId="7" fillId="0" borderId="57" xfId="49" applyNumberFormat="1" applyFont="1" applyFill="1" applyBorder="1" applyAlignment="1">
      <alignment horizontal="right" vertical="center"/>
    </xf>
    <xf numFmtId="186" fontId="7" fillId="0" borderId="58" xfId="49" applyNumberFormat="1" applyFont="1" applyFill="1" applyBorder="1" applyAlignment="1">
      <alignment horizontal="right" vertical="center"/>
    </xf>
    <xf numFmtId="186" fontId="7" fillId="0" borderId="63" xfId="49" applyNumberFormat="1" applyFont="1" applyFill="1" applyBorder="1" applyAlignment="1">
      <alignment horizontal="right" vertical="center"/>
    </xf>
    <xf numFmtId="186" fontId="7" fillId="0" borderId="60" xfId="49" applyNumberFormat="1" applyFont="1" applyFill="1" applyBorder="1" applyAlignment="1">
      <alignment horizontal="right" vertical="center"/>
    </xf>
    <xf numFmtId="186" fontId="7" fillId="0" borderId="64" xfId="49" applyNumberFormat="1" applyFont="1" applyFill="1" applyBorder="1" applyAlignment="1">
      <alignment horizontal="right" vertical="center"/>
    </xf>
    <xf numFmtId="186" fontId="7" fillId="0" borderId="59" xfId="49" applyNumberFormat="1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center" vertical="center"/>
    </xf>
    <xf numFmtId="185" fontId="7" fillId="0" borderId="65" xfId="49" applyNumberFormat="1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/>
    </xf>
    <xf numFmtId="182" fontId="32" fillId="0" borderId="0" xfId="49" applyNumberFormat="1" applyFont="1" applyFill="1" applyBorder="1" applyAlignment="1">
      <alignment horizontal="right" vertical="center"/>
    </xf>
    <xf numFmtId="188" fontId="30" fillId="0" borderId="58" xfId="49" applyNumberFormat="1" applyFont="1" applyBorder="1" applyAlignment="1">
      <alignment horizontal="right" vertical="center" shrinkToFit="1"/>
    </xf>
    <xf numFmtId="188" fontId="30" fillId="0" borderId="58" xfId="49" applyNumberFormat="1" applyFont="1" applyFill="1" applyBorder="1" applyAlignment="1">
      <alignment horizontal="right" vertical="center" shrinkToFit="1"/>
    </xf>
    <xf numFmtId="188" fontId="30" fillId="0" borderId="63" xfId="0" applyNumberFormat="1" applyFont="1" applyBorder="1" applyAlignment="1" quotePrefix="1">
      <alignment horizontal="right" vertical="center" shrinkToFit="1"/>
    </xf>
    <xf numFmtId="188" fontId="30" fillId="0" borderId="58" xfId="49" applyNumberFormat="1" applyFont="1" applyBorder="1" applyAlignment="1">
      <alignment vertical="center" shrinkToFit="1"/>
    </xf>
    <xf numFmtId="188" fontId="32" fillId="0" borderId="0" xfId="49" applyNumberFormat="1" applyFont="1" applyFill="1" applyBorder="1" applyAlignment="1">
      <alignment horizontal="right" vertical="center"/>
    </xf>
    <xf numFmtId="188" fontId="30" fillId="0" borderId="58" xfId="0" applyNumberFormat="1" applyFont="1" applyBorder="1" applyAlignment="1" quotePrefix="1">
      <alignment horizontal="right" vertical="center" shrinkToFit="1"/>
    </xf>
    <xf numFmtId="0" fontId="8" fillId="0" borderId="0" xfId="0" applyFont="1" applyAlignment="1">
      <alignment horizontal="right" vertical="center"/>
    </xf>
    <xf numFmtId="188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88" fontId="32" fillId="0" borderId="58" xfId="0" applyNumberFormat="1" applyFont="1" applyFill="1" applyBorder="1" applyAlignment="1">
      <alignment horizontal="right" vertical="center"/>
    </xf>
    <xf numFmtId="188" fontId="32" fillId="0" borderId="66" xfId="49" applyNumberFormat="1" applyFont="1" applyFill="1" applyBorder="1" applyAlignment="1">
      <alignment horizontal="right" vertical="center"/>
    </xf>
    <xf numFmtId="188" fontId="32" fillId="0" borderId="67" xfId="49" applyNumberFormat="1" applyFont="1" applyFill="1" applyBorder="1" applyAlignment="1">
      <alignment horizontal="right" vertical="center"/>
    </xf>
    <xf numFmtId="188" fontId="32" fillId="0" borderId="68" xfId="49" applyNumberFormat="1" applyFont="1" applyFill="1" applyBorder="1" applyAlignment="1">
      <alignment horizontal="right" vertical="center"/>
    </xf>
    <xf numFmtId="188" fontId="32" fillId="0" borderId="69" xfId="49" applyNumberFormat="1" applyFont="1" applyFill="1" applyBorder="1" applyAlignment="1">
      <alignment horizontal="right" vertical="center"/>
    </xf>
    <xf numFmtId="188" fontId="30" fillId="0" borderId="53" xfId="49" applyNumberFormat="1" applyFont="1" applyFill="1" applyBorder="1" applyAlignment="1">
      <alignment horizontal="right" vertical="center" shrinkToFit="1"/>
    </xf>
    <xf numFmtId="188" fontId="30" fillId="0" borderId="70" xfId="49" applyNumberFormat="1" applyFont="1" applyFill="1" applyBorder="1" applyAlignment="1">
      <alignment horizontal="right" vertical="center" shrinkToFit="1"/>
    </xf>
    <xf numFmtId="188" fontId="30" fillId="0" borderId="30" xfId="49" applyNumberFormat="1" applyFont="1" applyFill="1" applyBorder="1" applyAlignment="1">
      <alignment horizontal="right" vertical="center" shrinkToFit="1"/>
    </xf>
    <xf numFmtId="188" fontId="32" fillId="0" borderId="71" xfId="49" applyNumberFormat="1" applyFont="1" applyFill="1" applyBorder="1" applyAlignment="1">
      <alignment horizontal="right" vertical="center"/>
    </xf>
    <xf numFmtId="188" fontId="30" fillId="0" borderId="28" xfId="49" applyNumberFormat="1" applyFont="1" applyFill="1" applyBorder="1" applyAlignment="1">
      <alignment horizontal="right" vertical="center" shrinkToFit="1"/>
    </xf>
    <xf numFmtId="188" fontId="30" fillId="0" borderId="72" xfId="49" applyNumberFormat="1" applyFont="1" applyBorder="1" applyAlignment="1">
      <alignment horizontal="right" vertical="center" shrinkToFit="1"/>
    </xf>
    <xf numFmtId="188" fontId="30" fillId="0" borderId="72" xfId="0" applyNumberFormat="1" applyFont="1" applyBorder="1" applyAlignment="1" quotePrefix="1">
      <alignment horizontal="right" vertical="center" shrinkToFit="1"/>
    </xf>
    <xf numFmtId="188" fontId="30" fillId="0" borderId="72" xfId="49" applyNumberFormat="1" applyFont="1" applyBorder="1" applyAlignment="1">
      <alignment vertical="center" shrinkToFit="1"/>
    </xf>
    <xf numFmtId="188" fontId="35" fillId="0" borderId="72" xfId="49" applyNumberFormat="1" applyFont="1" applyBorder="1" applyAlignment="1">
      <alignment horizontal="right" vertical="center" shrinkToFit="1"/>
    </xf>
    <xf numFmtId="188" fontId="32" fillId="0" borderId="28" xfId="49" applyNumberFormat="1" applyFont="1" applyFill="1" applyBorder="1" applyAlignment="1">
      <alignment horizontal="right" vertical="center"/>
    </xf>
    <xf numFmtId="188" fontId="32" fillId="0" borderId="72" xfId="0" applyNumberFormat="1" applyFont="1" applyFill="1" applyBorder="1" applyAlignment="1">
      <alignment horizontal="right" vertical="center"/>
    </xf>
    <xf numFmtId="188" fontId="32" fillId="0" borderId="29" xfId="49" applyNumberFormat="1" applyFont="1" applyFill="1" applyBorder="1" applyAlignment="1">
      <alignment horizontal="right" vertical="center"/>
    </xf>
    <xf numFmtId="188" fontId="32" fillId="0" borderId="31" xfId="0" applyNumberFormat="1" applyFont="1" applyFill="1" applyBorder="1" applyAlignment="1">
      <alignment horizontal="right" vertical="center"/>
    </xf>
    <xf numFmtId="188" fontId="32" fillId="0" borderId="73" xfId="0" applyNumberFormat="1" applyFont="1" applyFill="1" applyBorder="1" applyAlignment="1">
      <alignment horizontal="right" vertical="center"/>
    </xf>
    <xf numFmtId="0" fontId="30" fillId="4" borderId="74" xfId="0" applyFont="1" applyFill="1" applyBorder="1" applyAlignment="1">
      <alignment horizontal="center" vertical="center" shrinkToFit="1"/>
    </xf>
    <xf numFmtId="0" fontId="30" fillId="4" borderId="75" xfId="0" applyFont="1" applyFill="1" applyBorder="1" applyAlignment="1">
      <alignment horizontal="center" vertical="center" shrinkToFit="1"/>
    </xf>
    <xf numFmtId="188" fontId="30" fillId="0" borderId="28" xfId="49" applyNumberFormat="1" applyFont="1" applyBorder="1" applyAlignment="1">
      <alignment horizontal="right" vertical="center" shrinkToFit="1"/>
    </xf>
    <xf numFmtId="188" fontId="30" fillId="0" borderId="28" xfId="0" applyNumberFormat="1" applyFont="1" applyBorder="1" applyAlignment="1" quotePrefix="1">
      <alignment horizontal="right" vertical="center" shrinkToFit="1"/>
    </xf>
    <xf numFmtId="188" fontId="30" fillId="0" borderId="28" xfId="49" applyNumberFormat="1" applyFont="1" applyBorder="1" applyAlignment="1">
      <alignment vertical="center" shrinkToFit="1"/>
    </xf>
    <xf numFmtId="188" fontId="35" fillId="0" borderId="28" xfId="49" applyNumberFormat="1" applyFont="1" applyBorder="1" applyAlignment="1">
      <alignment horizontal="right" vertical="center" shrinkToFit="1"/>
    </xf>
    <xf numFmtId="188" fontId="35" fillId="0" borderId="29" xfId="49" applyNumberFormat="1" applyFont="1" applyBorder="1" applyAlignment="1">
      <alignment horizontal="right" vertical="center" shrinkToFit="1"/>
    </xf>
    <xf numFmtId="188" fontId="35" fillId="0" borderId="73" xfId="49" applyNumberFormat="1" applyFont="1" applyBorder="1" applyAlignment="1">
      <alignment horizontal="right" vertical="center" shrinkToFit="1"/>
    </xf>
    <xf numFmtId="188" fontId="30" fillId="0" borderId="55" xfId="49" applyNumberFormat="1" applyFont="1" applyFill="1" applyBorder="1" applyAlignment="1">
      <alignment horizontal="right" vertical="center" shrinkToFit="1"/>
    </xf>
    <xf numFmtId="188" fontId="30" fillId="0" borderId="29" xfId="49" applyNumberFormat="1" applyFont="1" applyFill="1" applyBorder="1" applyAlignment="1">
      <alignment horizontal="right" vertical="center" shrinkToFit="1"/>
    </xf>
    <xf numFmtId="188" fontId="32" fillId="0" borderId="18" xfId="49" applyNumberFormat="1" applyFont="1" applyFill="1" applyBorder="1" applyAlignment="1">
      <alignment horizontal="right" vertical="center"/>
    </xf>
    <xf numFmtId="188" fontId="32" fillId="0" borderId="59" xfId="0" applyNumberFormat="1" applyFont="1" applyFill="1" applyBorder="1" applyAlignment="1">
      <alignment horizontal="right" vertical="center"/>
    </xf>
    <xf numFmtId="188" fontId="32" fillId="0" borderId="76" xfId="0" applyNumberFormat="1" applyFont="1" applyFill="1" applyBorder="1" applyAlignment="1">
      <alignment horizontal="right" vertical="center"/>
    </xf>
    <xf numFmtId="188" fontId="35" fillId="0" borderId="18" xfId="49" applyNumberFormat="1" applyFont="1" applyBorder="1" applyAlignment="1">
      <alignment horizontal="right" vertical="center" shrinkToFit="1"/>
    </xf>
    <xf numFmtId="188" fontId="35" fillId="0" borderId="76" xfId="49" applyNumberFormat="1" applyFont="1" applyBorder="1" applyAlignment="1">
      <alignment horizontal="right" vertical="center" shrinkToFit="1"/>
    </xf>
    <xf numFmtId="188" fontId="30" fillId="0" borderId="15" xfId="49" applyNumberFormat="1" applyFont="1" applyFill="1" applyBorder="1" applyAlignment="1">
      <alignment horizontal="right" vertical="center" shrinkToFit="1"/>
    </xf>
    <xf numFmtId="188" fontId="32" fillId="0" borderId="15" xfId="49" applyNumberFormat="1" applyFont="1" applyFill="1" applyBorder="1" applyAlignment="1">
      <alignment horizontal="right" vertical="center"/>
    </xf>
    <xf numFmtId="188" fontId="32" fillId="0" borderId="57" xfId="0" applyNumberFormat="1" applyFont="1" applyFill="1" applyBorder="1" applyAlignment="1">
      <alignment horizontal="right" vertical="center"/>
    </xf>
    <xf numFmtId="188" fontId="32" fillId="0" borderId="16" xfId="0" applyNumberFormat="1" applyFont="1" applyFill="1" applyBorder="1" applyAlignment="1">
      <alignment horizontal="right" vertical="center"/>
    </xf>
    <xf numFmtId="188" fontId="35" fillId="0" borderId="15" xfId="49" applyNumberFormat="1" applyFont="1" applyBorder="1" applyAlignment="1">
      <alignment horizontal="right" vertical="center" shrinkToFit="1"/>
    </xf>
    <xf numFmtId="188" fontId="35" fillId="0" borderId="16" xfId="49" applyNumberFormat="1" applyFont="1" applyBorder="1" applyAlignment="1">
      <alignment horizontal="right" vertical="center" shrinkToFit="1"/>
    </xf>
    <xf numFmtId="188" fontId="32" fillId="0" borderId="11" xfId="49" applyNumberFormat="1" applyFont="1" applyFill="1" applyBorder="1" applyAlignment="1">
      <alignment horizontal="right" vertical="center"/>
    </xf>
    <xf numFmtId="188" fontId="32" fillId="0" borderId="60" xfId="0" applyNumberFormat="1" applyFont="1" applyFill="1" applyBorder="1" applyAlignment="1">
      <alignment horizontal="right" vertical="center"/>
    </xf>
    <xf numFmtId="188" fontId="32" fillId="0" borderId="17" xfId="0" applyNumberFormat="1" applyFont="1" applyFill="1" applyBorder="1" applyAlignment="1">
      <alignment horizontal="right" vertical="center"/>
    </xf>
    <xf numFmtId="188" fontId="35" fillId="0" borderId="11" xfId="49" applyNumberFormat="1" applyFont="1" applyBorder="1" applyAlignment="1">
      <alignment horizontal="right" vertical="center" shrinkToFit="1"/>
    </xf>
    <xf numFmtId="188" fontId="35" fillId="0" borderId="17" xfId="49" applyNumberFormat="1" applyFont="1" applyBorder="1" applyAlignment="1">
      <alignment horizontal="right" vertical="center" shrinkToFit="1"/>
    </xf>
    <xf numFmtId="188" fontId="30" fillId="0" borderId="10" xfId="49" applyNumberFormat="1" applyFont="1" applyFill="1" applyBorder="1" applyAlignment="1">
      <alignment horizontal="right" vertical="center" shrinkToFit="1"/>
    </xf>
    <xf numFmtId="0" fontId="30" fillId="0" borderId="29" xfId="0" applyFont="1" applyFill="1" applyBorder="1" applyAlignment="1">
      <alignment horizontal="center" vertical="center" shrinkToFit="1"/>
    </xf>
    <xf numFmtId="0" fontId="30" fillId="0" borderId="31" xfId="0" applyFont="1" applyBorder="1" applyAlignment="1" quotePrefix="1">
      <alignment horizontal="center" vertical="center" shrinkToFit="1"/>
    </xf>
    <xf numFmtId="0" fontId="30" fillId="0" borderId="73" xfId="0" applyFont="1" applyBorder="1" applyAlignment="1" quotePrefix="1">
      <alignment horizontal="center" vertical="center" shrinkToFit="1"/>
    </xf>
    <xf numFmtId="0" fontId="31" fillId="4" borderId="29" xfId="0" applyFont="1" applyFill="1" applyBorder="1" applyAlignment="1">
      <alignment horizontal="center" vertical="center" wrapText="1" shrinkToFit="1"/>
    </xf>
    <xf numFmtId="0" fontId="31" fillId="4" borderId="73" xfId="0" applyFont="1" applyFill="1" applyBorder="1" applyAlignment="1">
      <alignment horizontal="center" vertical="center" wrapText="1" shrinkToFit="1"/>
    </xf>
    <xf numFmtId="0" fontId="30" fillId="0" borderId="21" xfId="0" applyFont="1" applyBorder="1" applyAlignment="1" quotePrefix="1">
      <alignment horizontal="center" vertical="center" shrinkToFit="1"/>
    </xf>
    <xf numFmtId="0" fontId="30" fillId="0" borderId="60" xfId="0" applyFont="1" applyBorder="1" applyAlignment="1" quotePrefix="1">
      <alignment horizontal="center" vertical="center" shrinkToFit="1"/>
    </xf>
    <xf numFmtId="0" fontId="30" fillId="0" borderId="26" xfId="0" applyFont="1" applyBorder="1" applyAlignment="1" quotePrefix="1">
      <alignment horizontal="center" vertical="center" shrinkToFit="1"/>
    </xf>
    <xf numFmtId="188" fontId="30" fillId="0" borderId="12" xfId="0" applyNumberFormat="1" applyFont="1" applyBorder="1" applyAlignment="1" quotePrefix="1">
      <alignment horizontal="right" vertical="center" shrinkToFit="1"/>
    </xf>
    <xf numFmtId="188" fontId="30" fillId="0" borderId="10" xfId="0" applyNumberFormat="1" applyFont="1" applyBorder="1" applyAlignment="1" quotePrefix="1">
      <alignment horizontal="right" vertical="center" shrinkToFit="1"/>
    </xf>
    <xf numFmtId="188" fontId="30" fillId="0" borderId="57" xfId="49" applyNumberFormat="1" applyFont="1" applyBorder="1" applyAlignment="1">
      <alignment horizontal="right" vertical="center" shrinkToFit="1"/>
    </xf>
    <xf numFmtId="188" fontId="30" fillId="0" borderId="16" xfId="49" applyNumberFormat="1" applyFont="1" applyBorder="1" applyAlignment="1">
      <alignment horizontal="right" vertical="center" shrinkToFit="1"/>
    </xf>
    <xf numFmtId="188" fontId="30" fillId="0" borderId="15" xfId="49" applyNumberFormat="1" applyFont="1" applyBorder="1" applyAlignment="1">
      <alignment horizontal="right" vertical="center" shrinkToFit="1"/>
    </xf>
    <xf numFmtId="188" fontId="30" fillId="0" borderId="31" xfId="0" applyNumberFormat="1" applyFont="1" applyBorder="1" applyAlignment="1" quotePrefix="1">
      <alignment horizontal="right" vertical="center" shrinkToFit="1"/>
    </xf>
    <xf numFmtId="188" fontId="30" fillId="0" borderId="73" xfId="0" applyNumberFormat="1" applyFont="1" applyBorder="1" applyAlignment="1" quotePrefix="1">
      <alignment horizontal="right" vertical="center" shrinkToFit="1"/>
    </xf>
    <xf numFmtId="188" fontId="30" fillId="0" borderId="29" xfId="0" applyNumberFormat="1" applyFont="1" applyBorder="1" applyAlignment="1" quotePrefix="1">
      <alignment horizontal="right" vertical="center" shrinkToFit="1"/>
    </xf>
    <xf numFmtId="188" fontId="30" fillId="0" borderId="31" xfId="49" applyNumberFormat="1" applyFont="1" applyBorder="1" applyAlignment="1">
      <alignment horizontal="right" vertical="center" shrinkToFit="1"/>
    </xf>
    <xf numFmtId="188" fontId="30" fillId="0" borderId="31" xfId="49" applyNumberFormat="1" applyFont="1" applyFill="1" applyBorder="1" applyAlignment="1">
      <alignment horizontal="right" vertical="center" shrinkToFit="1"/>
    </xf>
    <xf numFmtId="188" fontId="30" fillId="0" borderId="73" xfId="49" applyNumberFormat="1" applyFont="1" applyBorder="1" applyAlignment="1">
      <alignment horizontal="right" vertical="center" shrinkToFit="1"/>
    </xf>
    <xf numFmtId="188" fontId="30" fillId="0" borderId="29" xfId="49" applyNumberFormat="1" applyFont="1" applyBorder="1" applyAlignment="1">
      <alignment horizontal="right" vertical="center" shrinkToFit="1"/>
    </xf>
    <xf numFmtId="188" fontId="30" fillId="0" borderId="57" xfId="0" applyNumberFormat="1" applyFont="1" applyBorder="1" applyAlignment="1" quotePrefix="1">
      <alignment horizontal="right" vertical="center" shrinkToFit="1"/>
    </xf>
    <xf numFmtId="188" fontId="30" fillId="0" borderId="16" xfId="0" applyNumberFormat="1" applyFont="1" applyBorder="1" applyAlignment="1" quotePrefix="1">
      <alignment horizontal="right" vertical="center" shrinkToFit="1"/>
    </xf>
    <xf numFmtId="188" fontId="30" fillId="0" borderId="15" xfId="0" applyNumberFormat="1" applyFont="1" applyBorder="1" applyAlignment="1" quotePrefix="1">
      <alignment horizontal="right" vertical="center" shrinkToFit="1"/>
    </xf>
    <xf numFmtId="188" fontId="34" fillId="0" borderId="31" xfId="0" applyNumberFormat="1" applyFont="1" applyBorder="1" applyAlignment="1" quotePrefix="1">
      <alignment horizontal="right" vertical="center" shrinkToFit="1"/>
    </xf>
    <xf numFmtId="188" fontId="30" fillId="0" borderId="57" xfId="0" applyNumberFormat="1" applyFont="1" applyBorder="1" applyAlignment="1">
      <alignment horizontal="right" vertical="center" shrinkToFit="1"/>
    </xf>
    <xf numFmtId="188" fontId="30" fillId="0" borderId="57" xfId="49" applyNumberFormat="1" applyFont="1" applyBorder="1" applyAlignment="1">
      <alignment vertical="center" shrinkToFit="1"/>
    </xf>
    <xf numFmtId="188" fontId="30" fillId="0" borderId="16" xfId="49" applyNumberFormat="1" applyFont="1" applyBorder="1" applyAlignment="1">
      <alignment vertical="center" shrinkToFit="1"/>
    </xf>
    <xf numFmtId="188" fontId="30" fillId="0" borderId="15" xfId="49" applyNumberFormat="1" applyFont="1" applyBorder="1" applyAlignment="1">
      <alignment vertical="center" shrinkToFit="1"/>
    </xf>
    <xf numFmtId="188" fontId="30" fillId="0" borderId="31" xfId="49" applyNumberFormat="1" applyFont="1" applyFill="1" applyBorder="1" applyAlignment="1">
      <alignment vertical="center" shrinkToFit="1"/>
    </xf>
    <xf numFmtId="188" fontId="30" fillId="0" borderId="73" xfId="49" applyNumberFormat="1" applyFont="1" applyFill="1" applyBorder="1" applyAlignment="1">
      <alignment vertical="center" shrinkToFit="1"/>
    </xf>
    <xf numFmtId="188" fontId="30" fillId="0" borderId="29" xfId="49" applyNumberFormat="1" applyFont="1" applyFill="1" applyBorder="1" applyAlignment="1">
      <alignment vertical="center" shrinkToFit="1"/>
    </xf>
    <xf numFmtId="188" fontId="35" fillId="0" borderId="16" xfId="49" applyNumberFormat="1" applyFont="1" applyFill="1" applyBorder="1" applyAlignment="1" applyProtection="1">
      <alignment horizontal="right" vertical="center" shrinkToFit="1"/>
      <protection locked="0"/>
    </xf>
    <xf numFmtId="188" fontId="35" fillId="0" borderId="15" xfId="49" applyNumberFormat="1" applyFont="1" applyFill="1" applyBorder="1" applyAlignment="1" applyProtection="1">
      <alignment horizontal="right" vertical="center" shrinkToFit="1"/>
      <protection locked="0"/>
    </xf>
    <xf numFmtId="0" fontId="37" fillId="0" borderId="0" xfId="0" applyFont="1" applyFill="1" applyAlignment="1">
      <alignment horizontal="left" vertical="center"/>
    </xf>
    <xf numFmtId="0" fontId="36" fillId="0" borderId="0" xfId="0" applyFont="1" applyAlignment="1">
      <alignment/>
    </xf>
    <xf numFmtId="189" fontId="7" fillId="0" borderId="0" xfId="49" applyNumberFormat="1" applyFont="1" applyFill="1" applyBorder="1" applyAlignment="1">
      <alignment horizontal="right" vertical="center"/>
    </xf>
    <xf numFmtId="190" fontId="30" fillId="0" borderId="15" xfId="42" applyNumberFormat="1" applyFont="1" applyBorder="1" applyAlignment="1">
      <alignment horizontal="right" vertical="center" shrinkToFit="1"/>
    </xf>
    <xf numFmtId="190" fontId="30" fillId="0" borderId="57" xfId="42" applyNumberFormat="1" applyFont="1" applyBorder="1" applyAlignment="1">
      <alignment horizontal="right" vertical="center" shrinkToFit="1"/>
    </xf>
    <xf numFmtId="190" fontId="30" fillId="0" borderId="24" xfId="42" applyNumberFormat="1" applyFont="1" applyBorder="1" applyAlignment="1">
      <alignment horizontal="right" vertical="center" shrinkToFit="1"/>
    </xf>
    <xf numFmtId="190" fontId="30" fillId="0" borderId="28" xfId="42" applyNumberFormat="1" applyFont="1" applyBorder="1" applyAlignment="1">
      <alignment horizontal="right" vertical="center" shrinkToFit="1"/>
    </xf>
    <xf numFmtId="190" fontId="30" fillId="0" borderId="58" xfId="42" applyNumberFormat="1" applyFont="1" applyBorder="1" applyAlignment="1">
      <alignment horizontal="right" vertical="center" shrinkToFit="1"/>
    </xf>
    <xf numFmtId="190" fontId="30" fillId="0" borderId="77" xfId="42" applyNumberFormat="1" applyFont="1" applyBorder="1" applyAlignment="1">
      <alignment horizontal="right" vertical="center" shrinkToFit="1"/>
    </xf>
    <xf numFmtId="190" fontId="30" fillId="0" borderId="29" xfId="42" applyNumberFormat="1" applyFont="1" applyBorder="1" applyAlignment="1">
      <alignment horizontal="right" vertical="center" shrinkToFit="1"/>
    </xf>
    <xf numFmtId="190" fontId="30" fillId="0" borderId="31" xfId="42" applyNumberFormat="1" applyFont="1" applyBorder="1" applyAlignment="1">
      <alignment horizontal="right" vertical="center" shrinkToFit="1"/>
    </xf>
    <xf numFmtId="190" fontId="30" fillId="0" borderId="78" xfId="42" applyNumberFormat="1" applyFont="1" applyBorder="1" applyAlignment="1">
      <alignment horizontal="right" vertical="center" shrinkToFit="1"/>
    </xf>
    <xf numFmtId="190" fontId="30" fillId="0" borderId="10" xfId="42" applyNumberFormat="1" applyFont="1" applyBorder="1" applyAlignment="1">
      <alignment horizontal="right" vertical="center" shrinkToFit="1"/>
    </xf>
    <xf numFmtId="190" fontId="30" fillId="0" borderId="63" xfId="42" applyNumberFormat="1" applyFont="1" applyBorder="1" applyAlignment="1">
      <alignment horizontal="right" vertical="center" shrinkToFit="1"/>
    </xf>
    <xf numFmtId="190" fontId="30" fillId="0" borderId="25" xfId="42" applyNumberFormat="1" applyFont="1" applyBorder="1" applyAlignment="1">
      <alignment horizontal="right" vertical="center" shrinkToFit="1"/>
    </xf>
    <xf numFmtId="190" fontId="30" fillId="0" borderId="0" xfId="42" applyNumberFormat="1" applyFont="1" applyBorder="1" applyAlignment="1">
      <alignment horizontal="right" vertical="center" shrinkToFit="1"/>
    </xf>
    <xf numFmtId="190" fontId="30" fillId="0" borderId="18" xfId="42" applyNumberFormat="1" applyFont="1" applyBorder="1" applyAlignment="1">
      <alignment horizontal="right" vertical="center" shrinkToFit="1"/>
    </xf>
    <xf numFmtId="190" fontId="30" fillId="0" borderId="59" xfId="42" applyNumberFormat="1" applyFont="1" applyBorder="1" applyAlignment="1">
      <alignment horizontal="right" vertical="center" shrinkToFit="1"/>
    </xf>
    <xf numFmtId="190" fontId="30" fillId="0" borderId="76" xfId="42" applyNumberFormat="1" applyFont="1" applyBorder="1" applyAlignment="1">
      <alignment horizontal="right" vertical="center" shrinkToFit="1"/>
    </xf>
    <xf numFmtId="190" fontId="30" fillId="0" borderId="16" xfId="42" applyNumberFormat="1" applyFont="1" applyBorder="1" applyAlignment="1">
      <alignment horizontal="right" vertical="center" shrinkToFit="1"/>
    </xf>
    <xf numFmtId="190" fontId="30" fillId="0" borderId="72" xfId="42" applyNumberFormat="1" applyFont="1" applyBorder="1" applyAlignment="1">
      <alignment horizontal="right" vertical="center" shrinkToFit="1"/>
    </xf>
    <xf numFmtId="190" fontId="30" fillId="0" borderId="73" xfId="42" applyNumberFormat="1" applyFont="1" applyBorder="1" applyAlignment="1">
      <alignment horizontal="right" vertical="center" shrinkToFit="1"/>
    </xf>
    <xf numFmtId="190" fontId="30" fillId="0" borderId="12" xfId="42" applyNumberFormat="1" applyFont="1" applyBorder="1" applyAlignment="1">
      <alignment horizontal="right" vertical="center" shrinkToFit="1"/>
    </xf>
    <xf numFmtId="190" fontId="30" fillId="0" borderId="11" xfId="42" applyNumberFormat="1" applyFont="1" applyBorder="1" applyAlignment="1">
      <alignment horizontal="right" vertical="center" shrinkToFit="1"/>
    </xf>
    <xf numFmtId="190" fontId="30" fillId="0" borderId="60" xfId="42" applyNumberFormat="1" applyFont="1" applyBorder="1" applyAlignment="1">
      <alignment horizontal="right" vertical="center" shrinkToFit="1"/>
    </xf>
    <xf numFmtId="190" fontId="30" fillId="0" borderId="26" xfId="42" applyNumberFormat="1" applyFont="1" applyBorder="1" applyAlignment="1">
      <alignment horizontal="right" vertical="center" shrinkToFit="1"/>
    </xf>
    <xf numFmtId="190" fontId="30" fillId="0" borderId="17" xfId="42" applyNumberFormat="1" applyFont="1" applyBorder="1" applyAlignment="1">
      <alignment horizontal="right" vertical="center" shrinkToFit="1"/>
    </xf>
    <xf numFmtId="191" fontId="7" fillId="0" borderId="67" xfId="49" applyNumberFormat="1" applyFont="1" applyFill="1" applyBorder="1" applyAlignment="1">
      <alignment horizontal="right" vertical="center"/>
    </xf>
    <xf numFmtId="191" fontId="7" fillId="0" borderId="79" xfId="49" applyNumberFormat="1" applyFont="1" applyFill="1" applyBorder="1" applyAlignment="1">
      <alignment horizontal="right" vertical="center"/>
    </xf>
    <xf numFmtId="191" fontId="7" fillId="0" borderId="80" xfId="49" applyNumberFormat="1" applyFont="1" applyFill="1" applyBorder="1" applyAlignment="1">
      <alignment horizontal="right" vertical="center"/>
    </xf>
    <xf numFmtId="191" fontId="7" fillId="0" borderId="0" xfId="49" applyNumberFormat="1" applyFont="1" applyFill="1" applyBorder="1" applyAlignment="1">
      <alignment horizontal="right" vertical="center"/>
    </xf>
    <xf numFmtId="191" fontId="7" fillId="0" borderId="66" xfId="49" applyNumberFormat="1" applyFont="1" applyFill="1" applyBorder="1" applyAlignment="1">
      <alignment horizontal="right" vertical="center"/>
    </xf>
    <xf numFmtId="191" fontId="7" fillId="0" borderId="69" xfId="49" applyNumberFormat="1" applyFont="1" applyFill="1" applyBorder="1" applyAlignment="1">
      <alignment horizontal="right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left" vertical="center"/>
    </xf>
    <xf numFmtId="181" fontId="7" fillId="0" borderId="67" xfId="49" applyNumberFormat="1" applyFont="1" applyFill="1" applyBorder="1" applyAlignment="1">
      <alignment horizontal="right" vertical="center"/>
    </xf>
    <xf numFmtId="181" fontId="7" fillId="0" borderId="79" xfId="49" applyNumberFormat="1" applyFont="1" applyFill="1" applyBorder="1" applyAlignment="1">
      <alignment horizontal="right" vertical="center"/>
    </xf>
    <xf numFmtId="181" fontId="7" fillId="0" borderId="80" xfId="49" applyNumberFormat="1" applyFont="1" applyFill="1" applyBorder="1" applyAlignment="1">
      <alignment horizontal="right" vertical="center"/>
    </xf>
    <xf numFmtId="181" fontId="7" fillId="0" borderId="67" xfId="0" applyNumberFormat="1" applyFont="1" applyFill="1" applyBorder="1" applyAlignment="1">
      <alignment horizontal="right" vertical="center"/>
    </xf>
    <xf numFmtId="181" fontId="7" fillId="0" borderId="69" xfId="0" applyNumberFormat="1" applyFont="1" applyFill="1" applyBorder="1" applyAlignment="1">
      <alignment horizontal="right" vertical="center"/>
    </xf>
    <xf numFmtId="181" fontId="7" fillId="0" borderId="82" xfId="0" applyNumberFormat="1" applyFont="1" applyFill="1" applyBorder="1" applyAlignment="1">
      <alignment horizontal="right" vertical="center"/>
    </xf>
    <xf numFmtId="181" fontId="7" fillId="0" borderId="68" xfId="49" applyNumberFormat="1" applyFont="1" applyFill="1" applyBorder="1" applyAlignment="1">
      <alignment horizontal="right" vertical="center"/>
    </xf>
    <xf numFmtId="181" fontId="7" fillId="0" borderId="67" xfId="42" applyNumberFormat="1" applyFont="1" applyFill="1" applyBorder="1" applyAlignment="1">
      <alignment horizontal="right" vertical="center"/>
    </xf>
    <xf numFmtId="181" fontId="7" fillId="0" borderId="80" xfId="42" applyNumberFormat="1" applyFont="1" applyFill="1" applyBorder="1" applyAlignment="1">
      <alignment horizontal="right" vertical="center"/>
    </xf>
    <xf numFmtId="181" fontId="7" fillId="0" borderId="66" xfId="42" applyNumberFormat="1" applyFont="1" applyFill="1" applyBorder="1" applyAlignment="1">
      <alignment horizontal="right" vertical="center"/>
    </xf>
    <xf numFmtId="181" fontId="7" fillId="0" borderId="79" xfId="42" applyNumberFormat="1" applyFont="1" applyFill="1" applyBorder="1" applyAlignment="1">
      <alignment horizontal="right" vertical="center"/>
    </xf>
    <xf numFmtId="0" fontId="7" fillId="0" borderId="83" xfId="0" applyFont="1" applyFill="1" applyBorder="1" applyAlignment="1">
      <alignment horizontal="center" vertical="center" shrinkToFit="1"/>
    </xf>
    <xf numFmtId="183" fontId="32" fillId="0" borderId="84" xfId="49" applyNumberFormat="1" applyFont="1" applyFill="1" applyBorder="1" applyAlignment="1">
      <alignment horizontal="right" vertical="center" shrinkToFit="1"/>
    </xf>
    <xf numFmtId="187" fontId="32" fillId="0" borderId="84" xfId="49" applyNumberFormat="1" applyFont="1" applyFill="1" applyBorder="1" applyAlignment="1">
      <alignment horizontal="right" vertical="center" shrinkToFit="1"/>
    </xf>
    <xf numFmtId="182" fontId="7" fillId="0" borderId="85" xfId="49" applyNumberFormat="1" applyFont="1" applyFill="1" applyBorder="1" applyAlignment="1">
      <alignment horizontal="right" vertical="center"/>
    </xf>
    <xf numFmtId="38" fontId="7" fillId="21" borderId="86" xfId="49" applyFont="1" applyFill="1" applyBorder="1" applyAlignment="1">
      <alignment horizontal="center" vertical="center"/>
    </xf>
    <xf numFmtId="38" fontId="7" fillId="21" borderId="87" xfId="49" applyFont="1" applyFill="1" applyBorder="1" applyAlignment="1">
      <alignment horizontal="center" vertical="center"/>
    </xf>
    <xf numFmtId="38" fontId="7" fillId="21" borderId="88" xfId="49" applyFont="1" applyFill="1" applyBorder="1" applyAlignment="1">
      <alignment horizontal="center" vertical="center"/>
    </xf>
    <xf numFmtId="38" fontId="7" fillId="21" borderId="89" xfId="49" applyFont="1" applyFill="1" applyBorder="1" applyAlignment="1">
      <alignment horizontal="center" vertical="center"/>
    </xf>
    <xf numFmtId="38" fontId="7" fillId="21" borderId="90" xfId="49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183" fontId="32" fillId="0" borderId="10" xfId="49" applyNumberFormat="1" applyFont="1" applyFill="1" applyBorder="1" applyAlignment="1">
      <alignment horizontal="right" vertical="center" shrinkToFit="1"/>
    </xf>
    <xf numFmtId="187" fontId="32" fillId="0" borderId="12" xfId="49" applyNumberFormat="1" applyFont="1" applyFill="1" applyBorder="1" applyAlignment="1">
      <alignment horizontal="right" vertical="center" shrinkToFit="1"/>
    </xf>
    <xf numFmtId="187" fontId="32" fillId="0" borderId="72" xfId="49" applyNumberFormat="1" applyFont="1" applyFill="1" applyBorder="1" applyAlignment="1">
      <alignment horizontal="right" vertical="center" shrinkToFit="1"/>
    </xf>
    <xf numFmtId="183" fontId="32" fillId="0" borderId="11" xfId="49" applyNumberFormat="1" applyFont="1" applyFill="1" applyBorder="1" applyAlignment="1">
      <alignment horizontal="right" vertical="center" shrinkToFit="1"/>
    </xf>
    <xf numFmtId="187" fontId="32" fillId="0" borderId="73" xfId="49" applyNumberFormat="1" applyFont="1" applyFill="1" applyBorder="1" applyAlignment="1">
      <alignment horizontal="right" vertical="center" shrinkToFit="1"/>
    </xf>
    <xf numFmtId="183" fontId="32" fillId="0" borderId="15" xfId="49" applyNumberFormat="1" applyFont="1" applyFill="1" applyBorder="1" applyAlignment="1">
      <alignment horizontal="right" vertical="center" shrinkToFit="1"/>
    </xf>
    <xf numFmtId="187" fontId="32" fillId="0" borderId="16" xfId="49" applyNumberFormat="1" applyFont="1" applyFill="1" applyBorder="1" applyAlignment="1">
      <alignment horizontal="right" vertical="center" shrinkToFit="1"/>
    </xf>
    <xf numFmtId="187" fontId="32" fillId="0" borderId="91" xfId="49" applyNumberFormat="1" applyFont="1" applyFill="1" applyBorder="1" applyAlignment="1">
      <alignment horizontal="right" vertical="center" shrinkToFit="1"/>
    </xf>
    <xf numFmtId="183" fontId="32" fillId="0" borderId="13" xfId="49" applyNumberFormat="1" applyFont="1" applyFill="1" applyBorder="1" applyAlignment="1">
      <alignment horizontal="right" vertical="center" shrinkToFit="1"/>
    </xf>
    <xf numFmtId="183" fontId="32" fillId="0" borderId="29" xfId="49" applyNumberFormat="1" applyFont="1" applyFill="1" applyBorder="1" applyAlignment="1">
      <alignment horizontal="right" vertical="center" shrinkToFit="1"/>
    </xf>
    <xf numFmtId="183" fontId="32" fillId="0" borderId="18" xfId="49" applyNumberFormat="1" applyFont="1" applyFill="1" applyBorder="1" applyAlignment="1">
      <alignment horizontal="right" vertical="center" shrinkToFit="1"/>
    </xf>
    <xf numFmtId="187" fontId="32" fillId="0" borderId="76" xfId="49" applyNumberFormat="1" applyFont="1" applyFill="1" applyBorder="1" applyAlignment="1">
      <alignment horizontal="right" vertical="center" shrinkToFit="1"/>
    </xf>
    <xf numFmtId="183" fontId="32" fillId="0" borderId="28" xfId="49" applyNumberFormat="1" applyFont="1" applyFill="1" applyBorder="1" applyAlignment="1">
      <alignment horizontal="right" vertical="center" shrinkToFit="1"/>
    </xf>
    <xf numFmtId="187" fontId="32" fillId="0" borderId="17" xfId="49" applyNumberFormat="1" applyFont="1" applyFill="1" applyBorder="1" applyAlignment="1">
      <alignment horizontal="right" vertical="center" shrinkToFit="1"/>
    </xf>
    <xf numFmtId="0" fontId="7" fillId="0" borderId="78" xfId="0" applyFont="1" applyFill="1" applyBorder="1" applyAlignment="1">
      <alignment horizontal="center" vertical="center" shrinkToFit="1"/>
    </xf>
    <xf numFmtId="187" fontId="32" fillId="0" borderId="25" xfId="49" applyNumberFormat="1" applyFont="1" applyFill="1" applyBorder="1" applyAlignment="1">
      <alignment horizontal="right" vertical="center" shrinkToFit="1"/>
    </xf>
    <xf numFmtId="187" fontId="32" fillId="0" borderId="77" xfId="49" applyNumberFormat="1" applyFont="1" applyFill="1" applyBorder="1" applyAlignment="1">
      <alignment horizontal="right" vertical="center" shrinkToFit="1"/>
    </xf>
    <xf numFmtId="187" fontId="32" fillId="0" borderId="78" xfId="49" applyNumberFormat="1" applyFont="1" applyFill="1" applyBorder="1" applyAlignment="1">
      <alignment horizontal="right" vertical="center" shrinkToFit="1"/>
    </xf>
    <xf numFmtId="187" fontId="32" fillId="0" borderId="24" xfId="49" applyNumberFormat="1" applyFont="1" applyFill="1" applyBorder="1" applyAlignment="1">
      <alignment horizontal="right" vertical="center" shrinkToFit="1"/>
    </xf>
    <xf numFmtId="187" fontId="32" fillId="0" borderId="92" xfId="49" applyNumberFormat="1" applyFont="1" applyFill="1" applyBorder="1" applyAlignment="1">
      <alignment horizontal="right" vertical="center" shrinkToFit="1"/>
    </xf>
    <xf numFmtId="187" fontId="32" fillId="0" borderId="27" xfId="49" applyNumberFormat="1" applyFont="1" applyFill="1" applyBorder="1" applyAlignment="1">
      <alignment horizontal="right" vertical="center" shrinkToFit="1"/>
    </xf>
    <xf numFmtId="187" fontId="32" fillId="0" borderId="26" xfId="49" applyNumberFormat="1" applyFont="1" applyFill="1" applyBorder="1" applyAlignment="1">
      <alignment horizontal="right" vertical="center" shrinkToFit="1"/>
    </xf>
    <xf numFmtId="186" fontId="7" fillId="0" borderId="86" xfId="49" applyNumberFormat="1" applyFont="1" applyFill="1" applyBorder="1" applyAlignment="1">
      <alignment horizontal="right" vertical="center"/>
    </xf>
    <xf numFmtId="186" fontId="7" fillId="0" borderId="87" xfId="49" applyNumberFormat="1" applyFont="1" applyFill="1" applyBorder="1" applyAlignment="1">
      <alignment horizontal="right" vertical="center"/>
    </xf>
    <xf numFmtId="186" fontId="7" fillId="0" borderId="90" xfId="49" applyNumberFormat="1" applyFont="1" applyFill="1" applyBorder="1" applyAlignment="1">
      <alignment horizontal="right" vertical="center"/>
    </xf>
    <xf numFmtId="186" fontId="7" fillId="0" borderId="81" xfId="49" applyNumberFormat="1" applyFont="1" applyFill="1" applyBorder="1" applyAlignment="1">
      <alignment horizontal="right" vertical="center"/>
    </xf>
    <xf numFmtId="186" fontId="7" fillId="0" borderId="93" xfId="49" applyNumberFormat="1" applyFont="1" applyFill="1" applyBorder="1" applyAlignment="1">
      <alignment horizontal="right" vertical="center"/>
    </xf>
    <xf numFmtId="185" fontId="7" fillId="0" borderId="71" xfId="49" applyNumberFormat="1" applyFont="1" applyFill="1" applyBorder="1" applyAlignment="1">
      <alignment horizontal="right" vertical="center"/>
    </xf>
    <xf numFmtId="185" fontId="7" fillId="0" borderId="30" xfId="49" applyNumberFormat="1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center" vertical="center"/>
    </xf>
    <xf numFmtId="183" fontId="7" fillId="0" borderId="94" xfId="49" applyNumberFormat="1" applyFont="1" applyFill="1" applyBorder="1" applyAlignment="1">
      <alignment horizontal="right" vertical="center"/>
    </xf>
    <xf numFmtId="183" fontId="7" fillId="0" borderId="95" xfId="49" applyNumberFormat="1" applyFont="1" applyFill="1" applyBorder="1" applyAlignment="1">
      <alignment horizontal="right" vertical="center"/>
    </xf>
    <xf numFmtId="183" fontId="7" fillId="0" borderId="96" xfId="49" applyNumberFormat="1" applyFont="1" applyFill="1" applyBorder="1" applyAlignment="1">
      <alignment horizontal="right" vertical="center"/>
    </xf>
    <xf numFmtId="183" fontId="7" fillId="0" borderId="97" xfId="49" applyNumberFormat="1" applyFont="1" applyFill="1" applyBorder="1" applyAlignment="1">
      <alignment horizontal="right" vertical="center"/>
    </xf>
    <xf numFmtId="182" fontId="7" fillId="0" borderId="98" xfId="49" applyNumberFormat="1" applyFont="1" applyFill="1" applyBorder="1" applyAlignment="1">
      <alignment horizontal="right" vertical="center"/>
    </xf>
    <xf numFmtId="182" fontId="7" fillId="0" borderId="99" xfId="49" applyNumberFormat="1" applyFont="1" applyFill="1" applyBorder="1" applyAlignment="1">
      <alignment horizontal="right" vertical="center"/>
    </xf>
    <xf numFmtId="182" fontId="7" fillId="0" borderId="96" xfId="49" applyNumberFormat="1" applyFont="1" applyFill="1" applyBorder="1" applyAlignment="1">
      <alignment horizontal="right" vertical="center"/>
    </xf>
    <xf numFmtId="182" fontId="7" fillId="0" borderId="100" xfId="49" applyNumberFormat="1" applyFont="1" applyFill="1" applyBorder="1" applyAlignment="1">
      <alignment horizontal="right" vertical="center"/>
    </xf>
    <xf numFmtId="182" fontId="7" fillId="0" borderId="95" xfId="49" applyNumberFormat="1" applyFont="1" applyFill="1" applyBorder="1" applyAlignment="1">
      <alignment horizontal="right" vertical="center"/>
    </xf>
    <xf numFmtId="182" fontId="7" fillId="0" borderId="101" xfId="49" applyNumberFormat="1" applyFont="1" applyFill="1" applyBorder="1" applyAlignment="1">
      <alignment horizontal="right" vertical="center"/>
    </xf>
    <xf numFmtId="182" fontId="7" fillId="0" borderId="65" xfId="49" applyNumberFormat="1" applyFont="1" applyFill="1" applyBorder="1" applyAlignment="1">
      <alignment horizontal="right" vertical="center"/>
    </xf>
    <xf numFmtId="182" fontId="7" fillId="0" borderId="102" xfId="49" applyNumberFormat="1" applyFont="1" applyFill="1" applyBorder="1" applyAlignment="1">
      <alignment horizontal="right" vertical="center"/>
    </xf>
    <xf numFmtId="182" fontId="7" fillId="0" borderId="94" xfId="49" applyNumberFormat="1" applyFont="1" applyFill="1" applyBorder="1" applyAlignment="1">
      <alignment horizontal="right" vertical="center"/>
    </xf>
    <xf numFmtId="182" fontId="7" fillId="0" borderId="103" xfId="49" applyNumberFormat="1" applyFont="1" applyFill="1" applyBorder="1" applyAlignment="1">
      <alignment horizontal="right" vertical="center"/>
    </xf>
    <xf numFmtId="183" fontId="7" fillId="0" borderId="33" xfId="49" applyNumberFormat="1" applyFont="1" applyFill="1" applyBorder="1" applyAlignment="1">
      <alignment horizontal="right" vertical="center"/>
    </xf>
    <xf numFmtId="183" fontId="7" fillId="0" borderId="103" xfId="49" applyNumberFormat="1" applyFont="1" applyFill="1" applyBorder="1" applyAlignment="1">
      <alignment horizontal="right" vertical="center"/>
    </xf>
    <xf numFmtId="183" fontId="7" fillId="0" borderId="36" xfId="49" applyNumberFormat="1" applyFont="1" applyFill="1" applyBorder="1" applyAlignment="1">
      <alignment horizontal="right" vertical="center"/>
    </xf>
    <xf numFmtId="183" fontId="7" fillId="0" borderId="101" xfId="49" applyNumberFormat="1" applyFont="1" applyFill="1" applyBorder="1" applyAlignment="1">
      <alignment horizontal="right" vertical="center"/>
    </xf>
    <xf numFmtId="183" fontId="7" fillId="0" borderId="39" xfId="49" applyNumberFormat="1" applyFont="1" applyFill="1" applyBorder="1" applyAlignment="1">
      <alignment horizontal="right" vertical="center"/>
    </xf>
    <xf numFmtId="183" fontId="7" fillId="0" borderId="100" xfId="49" applyNumberFormat="1" applyFont="1" applyFill="1" applyBorder="1" applyAlignment="1">
      <alignment horizontal="right" vertical="center"/>
    </xf>
    <xf numFmtId="183" fontId="7" fillId="0" borderId="104" xfId="49" applyNumberFormat="1" applyFont="1" applyFill="1" applyBorder="1" applyAlignment="1">
      <alignment horizontal="right" vertical="center"/>
    </xf>
    <xf numFmtId="183" fontId="7" fillId="0" borderId="99" xfId="49" applyNumberFormat="1" applyFont="1" applyFill="1" applyBorder="1" applyAlignment="1">
      <alignment horizontal="right" vertical="center"/>
    </xf>
    <xf numFmtId="38" fontId="7" fillId="0" borderId="98" xfId="49" applyFont="1" applyFill="1" applyBorder="1" applyAlignment="1">
      <alignment horizontal="right" vertical="center"/>
    </xf>
    <xf numFmtId="38" fontId="7" fillId="0" borderId="104" xfId="49" applyFont="1" applyFill="1" applyBorder="1" applyAlignment="1">
      <alignment horizontal="right" vertical="center"/>
    </xf>
    <xf numFmtId="38" fontId="7" fillId="0" borderId="99" xfId="49" applyFont="1" applyFill="1" applyBorder="1" applyAlignment="1">
      <alignment horizontal="right" vertical="center"/>
    </xf>
    <xf numFmtId="183" fontId="7" fillId="0" borderId="105" xfId="49" applyNumberFormat="1" applyFont="1" applyFill="1" applyBorder="1" applyAlignment="1">
      <alignment horizontal="right" vertical="center"/>
    </xf>
    <xf numFmtId="183" fontId="7" fillId="0" borderId="44" xfId="49" applyNumberFormat="1" applyFont="1" applyFill="1" applyBorder="1" applyAlignment="1">
      <alignment horizontal="right" vertical="center"/>
    </xf>
    <xf numFmtId="183" fontId="7" fillId="0" borderId="106" xfId="49" applyNumberFormat="1" applyFont="1" applyFill="1" applyBorder="1" applyAlignment="1">
      <alignment horizontal="right" vertical="center"/>
    </xf>
    <xf numFmtId="183" fontId="7" fillId="0" borderId="65" xfId="49" applyNumberFormat="1" applyFont="1" applyFill="1" applyBorder="1" applyAlignment="1">
      <alignment horizontal="right" vertical="center"/>
    </xf>
    <xf numFmtId="183" fontId="7" fillId="0" borderId="46" xfId="49" applyNumberFormat="1" applyFont="1" applyFill="1" applyBorder="1" applyAlignment="1">
      <alignment horizontal="right" vertical="center"/>
    </xf>
    <xf numFmtId="183" fontId="7" fillId="0" borderId="102" xfId="49" applyNumberFormat="1" applyFont="1" applyFill="1" applyBorder="1" applyAlignment="1">
      <alignment horizontal="right" vertical="center"/>
    </xf>
    <xf numFmtId="183" fontId="7" fillId="0" borderId="98" xfId="49" applyNumberFormat="1" applyFont="1" applyFill="1" applyBorder="1" applyAlignment="1">
      <alignment horizontal="right" vertical="center"/>
    </xf>
    <xf numFmtId="183" fontId="7" fillId="0" borderId="107" xfId="49" applyNumberFormat="1" applyFont="1" applyFill="1" applyBorder="1" applyAlignment="1">
      <alignment horizontal="right" vertical="center"/>
    </xf>
    <xf numFmtId="183" fontId="7" fillId="0" borderId="42" xfId="49" applyNumberFormat="1" applyFont="1" applyFill="1" applyBorder="1" applyAlignment="1">
      <alignment horizontal="right" vertical="center"/>
    </xf>
    <xf numFmtId="183" fontId="7" fillId="0" borderId="108" xfId="49" applyNumberFormat="1" applyFont="1" applyFill="1" applyBorder="1" applyAlignment="1">
      <alignment horizontal="right" vertical="center"/>
    </xf>
    <xf numFmtId="0" fontId="32" fillId="0" borderId="7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189" fontId="7" fillId="0" borderId="67" xfId="49" applyNumberFormat="1" applyFont="1" applyFill="1" applyBorder="1" applyAlignment="1">
      <alignment horizontal="right" vertical="center"/>
    </xf>
    <xf numFmtId="189" fontId="7" fillId="0" borderId="79" xfId="49" applyNumberFormat="1" applyFont="1" applyFill="1" applyBorder="1" applyAlignment="1">
      <alignment horizontal="right" vertical="center"/>
    </xf>
    <xf numFmtId="189" fontId="7" fillId="0" borderId="80" xfId="49" applyNumberFormat="1" applyFont="1" applyFill="1" applyBorder="1" applyAlignment="1">
      <alignment horizontal="right" vertical="center"/>
    </xf>
    <xf numFmtId="189" fontId="7" fillId="0" borderId="68" xfId="49" applyNumberFormat="1" applyFont="1" applyFill="1" applyBorder="1" applyAlignment="1">
      <alignment horizontal="right" vertical="center"/>
    </xf>
    <xf numFmtId="189" fontId="7" fillId="0" borderId="109" xfId="49" applyNumberFormat="1" applyFont="1" applyFill="1" applyBorder="1" applyAlignment="1">
      <alignment horizontal="right" vertical="center"/>
    </xf>
    <xf numFmtId="189" fontId="7" fillId="0" borderId="66" xfId="49" applyNumberFormat="1" applyFont="1" applyFill="1" applyBorder="1" applyAlignment="1">
      <alignment horizontal="right" vertical="center"/>
    </xf>
    <xf numFmtId="189" fontId="7" fillId="0" borderId="69" xfId="49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38" fontId="42" fillId="0" borderId="0" xfId="49" applyFont="1" applyFill="1" applyBorder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8" fillId="0" borderId="0" xfId="65" applyNumberFormat="1" applyFont="1" applyAlignment="1">
      <alignment horizontal="right" vertical="center"/>
      <protection/>
    </xf>
    <xf numFmtId="0" fontId="7" fillId="0" borderId="0" xfId="0" applyFont="1" applyBorder="1" applyAlignment="1">
      <alignment horizontal="right" vertical="center" wrapText="1"/>
    </xf>
    <xf numFmtId="0" fontId="0" fillId="0" borderId="0" xfId="65" applyNumberFormat="1" applyFont="1" applyAlignment="1">
      <alignment horizontal="right" vertical="center"/>
      <protection/>
    </xf>
    <xf numFmtId="177" fontId="0" fillId="0" borderId="0" xfId="65" applyNumberFormat="1" applyFont="1" applyAlignment="1">
      <alignment horizontal="right" vertical="center"/>
      <protection/>
    </xf>
    <xf numFmtId="0" fontId="1" fillId="0" borderId="0" xfId="65" applyNumberFormat="1" applyFont="1" applyAlignment="1">
      <alignment horizontal="right" vertical="center"/>
      <protection/>
    </xf>
    <xf numFmtId="0" fontId="8" fillId="0" borderId="0" xfId="65" applyNumberFormat="1" applyFont="1" applyAlignment="1">
      <alignment horizontal="left" vertical="center"/>
      <protection/>
    </xf>
    <xf numFmtId="0" fontId="0" fillId="0" borderId="0" xfId="65" applyNumberFormat="1" applyFont="1" applyAlignment="1">
      <alignment horizontal="left" vertical="center"/>
      <protection/>
    </xf>
    <xf numFmtId="0" fontId="31" fillId="0" borderId="58" xfId="65" applyNumberFormat="1" applyFont="1" applyBorder="1" applyAlignment="1">
      <alignment horizontal="center" vertical="center" shrinkToFit="1"/>
      <protection/>
    </xf>
    <xf numFmtId="0" fontId="31" fillId="0" borderId="42" xfId="0" applyFont="1" applyFill="1" applyBorder="1" applyAlignment="1">
      <alignment horizontal="center" vertical="center" shrinkToFit="1"/>
    </xf>
    <xf numFmtId="0" fontId="43" fillId="0" borderId="0" xfId="65" applyNumberFormat="1" applyFont="1" applyAlignment="1">
      <alignment horizontal="left" vertical="center"/>
      <protection/>
    </xf>
    <xf numFmtId="0" fontId="46" fillId="0" borderId="0" xfId="65" applyNumberFormat="1" applyFont="1" applyAlignment="1">
      <alignment horizontal="left" vertical="center"/>
      <protection/>
    </xf>
    <xf numFmtId="0" fontId="43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1" fillId="0" borderId="58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center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 shrinkToFit="1"/>
      <protection/>
    </xf>
    <xf numFmtId="0" fontId="7" fillId="0" borderId="0" xfId="0" applyFont="1" applyFill="1" applyAlignment="1" applyProtection="1" quotePrefix="1">
      <alignment horizontal="left" vertical="center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81" xfId="0" applyFont="1" applyFill="1" applyBorder="1" applyAlignment="1" applyProtection="1">
      <alignment horizontal="left" vertical="center"/>
      <protection/>
    </xf>
    <xf numFmtId="0" fontId="7" fillId="0" borderId="105" xfId="0" applyFont="1" applyFill="1" applyBorder="1" applyAlignment="1" applyProtection="1">
      <alignment horizontal="center" vertical="center"/>
      <protection/>
    </xf>
    <xf numFmtId="0" fontId="7" fillId="0" borderId="110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06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 shrinkToFit="1"/>
      <protection/>
    </xf>
    <xf numFmtId="0" fontId="7" fillId="0" borderId="73" xfId="0" applyFont="1" applyFill="1" applyBorder="1" applyAlignment="1" applyProtection="1">
      <alignment horizontal="center" vertical="center" shrinkToFit="1"/>
      <protection/>
    </xf>
    <xf numFmtId="0" fontId="7" fillId="0" borderId="78" xfId="0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 applyProtection="1">
      <alignment horizontal="center" vertical="center" shrinkToFit="1"/>
      <protection/>
    </xf>
    <xf numFmtId="0" fontId="7" fillId="0" borderId="36" xfId="0" applyFont="1" applyFill="1" applyBorder="1" applyAlignment="1" applyProtection="1">
      <alignment horizontal="center" vertical="center" shrinkToFit="1"/>
      <protection/>
    </xf>
    <xf numFmtId="0" fontId="7" fillId="0" borderId="83" xfId="0" applyFont="1" applyFill="1" applyBorder="1" applyAlignment="1" applyProtection="1">
      <alignment horizontal="center" vertical="center" shrinkToFit="1"/>
      <protection/>
    </xf>
    <xf numFmtId="0" fontId="7" fillId="0" borderId="47" xfId="0" applyFont="1" applyFill="1" applyBorder="1" applyAlignment="1" applyProtection="1">
      <alignment horizontal="center" vertical="center" shrinkToFit="1"/>
      <protection/>
    </xf>
    <xf numFmtId="38" fontId="7" fillId="21" borderId="86" xfId="49" applyFont="1" applyFill="1" applyBorder="1" applyAlignment="1" applyProtection="1">
      <alignment horizontal="center" vertical="center"/>
      <protection/>
    </xf>
    <xf numFmtId="182" fontId="7" fillId="0" borderId="15" xfId="49" applyNumberFormat="1" applyFont="1" applyFill="1" applyBorder="1" applyAlignment="1" applyProtection="1">
      <alignment horizontal="right" vertical="center"/>
      <protection/>
    </xf>
    <xf numFmtId="182" fontId="7" fillId="0" borderId="24" xfId="49" applyNumberFormat="1" applyFont="1" applyFill="1" applyBorder="1" applyAlignment="1" applyProtection="1">
      <alignment horizontal="right" vertical="center"/>
      <protection/>
    </xf>
    <xf numFmtId="181" fontId="7" fillId="0" borderId="67" xfId="49" applyNumberFormat="1" applyFont="1" applyFill="1" applyBorder="1" applyAlignment="1" applyProtection="1">
      <alignment horizontal="right" vertical="center"/>
      <protection/>
    </xf>
    <xf numFmtId="183" fontId="7" fillId="0" borderId="23" xfId="49" applyNumberFormat="1" applyFont="1" applyFill="1" applyBorder="1" applyAlignment="1" applyProtection="1">
      <alignment horizontal="right" vertical="center"/>
      <protection/>
    </xf>
    <xf numFmtId="183" fontId="7" fillId="0" borderId="94" xfId="49" applyNumberFormat="1" applyFont="1" applyFill="1" applyBorder="1" applyAlignment="1" applyProtection="1">
      <alignment horizontal="right" vertical="center"/>
      <protection/>
    </xf>
    <xf numFmtId="183" fontId="7" fillId="0" borderId="34" xfId="49" applyNumberFormat="1" applyFont="1" applyFill="1" applyBorder="1" applyAlignment="1" applyProtection="1">
      <alignment horizontal="right" vertical="center"/>
      <protection/>
    </xf>
    <xf numFmtId="183" fontId="7" fillId="0" borderId="10" xfId="49" applyNumberFormat="1" applyFont="1" applyFill="1" applyBorder="1" applyAlignment="1" applyProtection="1">
      <alignment horizontal="right" vertical="center"/>
      <protection/>
    </xf>
    <xf numFmtId="183" fontId="7" fillId="0" borderId="33" xfId="49" applyNumberFormat="1" applyFont="1" applyFill="1" applyBorder="1" applyAlignment="1" applyProtection="1">
      <alignment horizontal="right" vertical="center"/>
      <protection/>
    </xf>
    <xf numFmtId="183" fontId="7" fillId="0" borderId="103" xfId="49" applyNumberFormat="1" applyFont="1" applyFill="1" applyBorder="1" applyAlignment="1" applyProtection="1">
      <alignment horizontal="right" vertical="center"/>
      <protection/>
    </xf>
    <xf numFmtId="191" fontId="7" fillId="0" borderId="67" xfId="49" applyNumberFormat="1" applyFont="1" applyFill="1" applyBorder="1" applyAlignment="1" applyProtection="1">
      <alignment horizontal="right" vertical="center"/>
      <protection/>
    </xf>
    <xf numFmtId="185" fontId="7" fillId="0" borderId="53" xfId="49" applyNumberFormat="1" applyFont="1" applyFill="1" applyBorder="1" applyAlignment="1" applyProtection="1">
      <alignment horizontal="right" vertical="center"/>
      <protection/>
    </xf>
    <xf numFmtId="185" fontId="7" fillId="0" borderId="57" xfId="49" applyNumberFormat="1" applyFont="1" applyFill="1" applyBorder="1" applyAlignment="1" applyProtection="1">
      <alignment horizontal="right" vertical="center"/>
      <protection/>
    </xf>
    <xf numFmtId="185" fontId="7" fillId="0" borderId="48" xfId="49" applyNumberFormat="1" applyFont="1" applyFill="1" applyBorder="1" applyAlignment="1" applyProtection="1">
      <alignment horizontal="right" vertical="center"/>
      <protection/>
    </xf>
    <xf numFmtId="186" fontId="7" fillId="0" borderId="86" xfId="49" applyNumberFormat="1" applyFont="1" applyFill="1" applyBorder="1" applyAlignment="1" applyProtection="1">
      <alignment horizontal="right" vertical="center"/>
      <protection/>
    </xf>
    <xf numFmtId="186" fontId="7" fillId="0" borderId="57" xfId="49" applyNumberFormat="1" applyFont="1" applyFill="1" applyBorder="1" applyAlignment="1" applyProtection="1">
      <alignment horizontal="right" vertical="center"/>
      <protection/>
    </xf>
    <xf numFmtId="186" fontId="7" fillId="0" borderId="48" xfId="49" applyNumberFormat="1" applyFont="1" applyFill="1" applyBorder="1" applyAlignment="1" applyProtection="1">
      <alignment horizontal="right" vertical="center"/>
      <protection/>
    </xf>
    <xf numFmtId="183" fontId="32" fillId="0" borderId="10" xfId="49" applyNumberFormat="1" applyFont="1" applyFill="1" applyBorder="1" applyAlignment="1" applyProtection="1">
      <alignment horizontal="right" vertical="center" shrinkToFit="1"/>
      <protection/>
    </xf>
    <xf numFmtId="187" fontId="32" fillId="0" borderId="12" xfId="49" applyNumberFormat="1" applyFont="1" applyFill="1" applyBorder="1" applyAlignment="1" applyProtection="1">
      <alignment horizontal="right" vertical="center" shrinkToFit="1"/>
      <protection/>
    </xf>
    <xf numFmtId="187" fontId="32" fillId="0" borderId="25" xfId="49" applyNumberFormat="1" applyFont="1" applyFill="1" applyBorder="1" applyAlignment="1" applyProtection="1">
      <alignment horizontal="right" vertical="center" shrinkToFit="1"/>
      <protection/>
    </xf>
    <xf numFmtId="183" fontId="32" fillId="0" borderId="38" xfId="49" applyNumberFormat="1" applyFont="1" applyFill="1" applyBorder="1" applyAlignment="1" applyProtection="1">
      <alignment horizontal="right" vertical="center" shrinkToFit="1"/>
      <protection/>
    </xf>
    <xf numFmtId="183" fontId="32" fillId="0" borderId="39" xfId="49" applyNumberFormat="1" applyFont="1" applyFill="1" applyBorder="1" applyAlignment="1" applyProtection="1">
      <alignment horizontal="right" vertical="center" shrinkToFit="1"/>
      <protection/>
    </xf>
    <xf numFmtId="183" fontId="32" fillId="0" borderId="40" xfId="49" applyNumberFormat="1" applyFont="1" applyFill="1" applyBorder="1" applyAlignment="1" applyProtection="1">
      <alignment horizontal="right" vertical="center" shrinkToFit="1"/>
      <protection/>
    </xf>
    <xf numFmtId="187" fontId="32" fillId="0" borderId="39" xfId="49" applyNumberFormat="1" applyFont="1" applyFill="1" applyBorder="1" applyAlignment="1" applyProtection="1">
      <alignment horizontal="right" vertical="center" shrinkToFit="1"/>
      <protection/>
    </xf>
    <xf numFmtId="38" fontId="7" fillId="21" borderId="87" xfId="49" applyFont="1" applyFill="1" applyBorder="1" applyAlignment="1" applyProtection="1">
      <alignment horizontal="center" vertical="center"/>
      <protection/>
    </xf>
    <xf numFmtId="182" fontId="7" fillId="0" borderId="10" xfId="49" applyNumberFormat="1" applyFont="1" applyFill="1" applyBorder="1" applyAlignment="1" applyProtection="1">
      <alignment horizontal="right" vertical="center"/>
      <protection/>
    </xf>
    <xf numFmtId="182" fontId="7" fillId="0" borderId="25" xfId="49" applyNumberFormat="1" applyFont="1" applyFill="1" applyBorder="1" applyAlignment="1" applyProtection="1">
      <alignment horizontal="right" vertical="center"/>
      <protection/>
    </xf>
    <xf numFmtId="181" fontId="7" fillId="0" borderId="79" xfId="49" applyNumberFormat="1" applyFont="1" applyFill="1" applyBorder="1" applyAlignment="1" applyProtection="1">
      <alignment horizontal="right" vertical="center"/>
      <protection/>
    </xf>
    <xf numFmtId="191" fontId="7" fillId="0" borderId="79" xfId="49" applyNumberFormat="1" applyFont="1" applyFill="1" applyBorder="1" applyAlignment="1" applyProtection="1">
      <alignment horizontal="right" vertical="center"/>
      <protection/>
    </xf>
    <xf numFmtId="185" fontId="7" fillId="0" borderId="54" xfId="49" applyNumberFormat="1" applyFont="1" applyFill="1" applyBorder="1" applyAlignment="1" applyProtection="1">
      <alignment horizontal="right" vertical="center"/>
      <protection/>
    </xf>
    <xf numFmtId="185" fontId="7" fillId="0" borderId="58" xfId="49" applyNumberFormat="1" applyFont="1" applyFill="1" applyBorder="1" applyAlignment="1" applyProtection="1">
      <alignment horizontal="right" vertical="center"/>
      <protection/>
    </xf>
    <xf numFmtId="185" fontId="7" fillId="0" borderId="49" xfId="49" applyNumberFormat="1" applyFont="1" applyFill="1" applyBorder="1" applyAlignment="1" applyProtection="1">
      <alignment horizontal="right" vertical="center"/>
      <protection/>
    </xf>
    <xf numFmtId="186" fontId="7" fillId="0" borderId="87" xfId="49" applyNumberFormat="1" applyFont="1" applyFill="1" applyBorder="1" applyAlignment="1" applyProtection="1">
      <alignment horizontal="right" vertical="center"/>
      <protection/>
    </xf>
    <xf numFmtId="186" fontId="7" fillId="0" borderId="58" xfId="49" applyNumberFormat="1" applyFont="1" applyFill="1" applyBorder="1" applyAlignment="1" applyProtection="1">
      <alignment horizontal="right" vertical="center"/>
      <protection/>
    </xf>
    <xf numFmtId="186" fontId="7" fillId="0" borderId="49" xfId="49" applyNumberFormat="1" applyFont="1" applyFill="1" applyBorder="1" applyAlignment="1" applyProtection="1">
      <alignment horizontal="right" vertical="center"/>
      <protection/>
    </xf>
    <xf numFmtId="187" fontId="32" fillId="0" borderId="72" xfId="49" applyNumberFormat="1" applyFont="1" applyFill="1" applyBorder="1" applyAlignment="1" applyProtection="1">
      <alignment horizontal="right" vertical="center" shrinkToFit="1"/>
      <protection/>
    </xf>
    <xf numFmtId="187" fontId="32" fillId="0" borderId="77" xfId="49" applyNumberFormat="1" applyFont="1" applyFill="1" applyBorder="1" applyAlignment="1" applyProtection="1">
      <alignment horizontal="right" vertical="center" shrinkToFit="1"/>
      <protection/>
    </xf>
    <xf numFmtId="183" fontId="32" fillId="0" borderId="32" xfId="49" applyNumberFormat="1" applyFont="1" applyFill="1" applyBorder="1" applyAlignment="1" applyProtection="1">
      <alignment horizontal="right" vertical="center" shrinkToFit="1"/>
      <protection/>
    </xf>
    <xf numFmtId="183" fontId="32" fillId="0" borderId="33" xfId="49" applyNumberFormat="1" applyFont="1" applyFill="1" applyBorder="1" applyAlignment="1" applyProtection="1">
      <alignment horizontal="right" vertical="center" shrinkToFit="1"/>
      <protection/>
    </xf>
    <xf numFmtId="183" fontId="32" fillId="0" borderId="34" xfId="49" applyNumberFormat="1" applyFont="1" applyFill="1" applyBorder="1" applyAlignment="1" applyProtection="1">
      <alignment horizontal="right" vertical="center" shrinkToFit="1"/>
      <protection/>
    </xf>
    <xf numFmtId="187" fontId="32" fillId="0" borderId="42" xfId="49" applyNumberFormat="1" applyFont="1" applyFill="1" applyBorder="1" applyAlignment="1" applyProtection="1">
      <alignment horizontal="right" vertical="center" shrinkToFit="1"/>
      <protection/>
    </xf>
    <xf numFmtId="186" fontId="7" fillId="0" borderId="90" xfId="49" applyNumberFormat="1" applyFont="1" applyFill="1" applyBorder="1" applyAlignment="1" applyProtection="1">
      <alignment horizontal="right" vertical="center"/>
      <protection/>
    </xf>
    <xf numFmtId="186" fontId="7" fillId="0" borderId="63" xfId="49" applyNumberFormat="1" applyFont="1" applyFill="1" applyBorder="1" applyAlignment="1" applyProtection="1">
      <alignment horizontal="right" vertical="center"/>
      <protection/>
    </xf>
    <xf numFmtId="186" fontId="7" fillId="0" borderId="61" xfId="49" applyNumberFormat="1" applyFont="1" applyFill="1" applyBorder="1" applyAlignment="1" applyProtection="1">
      <alignment horizontal="right" vertical="center"/>
      <protection/>
    </xf>
    <xf numFmtId="38" fontId="7" fillId="21" borderId="88" xfId="49" applyFont="1" applyFill="1" applyBorder="1" applyAlignment="1" applyProtection="1">
      <alignment horizontal="center" vertical="center"/>
      <protection/>
    </xf>
    <xf numFmtId="182" fontId="7" fillId="0" borderId="11" xfId="49" applyNumberFormat="1" applyFont="1" applyFill="1" applyBorder="1" applyAlignment="1" applyProtection="1">
      <alignment horizontal="right" vertical="center"/>
      <protection/>
    </xf>
    <xf numFmtId="182" fontId="7" fillId="0" borderId="26" xfId="49" applyNumberFormat="1" applyFont="1" applyFill="1" applyBorder="1" applyAlignment="1" applyProtection="1">
      <alignment horizontal="right" vertical="center"/>
      <protection/>
    </xf>
    <xf numFmtId="181" fontId="7" fillId="0" borderId="80" xfId="49" applyNumberFormat="1" applyFont="1" applyFill="1" applyBorder="1" applyAlignment="1" applyProtection="1">
      <alignment horizontal="right" vertical="center"/>
      <protection/>
    </xf>
    <xf numFmtId="183" fontId="7" fillId="0" borderId="21" xfId="49" applyNumberFormat="1" applyFont="1" applyFill="1" applyBorder="1" applyAlignment="1" applyProtection="1">
      <alignment horizontal="right" vertical="center"/>
      <protection/>
    </xf>
    <xf numFmtId="183" fontId="7" fillId="0" borderId="95" xfId="49" applyNumberFormat="1" applyFont="1" applyFill="1" applyBorder="1" applyAlignment="1" applyProtection="1">
      <alignment horizontal="right" vertical="center"/>
      <protection/>
    </xf>
    <xf numFmtId="183" fontId="7" fillId="0" borderId="37" xfId="49" applyNumberFormat="1" applyFont="1" applyFill="1" applyBorder="1" applyAlignment="1" applyProtection="1">
      <alignment horizontal="right" vertical="center"/>
      <protection/>
    </xf>
    <xf numFmtId="183" fontId="7" fillId="0" borderId="11" xfId="49" applyNumberFormat="1" applyFont="1" applyFill="1" applyBorder="1" applyAlignment="1" applyProtection="1">
      <alignment horizontal="right" vertical="center"/>
      <protection/>
    </xf>
    <xf numFmtId="183" fontId="7" fillId="0" borderId="36" xfId="49" applyNumberFormat="1" applyFont="1" applyFill="1" applyBorder="1" applyAlignment="1" applyProtection="1">
      <alignment horizontal="right" vertical="center"/>
      <protection/>
    </xf>
    <xf numFmtId="183" fontId="7" fillId="0" borderId="101" xfId="49" applyNumberFormat="1" applyFont="1" applyFill="1" applyBorder="1" applyAlignment="1" applyProtection="1">
      <alignment horizontal="right" vertical="center"/>
      <protection/>
    </xf>
    <xf numFmtId="191" fontId="7" fillId="0" borderId="80" xfId="49" applyNumberFormat="1" applyFont="1" applyFill="1" applyBorder="1" applyAlignment="1" applyProtection="1">
      <alignment horizontal="right" vertical="center"/>
      <protection/>
    </xf>
    <xf numFmtId="185" fontId="7" fillId="0" borderId="55" xfId="49" applyNumberFormat="1" applyFont="1" applyFill="1" applyBorder="1" applyAlignment="1" applyProtection="1">
      <alignment horizontal="right" vertical="center"/>
      <protection/>
    </xf>
    <xf numFmtId="185" fontId="7" fillId="0" borderId="31" xfId="49" applyNumberFormat="1" applyFont="1" applyFill="1" applyBorder="1" applyAlignment="1" applyProtection="1">
      <alignment horizontal="right" vertical="center"/>
      <protection/>
    </xf>
    <xf numFmtId="185" fontId="7" fillId="0" borderId="50" xfId="49" applyNumberFormat="1" applyFont="1" applyFill="1" applyBorder="1" applyAlignment="1" applyProtection="1">
      <alignment horizontal="right" vertical="center"/>
      <protection/>
    </xf>
    <xf numFmtId="186" fontId="7" fillId="0" borderId="81" xfId="49" applyNumberFormat="1" applyFont="1" applyFill="1" applyBorder="1" applyAlignment="1" applyProtection="1">
      <alignment horizontal="right" vertical="center"/>
      <protection/>
    </xf>
    <xf numFmtId="186" fontId="7" fillId="0" borderId="60" xfId="49" applyNumberFormat="1" applyFont="1" applyFill="1" applyBorder="1" applyAlignment="1" applyProtection="1">
      <alignment horizontal="right" vertical="center"/>
      <protection/>
    </xf>
    <xf numFmtId="186" fontId="7" fillId="0" borderId="52" xfId="49" applyNumberFormat="1" applyFont="1" applyFill="1" applyBorder="1" applyAlignment="1" applyProtection="1">
      <alignment horizontal="right" vertical="center"/>
      <protection/>
    </xf>
    <xf numFmtId="183" fontId="32" fillId="0" borderId="11" xfId="49" applyNumberFormat="1" applyFont="1" applyFill="1" applyBorder="1" applyAlignment="1" applyProtection="1">
      <alignment horizontal="right" vertical="center" shrinkToFit="1"/>
      <protection/>
    </xf>
    <xf numFmtId="187" fontId="32" fillId="0" borderId="73" xfId="49" applyNumberFormat="1" applyFont="1" applyFill="1" applyBorder="1" applyAlignment="1" applyProtection="1">
      <alignment horizontal="right" vertical="center" shrinkToFit="1"/>
      <protection/>
    </xf>
    <xf numFmtId="187" fontId="32" fillId="0" borderId="78" xfId="49" applyNumberFormat="1" applyFont="1" applyFill="1" applyBorder="1" applyAlignment="1" applyProtection="1">
      <alignment horizontal="right" vertical="center" shrinkToFit="1"/>
      <protection/>
    </xf>
    <xf numFmtId="183" fontId="32" fillId="0" borderId="35" xfId="49" applyNumberFormat="1" applyFont="1" applyFill="1" applyBorder="1" applyAlignment="1" applyProtection="1">
      <alignment horizontal="right" vertical="center" shrinkToFit="1"/>
      <protection/>
    </xf>
    <xf numFmtId="183" fontId="32" fillId="0" borderId="36" xfId="49" applyNumberFormat="1" applyFont="1" applyFill="1" applyBorder="1" applyAlignment="1" applyProtection="1">
      <alignment horizontal="right" vertical="center" shrinkToFit="1"/>
      <protection/>
    </xf>
    <xf numFmtId="183" fontId="32" fillId="0" borderId="37" xfId="49" applyNumberFormat="1" applyFont="1" applyFill="1" applyBorder="1" applyAlignment="1" applyProtection="1">
      <alignment horizontal="right" vertical="center" shrinkToFit="1"/>
      <protection/>
    </xf>
    <xf numFmtId="187" fontId="32" fillId="0" borderId="44" xfId="49" applyNumberFormat="1" applyFont="1" applyFill="1" applyBorder="1" applyAlignment="1" applyProtection="1">
      <alignment horizontal="right" vertical="center" shrinkToFit="1"/>
      <protection/>
    </xf>
    <xf numFmtId="183" fontId="7" fillId="0" borderId="22" xfId="49" applyNumberFormat="1" applyFont="1" applyFill="1" applyBorder="1" applyAlignment="1" applyProtection="1">
      <alignment horizontal="right" vertical="center"/>
      <protection/>
    </xf>
    <xf numFmtId="183" fontId="7" fillId="0" borderId="96" xfId="49" applyNumberFormat="1" applyFont="1" applyFill="1" applyBorder="1" applyAlignment="1" applyProtection="1">
      <alignment horizontal="right" vertical="center"/>
      <protection/>
    </xf>
    <xf numFmtId="183" fontId="7" fillId="0" borderId="40" xfId="49" applyNumberFormat="1" applyFont="1" applyFill="1" applyBorder="1" applyAlignment="1" applyProtection="1">
      <alignment horizontal="right" vertical="center"/>
      <protection/>
    </xf>
    <xf numFmtId="183" fontId="7" fillId="0" borderId="15" xfId="49" applyNumberFormat="1" applyFont="1" applyFill="1" applyBorder="1" applyAlignment="1" applyProtection="1">
      <alignment horizontal="right" vertical="center"/>
      <protection/>
    </xf>
    <xf numFmtId="183" fontId="7" fillId="0" borderId="39" xfId="49" applyNumberFormat="1" applyFont="1" applyFill="1" applyBorder="1" applyAlignment="1" applyProtection="1">
      <alignment horizontal="right" vertical="center"/>
      <protection/>
    </xf>
    <xf numFmtId="183" fontId="7" fillId="0" borderId="100" xfId="49" applyNumberFormat="1" applyFont="1" applyFill="1" applyBorder="1" applyAlignment="1" applyProtection="1">
      <alignment horizontal="right" vertical="center"/>
      <protection/>
    </xf>
    <xf numFmtId="183" fontId="32" fillId="0" borderId="15" xfId="49" applyNumberFormat="1" applyFont="1" applyFill="1" applyBorder="1" applyAlignment="1" applyProtection="1">
      <alignment horizontal="right" vertical="center" shrinkToFit="1"/>
      <protection/>
    </xf>
    <xf numFmtId="187" fontId="32" fillId="0" borderId="16" xfId="49" applyNumberFormat="1" applyFont="1" applyFill="1" applyBorder="1" applyAlignment="1" applyProtection="1">
      <alignment horizontal="right" vertical="center" shrinkToFit="1"/>
      <protection/>
    </xf>
    <xf numFmtId="187" fontId="32" fillId="0" borderId="24" xfId="49" applyNumberFormat="1" applyFont="1" applyFill="1" applyBorder="1" applyAlignment="1" applyProtection="1">
      <alignment horizontal="right" vertical="center" shrinkToFit="1"/>
      <protection/>
    </xf>
    <xf numFmtId="181" fontId="7" fillId="0" borderId="67" xfId="0" applyNumberFormat="1" applyFont="1" applyFill="1" applyBorder="1" applyAlignment="1" applyProtection="1">
      <alignment horizontal="right" vertical="center"/>
      <protection/>
    </xf>
    <xf numFmtId="191" fontId="7" fillId="0" borderId="68" xfId="49" applyNumberFormat="1" applyFont="1" applyFill="1" applyBorder="1" applyAlignment="1" applyProtection="1">
      <alignment horizontal="right" vertical="center"/>
      <protection/>
    </xf>
    <xf numFmtId="181" fontId="7" fillId="0" borderId="69" xfId="0" applyNumberFormat="1" applyFont="1" applyFill="1" applyBorder="1" applyAlignment="1" applyProtection="1">
      <alignment horizontal="right" vertical="center"/>
      <protection/>
    </xf>
    <xf numFmtId="191" fontId="7" fillId="0" borderId="109" xfId="49" applyNumberFormat="1" applyFont="1" applyFill="1" applyBorder="1" applyAlignment="1" applyProtection="1">
      <alignment horizontal="right" vertical="center"/>
      <protection/>
    </xf>
    <xf numFmtId="187" fontId="32" fillId="0" borderId="91" xfId="49" applyNumberFormat="1" applyFont="1" applyFill="1" applyBorder="1" applyAlignment="1" applyProtection="1">
      <alignment horizontal="right" vertical="center" shrinkToFit="1"/>
      <protection/>
    </xf>
    <xf numFmtId="187" fontId="32" fillId="0" borderId="92" xfId="49" applyNumberFormat="1" applyFont="1" applyFill="1" applyBorder="1" applyAlignment="1" applyProtection="1">
      <alignment horizontal="right" vertical="center" shrinkToFit="1"/>
      <protection/>
    </xf>
    <xf numFmtId="38" fontId="7" fillId="21" borderId="89" xfId="49" applyFont="1" applyFill="1" applyBorder="1" applyAlignment="1" applyProtection="1">
      <alignment horizontal="center" vertical="center"/>
      <protection/>
    </xf>
    <xf numFmtId="182" fontId="7" fillId="0" borderId="13" xfId="49" applyNumberFormat="1" applyFont="1" applyFill="1" applyBorder="1" applyAlignment="1" applyProtection="1">
      <alignment horizontal="right" vertical="center"/>
      <protection/>
    </xf>
    <xf numFmtId="182" fontId="7" fillId="0" borderId="85" xfId="49" applyNumberFormat="1" applyFont="1" applyFill="1" applyBorder="1" applyAlignment="1" applyProtection="1">
      <alignment horizontal="right" vertical="center"/>
      <protection/>
    </xf>
    <xf numFmtId="181" fontId="7" fillId="0" borderId="82" xfId="0" applyNumberFormat="1" applyFont="1" applyFill="1" applyBorder="1" applyAlignment="1" applyProtection="1">
      <alignment horizontal="right" vertical="center"/>
      <protection/>
    </xf>
    <xf numFmtId="183" fontId="7" fillId="0" borderId="111" xfId="49" applyNumberFormat="1" applyFont="1" applyFill="1" applyBorder="1" applyAlignment="1" applyProtection="1">
      <alignment horizontal="right" vertical="center"/>
      <protection/>
    </xf>
    <xf numFmtId="183" fontId="7" fillId="0" borderId="97" xfId="49" applyNumberFormat="1" applyFont="1" applyFill="1" applyBorder="1" applyAlignment="1" applyProtection="1">
      <alignment horizontal="right" vertical="center"/>
      <protection/>
    </xf>
    <xf numFmtId="183" fontId="7" fillId="0" borderId="112" xfId="49" applyNumberFormat="1" applyFont="1" applyFill="1" applyBorder="1" applyAlignment="1" applyProtection="1">
      <alignment horizontal="right" vertical="center"/>
      <protection/>
    </xf>
    <xf numFmtId="183" fontId="7" fillId="0" borderId="13" xfId="49" applyNumberFormat="1" applyFont="1" applyFill="1" applyBorder="1" applyAlignment="1" applyProtection="1">
      <alignment horizontal="right" vertical="center"/>
      <protection/>
    </xf>
    <xf numFmtId="183" fontId="7" fillId="0" borderId="104" xfId="49" applyNumberFormat="1" applyFont="1" applyFill="1" applyBorder="1" applyAlignment="1" applyProtection="1">
      <alignment horizontal="right" vertical="center"/>
      <protection/>
    </xf>
    <xf numFmtId="183" fontId="7" fillId="0" borderId="99" xfId="49" applyNumberFormat="1" applyFont="1" applyFill="1" applyBorder="1" applyAlignment="1" applyProtection="1">
      <alignment horizontal="right" vertical="center"/>
      <protection/>
    </xf>
    <xf numFmtId="186" fontId="7" fillId="0" borderId="0" xfId="49" applyNumberFormat="1" applyFont="1" applyFill="1" applyBorder="1" applyAlignment="1" applyProtection="1">
      <alignment horizontal="right" vertical="center"/>
      <protection/>
    </xf>
    <xf numFmtId="186" fontId="7" fillId="0" borderId="64" xfId="49" applyNumberFormat="1" applyFont="1" applyFill="1" applyBorder="1" applyAlignment="1" applyProtection="1">
      <alignment horizontal="right" vertical="center"/>
      <protection/>
    </xf>
    <xf numFmtId="186" fontId="7" fillId="0" borderId="62" xfId="49" applyNumberFormat="1" applyFont="1" applyFill="1" applyBorder="1" applyAlignment="1" applyProtection="1">
      <alignment horizontal="right" vertical="center"/>
      <protection/>
    </xf>
    <xf numFmtId="183" fontId="32" fillId="0" borderId="13" xfId="49" applyNumberFormat="1" applyFont="1" applyFill="1" applyBorder="1" applyAlignment="1" applyProtection="1">
      <alignment horizontal="right" vertical="center" shrinkToFit="1"/>
      <protection/>
    </xf>
    <xf numFmtId="187" fontId="32" fillId="0" borderId="33" xfId="49" applyNumberFormat="1" applyFont="1" applyFill="1" applyBorder="1" applyAlignment="1" applyProtection="1">
      <alignment horizontal="right" vertical="center" shrinkToFit="1"/>
      <protection/>
    </xf>
    <xf numFmtId="181" fontId="7" fillId="0" borderId="68" xfId="49" applyNumberFormat="1" applyFont="1" applyFill="1" applyBorder="1" applyAlignment="1" applyProtection="1">
      <alignment horizontal="right" vertical="center"/>
      <protection/>
    </xf>
    <xf numFmtId="188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32" fillId="21" borderId="113" xfId="0" applyFont="1" applyFill="1" applyBorder="1" applyAlignment="1">
      <alignment horizontal="center" vertical="center" wrapText="1"/>
    </xf>
    <xf numFmtId="0" fontId="32" fillId="21" borderId="11" xfId="0" applyFont="1" applyFill="1" applyBorder="1" applyAlignment="1">
      <alignment horizontal="center" vertical="center" wrapText="1"/>
    </xf>
    <xf numFmtId="177" fontId="8" fillId="0" borderId="0" xfId="65" applyNumberFormat="1" applyFont="1" applyAlignment="1">
      <alignment horizontal="right" vertical="center"/>
      <protection/>
    </xf>
    <xf numFmtId="0" fontId="8" fillId="0" borderId="0" xfId="65" applyNumberFormat="1" applyFont="1" applyBorder="1" applyAlignment="1">
      <alignment horizontal="right" vertical="center"/>
      <protection/>
    </xf>
    <xf numFmtId="0" fontId="1" fillId="0" borderId="0" xfId="65" applyNumberFormat="1" applyFont="1" applyBorder="1" applyAlignment="1">
      <alignment horizontal="right" vertical="center"/>
      <protection/>
    </xf>
    <xf numFmtId="0" fontId="7" fillId="0" borderId="71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71" xfId="0" applyFont="1" applyBorder="1" applyAlignment="1">
      <alignment horizontal="left" vertical="center"/>
    </xf>
    <xf numFmtId="0" fontId="7" fillId="0" borderId="93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71" xfId="0" applyFont="1" applyFill="1" applyBorder="1" applyAlignment="1">
      <alignment horizontal="right" vertical="center"/>
    </xf>
    <xf numFmtId="0" fontId="7" fillId="0" borderId="93" xfId="0" applyFont="1" applyFill="1" applyBorder="1" applyAlignment="1">
      <alignment horizontal="right" vertical="center"/>
    </xf>
    <xf numFmtId="0" fontId="7" fillId="21" borderId="1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 shrinkToFit="1"/>
    </xf>
    <xf numFmtId="0" fontId="30" fillId="0" borderId="57" xfId="0" applyFont="1" applyBorder="1" applyAlignment="1">
      <alignment horizontal="center" vertical="center" wrapText="1" shrinkToFit="1"/>
    </xf>
    <xf numFmtId="0" fontId="30" fillId="4" borderId="57" xfId="0" applyFont="1" applyFill="1" applyBorder="1" applyAlignment="1">
      <alignment horizontal="center" vertical="center" wrapText="1" shrinkToFit="1"/>
    </xf>
    <xf numFmtId="0" fontId="30" fillId="0" borderId="16" xfId="0" applyFont="1" applyFill="1" applyBorder="1" applyAlignment="1">
      <alignment horizontal="center" vertical="center" wrapText="1" shrinkToFit="1"/>
    </xf>
    <xf numFmtId="0" fontId="0" fillId="21" borderId="26" xfId="0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0" fillId="0" borderId="73" xfId="0" applyFont="1" applyBorder="1" applyAlignment="1">
      <alignment horizontal="center" vertical="center" shrinkToFit="1"/>
    </xf>
    <xf numFmtId="188" fontId="30" fillId="0" borderId="57" xfId="49" applyNumberFormat="1" applyFont="1" applyFill="1" applyBorder="1" applyAlignment="1">
      <alignment horizontal="right" vertical="center" shrinkToFit="1"/>
    </xf>
    <xf numFmtId="188" fontId="30" fillId="0" borderId="16" xfId="49" applyNumberFormat="1" applyFont="1" applyFill="1" applyBorder="1" applyAlignment="1">
      <alignment horizontal="right" vertical="center" shrinkToFit="1"/>
    </xf>
    <xf numFmtId="188" fontId="30" fillId="0" borderId="72" xfId="49" applyNumberFormat="1" applyFont="1" applyFill="1" applyBorder="1" applyAlignment="1">
      <alignment horizontal="right" vertical="center" shrinkToFit="1"/>
    </xf>
    <xf numFmtId="188" fontId="30" fillId="0" borderId="73" xfId="49" applyNumberFormat="1" applyFont="1" applyFill="1" applyBorder="1" applyAlignment="1">
      <alignment horizontal="right" vertical="center" shrinkToFit="1"/>
    </xf>
    <xf numFmtId="188" fontId="30" fillId="0" borderId="13" xfId="49" applyNumberFormat="1" applyFont="1" applyFill="1" applyBorder="1" applyAlignment="1">
      <alignment horizontal="right" vertical="center" shrinkToFit="1"/>
    </xf>
    <xf numFmtId="188" fontId="30" fillId="0" borderId="64" xfId="49" applyNumberFormat="1" applyFont="1" applyFill="1" applyBorder="1" applyAlignment="1">
      <alignment horizontal="right" vertical="center" shrinkToFit="1"/>
    </xf>
    <xf numFmtId="188" fontId="30" fillId="0" borderId="64" xfId="49" applyNumberFormat="1" applyFont="1" applyFill="1" applyBorder="1" applyAlignment="1">
      <alignment vertical="center" shrinkToFit="1"/>
    </xf>
    <xf numFmtId="188" fontId="30" fillId="0" borderId="14" xfId="49" applyNumberFormat="1" applyFont="1" applyFill="1" applyBorder="1" applyAlignment="1">
      <alignment horizontal="right" vertical="center" shrinkToFit="1"/>
    </xf>
    <xf numFmtId="188" fontId="30" fillId="0" borderId="113" xfId="49" applyNumberFormat="1" applyFont="1" applyFill="1" applyBorder="1" applyAlignment="1">
      <alignment horizontal="right" vertical="center" shrinkToFit="1"/>
    </xf>
    <xf numFmtId="188" fontId="30" fillId="0" borderId="115" xfId="49" applyNumberFormat="1" applyFont="1" applyFill="1" applyBorder="1" applyAlignment="1">
      <alignment horizontal="right" vertical="center" shrinkToFit="1"/>
    </xf>
    <xf numFmtId="188" fontId="35" fillId="0" borderId="115" xfId="49" applyNumberFormat="1" applyFont="1" applyFill="1" applyBorder="1" applyAlignment="1" applyProtection="1">
      <alignment horizontal="right" vertical="center" shrinkToFit="1"/>
      <protection locked="0"/>
    </xf>
    <xf numFmtId="188" fontId="30" fillId="0" borderId="75" xfId="49" applyNumberFormat="1" applyFont="1" applyFill="1" applyBorder="1" applyAlignment="1">
      <alignment horizontal="right" vertical="center" shrinkToFit="1"/>
    </xf>
    <xf numFmtId="188" fontId="30" fillId="0" borderId="116" xfId="49" applyNumberFormat="1" applyFont="1" applyFill="1" applyBorder="1" applyAlignment="1">
      <alignment horizontal="right" vertical="center" shrinkToFit="1"/>
    </xf>
    <xf numFmtId="188" fontId="30" fillId="0" borderId="117" xfId="49" applyNumberFormat="1" applyFont="1" applyFill="1" applyBorder="1" applyAlignment="1">
      <alignment horizontal="right" vertical="center" shrinkToFit="1"/>
    </xf>
    <xf numFmtId="188" fontId="35" fillId="0" borderId="117" xfId="49" applyNumberFormat="1" applyFont="1" applyFill="1" applyBorder="1" applyAlignment="1">
      <alignment horizontal="right" vertical="center" shrinkToFit="1"/>
    </xf>
    <xf numFmtId="188" fontId="30" fillId="0" borderId="118" xfId="49" applyNumberFormat="1" applyFont="1" applyFill="1" applyBorder="1" applyAlignment="1">
      <alignment horizontal="right" vertical="center" shrinkToFit="1"/>
    </xf>
    <xf numFmtId="188" fontId="32" fillId="0" borderId="60" xfId="49" applyNumberFormat="1" applyFont="1" applyFill="1" applyBorder="1" applyAlignment="1">
      <alignment horizontal="right" vertical="center"/>
    </xf>
    <xf numFmtId="188" fontId="32" fillId="0" borderId="17" xfId="49" applyNumberFormat="1" applyFont="1" applyFill="1" applyBorder="1" applyAlignment="1">
      <alignment horizontal="right" vertical="center"/>
    </xf>
    <xf numFmtId="0" fontId="7" fillId="0" borderId="93" xfId="0" applyFont="1" applyBorder="1" applyAlignment="1">
      <alignment horizontal="left" vertical="center"/>
    </xf>
    <xf numFmtId="0" fontId="32" fillId="0" borderId="0" xfId="65" applyNumberFormat="1" applyFont="1" applyAlignment="1">
      <alignment horizontal="left" vertical="center"/>
      <protection/>
    </xf>
    <xf numFmtId="0" fontId="32" fillId="0" borderId="0" xfId="65" applyNumberFormat="1" applyFont="1" applyAlignment="1">
      <alignment horizontal="right" vertical="center"/>
      <protection/>
    </xf>
    <xf numFmtId="177" fontId="30" fillId="0" borderId="42" xfId="65" applyNumberFormat="1" applyFont="1" applyBorder="1" applyAlignment="1">
      <alignment horizontal="right" vertical="center"/>
      <protection/>
    </xf>
    <xf numFmtId="177" fontId="30" fillId="0" borderId="119" xfId="65" applyNumberFormat="1" applyFont="1" applyBorder="1" applyAlignment="1">
      <alignment horizontal="right" vertical="center"/>
      <protection/>
    </xf>
    <xf numFmtId="0" fontId="31" fillId="0" borderId="56" xfId="65" applyNumberFormat="1" applyFont="1" applyBorder="1" applyAlignment="1">
      <alignment horizontal="center" vertical="center" shrinkToFit="1"/>
      <protection/>
    </xf>
    <xf numFmtId="0" fontId="31" fillId="0" borderId="18" xfId="65" applyNumberFormat="1" applyFont="1" applyBorder="1" applyAlignment="1">
      <alignment horizontal="center" vertical="center" shrinkToFit="1"/>
      <protection/>
    </xf>
    <xf numFmtId="0" fontId="51" fillId="0" borderId="25" xfId="0" applyFont="1" applyBorder="1" applyAlignment="1">
      <alignment vertical="center"/>
    </xf>
    <xf numFmtId="0" fontId="52" fillId="0" borderId="0" xfId="65" applyNumberFormat="1" applyFont="1" applyAlignment="1">
      <alignment horizontal="left" vertical="center"/>
      <protection/>
    </xf>
    <xf numFmtId="49" fontId="53" fillId="0" borderId="0" xfId="0" applyNumberFormat="1" applyFont="1" applyAlignment="1">
      <alignment horizontal="right"/>
    </xf>
    <xf numFmtId="0" fontId="7" fillId="0" borderId="84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183" fontId="7" fillId="0" borderId="81" xfId="49" applyNumberFormat="1" applyFont="1" applyFill="1" applyBorder="1" applyAlignment="1">
      <alignment horizontal="right" vertical="center"/>
    </xf>
    <xf numFmtId="183" fontId="7" fillId="0" borderId="86" xfId="49" applyNumberFormat="1" applyFont="1" applyFill="1" applyBorder="1" applyAlignment="1">
      <alignment horizontal="right" vertical="center"/>
    </xf>
    <xf numFmtId="183" fontId="7" fillId="0" borderId="88" xfId="49" applyNumberFormat="1" applyFont="1" applyFill="1" applyBorder="1" applyAlignment="1">
      <alignment horizontal="right" vertical="center"/>
    </xf>
    <xf numFmtId="183" fontId="7" fillId="0" borderId="87" xfId="49" applyNumberFormat="1" applyFont="1" applyFill="1" applyBorder="1" applyAlignment="1">
      <alignment horizontal="right" vertical="center"/>
    </xf>
    <xf numFmtId="183" fontId="7" fillId="0" borderId="19" xfId="49" applyNumberFormat="1" applyFont="1" applyFill="1" applyBorder="1" applyAlignment="1">
      <alignment horizontal="right" vertical="center"/>
    </xf>
    <xf numFmtId="177" fontId="30" fillId="0" borderId="120" xfId="65" applyNumberFormat="1" applyFont="1" applyBorder="1" applyAlignment="1">
      <alignment horizontal="right" vertical="center"/>
      <protection/>
    </xf>
    <xf numFmtId="0" fontId="31" fillId="0" borderId="107" xfId="0" applyFont="1" applyFill="1" applyBorder="1" applyAlignment="1">
      <alignment horizontal="center" vertical="center" shrinkToFit="1"/>
    </xf>
    <xf numFmtId="0" fontId="31" fillId="0" borderId="119" xfId="66" applyFont="1" applyFill="1" applyBorder="1" applyAlignment="1">
      <alignment horizontal="center" vertical="center" shrinkToFit="1"/>
      <protection/>
    </xf>
    <xf numFmtId="177" fontId="30" fillId="0" borderId="107" xfId="65" applyNumberFormat="1" applyFont="1" applyBorder="1" applyAlignment="1">
      <alignment horizontal="right" vertical="center"/>
      <protection/>
    </xf>
    <xf numFmtId="187" fontId="32" fillId="0" borderId="38" xfId="49" applyNumberFormat="1" applyFont="1" applyFill="1" applyBorder="1" applyAlignment="1">
      <alignment horizontal="right" vertical="center" shrinkToFit="1"/>
    </xf>
    <xf numFmtId="187" fontId="32" fillId="0" borderId="40" xfId="49" applyNumberFormat="1" applyFont="1" applyFill="1" applyBorder="1" applyAlignment="1">
      <alignment horizontal="right" vertical="center" shrinkToFit="1"/>
    </xf>
    <xf numFmtId="187" fontId="32" fillId="0" borderId="41" xfId="49" applyNumberFormat="1" applyFont="1" applyFill="1" applyBorder="1" applyAlignment="1">
      <alignment horizontal="right" vertical="center" shrinkToFit="1"/>
    </xf>
    <xf numFmtId="187" fontId="32" fillId="0" borderId="34" xfId="49" applyNumberFormat="1" applyFont="1" applyFill="1" applyBorder="1" applyAlignment="1">
      <alignment horizontal="right" vertical="center" shrinkToFit="1"/>
    </xf>
    <xf numFmtId="187" fontId="32" fillId="0" borderId="43" xfId="49" applyNumberFormat="1" applyFont="1" applyFill="1" applyBorder="1" applyAlignment="1">
      <alignment horizontal="right" vertical="center" shrinkToFit="1"/>
    </xf>
    <xf numFmtId="187" fontId="32" fillId="0" borderId="37" xfId="49" applyNumberFormat="1" applyFont="1" applyFill="1" applyBorder="1" applyAlignment="1">
      <alignment horizontal="right" vertical="center" shrinkToFit="1"/>
    </xf>
    <xf numFmtId="187" fontId="32" fillId="0" borderId="32" xfId="49" applyNumberFormat="1" applyFont="1" applyFill="1" applyBorder="1" applyAlignment="1">
      <alignment horizontal="right" vertical="center" shrinkToFit="1"/>
    </xf>
    <xf numFmtId="187" fontId="32" fillId="0" borderId="110" xfId="49" applyNumberFormat="1" applyFont="1" applyFill="1" applyBorder="1" applyAlignment="1">
      <alignment horizontal="right" vertical="center" shrinkToFit="1"/>
    </xf>
    <xf numFmtId="187" fontId="32" fillId="0" borderId="45" xfId="49" applyNumberFormat="1" applyFont="1" applyFill="1" applyBorder="1" applyAlignment="1">
      <alignment horizontal="right" vertical="center" shrinkToFit="1"/>
    </xf>
    <xf numFmtId="187" fontId="32" fillId="0" borderId="19" xfId="49" applyNumberFormat="1" applyFont="1" applyFill="1" applyBorder="1" applyAlignment="1">
      <alignment horizontal="right" vertical="center" shrinkToFit="1"/>
    </xf>
    <xf numFmtId="187" fontId="32" fillId="0" borderId="121" xfId="49" applyNumberFormat="1" applyFont="1" applyFill="1" applyBorder="1" applyAlignment="1">
      <alignment horizontal="right" vertical="center" shrinkToFit="1"/>
    </xf>
    <xf numFmtId="187" fontId="32" fillId="0" borderId="35" xfId="49" applyNumberFormat="1" applyFont="1" applyFill="1" applyBorder="1" applyAlignment="1">
      <alignment horizontal="right" vertical="center" shrinkToFit="1"/>
    </xf>
    <xf numFmtId="187" fontId="32" fillId="0" borderId="38" xfId="49" applyNumberFormat="1" applyFont="1" applyFill="1" applyBorder="1" applyAlignment="1" applyProtection="1">
      <alignment horizontal="right" vertical="center" shrinkToFit="1"/>
      <protection/>
    </xf>
    <xf numFmtId="187" fontId="32" fillId="0" borderId="40" xfId="49" applyNumberFormat="1" applyFont="1" applyFill="1" applyBorder="1" applyAlignment="1" applyProtection="1">
      <alignment horizontal="right" vertical="center" shrinkToFit="1"/>
      <protection/>
    </xf>
    <xf numFmtId="187" fontId="32" fillId="0" borderId="41" xfId="49" applyNumberFormat="1" applyFont="1" applyFill="1" applyBorder="1" applyAlignment="1" applyProtection="1">
      <alignment horizontal="right" vertical="center" shrinkToFit="1"/>
      <protection/>
    </xf>
    <xf numFmtId="187" fontId="32" fillId="0" borderId="34" xfId="49" applyNumberFormat="1" applyFont="1" applyFill="1" applyBorder="1" applyAlignment="1" applyProtection="1">
      <alignment horizontal="right" vertical="center" shrinkToFit="1"/>
      <protection/>
    </xf>
    <xf numFmtId="187" fontId="32" fillId="0" borderId="43" xfId="49" applyNumberFormat="1" applyFont="1" applyFill="1" applyBorder="1" applyAlignment="1" applyProtection="1">
      <alignment horizontal="right" vertical="center" shrinkToFit="1"/>
      <protection/>
    </xf>
    <xf numFmtId="187" fontId="32" fillId="0" borderId="37" xfId="49" applyNumberFormat="1" applyFont="1" applyFill="1" applyBorder="1" applyAlignment="1" applyProtection="1">
      <alignment horizontal="right" vertical="center" shrinkToFit="1"/>
      <protection/>
    </xf>
    <xf numFmtId="187" fontId="32" fillId="0" borderId="32" xfId="49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>
      <alignment horizontal="right" vertical="center"/>
    </xf>
    <xf numFmtId="182" fontId="7" fillId="4" borderId="11" xfId="49" applyNumberFormat="1" applyFont="1" applyFill="1" applyBorder="1" applyAlignment="1" applyProtection="1">
      <alignment horizontal="right" vertical="center"/>
      <protection locked="0"/>
    </xf>
    <xf numFmtId="182" fontId="7" fillId="4" borderId="26" xfId="49" applyNumberFormat="1" applyFont="1" applyFill="1" applyBorder="1" applyAlignment="1" applyProtection="1">
      <alignment horizontal="right" vertical="center"/>
      <protection locked="0"/>
    </xf>
    <xf numFmtId="181" fontId="7" fillId="0" borderId="80" xfId="42" applyNumberFormat="1" applyFont="1" applyFill="1" applyBorder="1" applyAlignment="1">
      <alignment horizontal="right" vertical="center"/>
    </xf>
    <xf numFmtId="182" fontId="7" fillId="4" borderId="21" xfId="49" applyNumberFormat="1" applyFont="1" applyFill="1" applyBorder="1" applyAlignment="1">
      <alignment horizontal="right" vertical="center"/>
    </xf>
    <xf numFmtId="182" fontId="7" fillId="4" borderId="95" xfId="49" applyNumberFormat="1" applyFont="1" applyFill="1" applyBorder="1" applyAlignment="1" applyProtection="1">
      <alignment horizontal="right" vertical="center"/>
      <protection locked="0"/>
    </xf>
    <xf numFmtId="182" fontId="7" fillId="4" borderId="101" xfId="49" applyNumberFormat="1" applyFont="1" applyFill="1" applyBorder="1" applyAlignment="1" applyProtection="1">
      <alignment horizontal="right" vertical="center"/>
      <protection locked="0"/>
    </xf>
    <xf numFmtId="183" fontId="7" fillId="4" borderId="29" xfId="49" applyNumberFormat="1" applyFont="1" applyFill="1" applyBorder="1" applyAlignment="1">
      <alignment horizontal="right" vertical="center"/>
    </xf>
    <xf numFmtId="183" fontId="7" fillId="4" borderId="105" xfId="49" applyNumberFormat="1" applyFont="1" applyFill="1" applyBorder="1" applyAlignment="1" applyProtection="1">
      <alignment horizontal="right" vertical="center"/>
      <protection locked="0"/>
    </xf>
    <xf numFmtId="183" fontId="7" fillId="4" borderId="44" xfId="49" applyNumberFormat="1" applyFont="1" applyFill="1" applyBorder="1" applyAlignment="1" applyProtection="1">
      <alignment horizontal="right" vertical="center"/>
      <protection locked="0"/>
    </xf>
    <xf numFmtId="183" fontId="7" fillId="4" borderId="106" xfId="49" applyNumberFormat="1" applyFont="1" applyFill="1" applyBorder="1" applyAlignment="1" applyProtection="1">
      <alignment horizontal="right" vertical="center"/>
      <protection locked="0"/>
    </xf>
    <xf numFmtId="191" fontId="7" fillId="0" borderId="80" xfId="49" applyNumberFormat="1" applyFont="1" applyFill="1" applyBorder="1" applyAlignment="1">
      <alignment horizontal="right" vertical="center"/>
    </xf>
    <xf numFmtId="185" fontId="7" fillId="4" borderId="55" xfId="49" applyNumberFormat="1" applyFont="1" applyFill="1" applyBorder="1" applyAlignment="1">
      <alignment horizontal="right" vertical="center"/>
    </xf>
    <xf numFmtId="185" fontId="7" fillId="4" borderId="31" xfId="49" applyNumberFormat="1" applyFont="1" applyFill="1" applyBorder="1" applyAlignment="1" applyProtection="1">
      <alignment horizontal="right" vertical="center"/>
      <protection locked="0"/>
    </xf>
    <xf numFmtId="185" fontId="7" fillId="4" borderId="50" xfId="49" applyNumberFormat="1" applyFont="1" applyFill="1" applyBorder="1" applyAlignment="1" applyProtection="1">
      <alignment horizontal="right" vertical="center"/>
      <protection locked="0"/>
    </xf>
    <xf numFmtId="186" fontId="7" fillId="0" borderId="81" xfId="49" applyNumberFormat="1" applyFont="1" applyFill="1" applyBorder="1" applyAlignment="1">
      <alignment horizontal="right" vertical="center"/>
    </xf>
    <xf numFmtId="186" fontId="7" fillId="0" borderId="60" xfId="49" applyNumberFormat="1" applyFont="1" applyFill="1" applyBorder="1" applyAlignment="1">
      <alignment horizontal="right" vertical="center"/>
    </xf>
    <xf numFmtId="186" fontId="7" fillId="0" borderId="52" xfId="49" applyNumberFormat="1" applyFont="1" applyFill="1" applyBorder="1" applyAlignment="1">
      <alignment horizontal="right" vertical="center"/>
    </xf>
    <xf numFmtId="183" fontId="32" fillId="4" borderId="29" xfId="49" applyNumberFormat="1" applyFont="1" applyFill="1" applyBorder="1" applyAlignment="1" applyProtection="1">
      <alignment horizontal="right" vertical="center" shrinkToFit="1"/>
      <protection locked="0"/>
    </xf>
    <xf numFmtId="187" fontId="32" fillId="0" borderId="73" xfId="49" applyNumberFormat="1" applyFont="1" applyFill="1" applyBorder="1" applyAlignment="1">
      <alignment horizontal="right" vertical="center" shrinkToFit="1"/>
    </xf>
    <xf numFmtId="187" fontId="32" fillId="0" borderId="78" xfId="49" applyNumberFormat="1" applyFont="1" applyFill="1" applyBorder="1" applyAlignment="1">
      <alignment horizontal="right" vertical="center" shrinkToFit="1"/>
    </xf>
    <xf numFmtId="183" fontId="32" fillId="4" borderId="43" xfId="49" applyNumberFormat="1" applyFont="1" applyFill="1" applyBorder="1" applyAlignment="1" applyProtection="1">
      <alignment horizontal="right" vertical="center" shrinkToFit="1"/>
      <protection locked="0"/>
    </xf>
    <xf numFmtId="183" fontId="32" fillId="4" borderId="44" xfId="49" applyNumberFormat="1" applyFont="1" applyFill="1" applyBorder="1" applyAlignment="1" applyProtection="1">
      <alignment horizontal="right" vertical="center" shrinkToFit="1"/>
      <protection locked="0"/>
    </xf>
    <xf numFmtId="183" fontId="32" fillId="4" borderId="110" xfId="49" applyNumberFormat="1" applyFont="1" applyFill="1" applyBorder="1" applyAlignment="1" applyProtection="1">
      <alignment horizontal="right" vertical="center" shrinkToFit="1"/>
      <protection locked="0"/>
    </xf>
    <xf numFmtId="187" fontId="32" fillId="0" borderId="43" xfId="49" applyNumberFormat="1" applyFont="1" applyFill="1" applyBorder="1" applyAlignment="1">
      <alignment horizontal="right" vertical="center" shrinkToFit="1"/>
    </xf>
    <xf numFmtId="187" fontId="32" fillId="0" borderId="44" xfId="49" applyNumberFormat="1" applyFont="1" applyFill="1" applyBorder="1" applyAlignment="1">
      <alignment horizontal="right" vertical="center" shrinkToFit="1"/>
    </xf>
    <xf numFmtId="187" fontId="32" fillId="0" borderId="110" xfId="49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/>
    </xf>
    <xf numFmtId="182" fontId="7" fillId="4" borderId="11" xfId="49" applyNumberFormat="1" applyFont="1" applyFill="1" applyBorder="1" applyAlignment="1">
      <alignment horizontal="right" vertical="center"/>
    </xf>
    <xf numFmtId="182" fontId="7" fillId="4" borderId="26" xfId="49" applyNumberFormat="1" applyFont="1" applyFill="1" applyBorder="1" applyAlignment="1">
      <alignment horizontal="right" vertical="center"/>
    </xf>
    <xf numFmtId="183" fontId="7" fillId="4" borderId="105" xfId="49" applyNumberFormat="1" applyFont="1" applyFill="1" applyBorder="1" applyAlignment="1">
      <alignment horizontal="right" vertical="center"/>
    </xf>
    <xf numFmtId="183" fontId="7" fillId="4" borderId="44" xfId="49" applyNumberFormat="1" applyFont="1" applyFill="1" applyBorder="1" applyAlignment="1">
      <alignment horizontal="right" vertical="center"/>
    </xf>
    <xf numFmtId="183" fontId="7" fillId="4" borderId="106" xfId="49" applyNumberFormat="1" applyFont="1" applyFill="1" applyBorder="1" applyAlignment="1">
      <alignment horizontal="right" vertical="center"/>
    </xf>
    <xf numFmtId="189" fontId="7" fillId="0" borderId="80" xfId="49" applyNumberFormat="1" applyFont="1" applyFill="1" applyBorder="1" applyAlignment="1">
      <alignment horizontal="right" vertical="center"/>
    </xf>
    <xf numFmtId="185" fontId="7" fillId="4" borderId="105" xfId="49" applyNumberFormat="1" applyFont="1" applyFill="1" applyBorder="1" applyAlignment="1">
      <alignment horizontal="right" vertical="center"/>
    </xf>
    <xf numFmtId="185" fontId="7" fillId="4" borderId="110" xfId="49" applyNumberFormat="1" applyFont="1" applyFill="1" applyBorder="1" applyAlignment="1">
      <alignment horizontal="right" vertical="center"/>
    </xf>
    <xf numFmtId="183" fontId="32" fillId="4" borderId="29" xfId="49" applyNumberFormat="1" applyFont="1" applyFill="1" applyBorder="1" applyAlignment="1">
      <alignment horizontal="right" vertical="center" shrinkToFit="1"/>
    </xf>
    <xf numFmtId="183" fontId="32" fillId="4" borderId="35" xfId="49" applyNumberFormat="1" applyFont="1" applyFill="1" applyBorder="1" applyAlignment="1">
      <alignment horizontal="right" vertical="center" shrinkToFit="1"/>
    </xf>
    <xf numFmtId="183" fontId="32" fillId="4" borderId="36" xfId="49" applyNumberFormat="1" applyFont="1" applyFill="1" applyBorder="1" applyAlignment="1">
      <alignment horizontal="right" vertical="center" shrinkToFit="1"/>
    </xf>
    <xf numFmtId="183" fontId="32" fillId="4" borderId="37" xfId="49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/>
    </xf>
    <xf numFmtId="188" fontId="30" fillId="0" borderId="55" xfId="49" applyNumberFormat="1" applyFont="1" applyFill="1" applyBorder="1" applyAlignment="1">
      <alignment horizontal="right" vertical="center" shrinkToFit="1"/>
    </xf>
    <xf numFmtId="188" fontId="30" fillId="4" borderId="29" xfId="49" applyNumberFormat="1" applyFont="1" applyFill="1" applyBorder="1" applyAlignment="1">
      <alignment horizontal="right" vertical="center" shrinkToFit="1"/>
    </xf>
    <xf numFmtId="188" fontId="35" fillId="4" borderId="31" xfId="49" applyNumberFormat="1" applyFont="1" applyFill="1" applyBorder="1" applyAlignment="1">
      <alignment horizontal="right" vertical="center" shrinkToFit="1"/>
    </xf>
    <xf numFmtId="188" fontId="35" fillId="4" borderId="73" xfId="49" applyNumberFormat="1" applyFont="1" applyFill="1" applyBorder="1" applyAlignment="1">
      <alignment horizontal="right" vertical="center" shrinkToFit="1"/>
    </xf>
    <xf numFmtId="188" fontId="35" fillId="0" borderId="29" xfId="49" applyNumberFormat="1" applyFont="1" applyFill="1" applyBorder="1" applyAlignment="1">
      <alignment horizontal="right" vertical="center" shrinkToFit="1"/>
    </xf>
    <xf numFmtId="188" fontId="35" fillId="0" borderId="73" xfId="49" applyNumberFormat="1" applyFont="1" applyFill="1" applyBorder="1" applyAlignment="1">
      <alignment horizontal="right" vertical="center" shrinkToFit="1"/>
    </xf>
    <xf numFmtId="190" fontId="30" fillId="0" borderId="29" xfId="42" applyNumberFormat="1" applyFont="1" applyBorder="1" applyAlignment="1">
      <alignment horizontal="right" vertical="center" shrinkToFit="1"/>
    </xf>
    <xf numFmtId="190" fontId="30" fillId="0" borderId="31" xfId="42" applyNumberFormat="1" applyFont="1" applyBorder="1" applyAlignment="1">
      <alignment horizontal="right" vertical="center" shrinkToFit="1"/>
    </xf>
    <xf numFmtId="190" fontId="30" fillId="0" borderId="78" xfId="42" applyNumberFormat="1" applyFont="1" applyBorder="1" applyAlignment="1">
      <alignment horizontal="right" vertical="center" shrinkToFit="1"/>
    </xf>
    <xf numFmtId="190" fontId="30" fillId="0" borderId="73" xfId="42" applyNumberFormat="1" applyFont="1" applyBorder="1" applyAlignment="1">
      <alignment horizontal="right" vertical="center" shrinkToFit="1"/>
    </xf>
    <xf numFmtId="182" fontId="7" fillId="4" borderId="15" xfId="49" applyNumberFormat="1" applyFont="1" applyFill="1" applyBorder="1" applyAlignment="1" applyProtection="1">
      <alignment horizontal="right" vertical="center"/>
      <protection locked="0"/>
    </xf>
    <xf numFmtId="182" fontId="7" fillId="4" borderId="24" xfId="49" applyNumberFormat="1" applyFont="1" applyFill="1" applyBorder="1" applyAlignment="1" applyProtection="1">
      <alignment horizontal="right" vertical="center"/>
      <protection locked="0"/>
    </xf>
    <xf numFmtId="182" fontId="7" fillId="4" borderId="22" xfId="49" applyNumberFormat="1" applyFont="1" applyFill="1" applyBorder="1" applyAlignment="1">
      <alignment horizontal="right" vertical="center"/>
    </xf>
    <xf numFmtId="182" fontId="7" fillId="4" borderId="96" xfId="49" applyNumberFormat="1" applyFont="1" applyFill="1" applyBorder="1" applyAlignment="1" applyProtection="1">
      <alignment horizontal="right" vertical="center"/>
      <protection locked="0"/>
    </xf>
    <xf numFmtId="182" fontId="7" fillId="4" borderId="100" xfId="49" applyNumberFormat="1" applyFont="1" applyFill="1" applyBorder="1" applyAlignment="1" applyProtection="1">
      <alignment horizontal="right" vertical="center"/>
      <protection locked="0"/>
    </xf>
    <xf numFmtId="183" fontId="7" fillId="4" borderId="15" xfId="49" applyNumberFormat="1" applyFont="1" applyFill="1" applyBorder="1" applyAlignment="1">
      <alignment horizontal="right" vertical="center"/>
    </xf>
    <xf numFmtId="183" fontId="7" fillId="4" borderId="96" xfId="49" applyNumberFormat="1" applyFont="1" applyFill="1" applyBorder="1" applyAlignment="1" applyProtection="1">
      <alignment horizontal="right" vertical="center"/>
      <protection locked="0"/>
    </xf>
    <xf numFmtId="183" fontId="7" fillId="4" borderId="39" xfId="49" applyNumberFormat="1" applyFont="1" applyFill="1" applyBorder="1" applyAlignment="1" applyProtection="1">
      <alignment horizontal="right" vertical="center"/>
      <protection locked="0"/>
    </xf>
    <xf numFmtId="183" fontId="7" fillId="4" borderId="100" xfId="49" applyNumberFormat="1" applyFont="1" applyFill="1" applyBorder="1" applyAlignment="1" applyProtection="1">
      <alignment horizontal="right" vertical="center"/>
      <protection locked="0"/>
    </xf>
    <xf numFmtId="185" fontId="7" fillId="4" borderId="53" xfId="49" applyNumberFormat="1" applyFont="1" applyFill="1" applyBorder="1" applyAlignment="1">
      <alignment horizontal="right" vertical="center"/>
    </xf>
    <xf numFmtId="185" fontId="7" fillId="4" borderId="57" xfId="49" applyNumberFormat="1" applyFont="1" applyFill="1" applyBorder="1" applyAlignment="1" applyProtection="1">
      <alignment horizontal="right" vertical="center"/>
      <protection locked="0"/>
    </xf>
    <xf numFmtId="185" fontId="7" fillId="4" borderId="48" xfId="49" applyNumberFormat="1" applyFont="1" applyFill="1" applyBorder="1" applyAlignment="1" applyProtection="1">
      <alignment horizontal="right" vertical="center"/>
      <protection locked="0"/>
    </xf>
    <xf numFmtId="183" fontId="32" fillId="4" borderId="15" xfId="49" applyNumberFormat="1" applyFont="1" applyFill="1" applyBorder="1" applyAlignment="1" applyProtection="1">
      <alignment horizontal="right" vertical="center" shrinkToFit="1"/>
      <protection locked="0"/>
    </xf>
    <xf numFmtId="183" fontId="32" fillId="4" borderId="38" xfId="49" applyNumberFormat="1" applyFont="1" applyFill="1" applyBorder="1" applyAlignment="1" applyProtection="1">
      <alignment horizontal="right" vertical="center" shrinkToFit="1"/>
      <protection locked="0"/>
    </xf>
    <xf numFmtId="183" fontId="32" fillId="4" borderId="39" xfId="49" applyNumberFormat="1" applyFont="1" applyFill="1" applyBorder="1" applyAlignment="1" applyProtection="1">
      <alignment horizontal="right" vertical="center" shrinkToFit="1"/>
      <protection locked="0"/>
    </xf>
    <xf numFmtId="183" fontId="32" fillId="4" borderId="40" xfId="49" applyNumberFormat="1" applyFont="1" applyFill="1" applyBorder="1" applyAlignment="1" applyProtection="1">
      <alignment horizontal="right" vertical="center" shrinkToFit="1"/>
      <protection locked="0"/>
    </xf>
    <xf numFmtId="182" fontId="7" fillId="4" borderId="15" xfId="49" applyNumberFormat="1" applyFont="1" applyFill="1" applyBorder="1" applyAlignment="1">
      <alignment horizontal="right" vertical="center"/>
    </xf>
    <xf numFmtId="182" fontId="7" fillId="4" borderId="24" xfId="49" applyNumberFormat="1" applyFont="1" applyFill="1" applyBorder="1" applyAlignment="1">
      <alignment horizontal="right" vertical="center"/>
    </xf>
    <xf numFmtId="183" fontId="7" fillId="4" borderId="96" xfId="49" applyNumberFormat="1" applyFont="1" applyFill="1" applyBorder="1" applyAlignment="1">
      <alignment horizontal="right" vertical="center"/>
    </xf>
    <xf numFmtId="183" fontId="7" fillId="4" borderId="39" xfId="49" applyNumberFormat="1" applyFont="1" applyFill="1" applyBorder="1" applyAlignment="1">
      <alignment horizontal="right" vertical="center"/>
    </xf>
    <xf numFmtId="183" fontId="7" fillId="4" borderId="100" xfId="49" applyNumberFormat="1" applyFont="1" applyFill="1" applyBorder="1" applyAlignment="1">
      <alignment horizontal="right" vertical="center"/>
    </xf>
    <xf numFmtId="185" fontId="7" fillId="4" borderId="96" xfId="49" applyNumberFormat="1" applyFont="1" applyFill="1" applyBorder="1" applyAlignment="1">
      <alignment horizontal="right" vertical="center"/>
    </xf>
    <xf numFmtId="185" fontId="7" fillId="4" borderId="40" xfId="49" applyNumberFormat="1" applyFont="1" applyFill="1" applyBorder="1" applyAlignment="1">
      <alignment horizontal="right" vertical="center"/>
    </xf>
    <xf numFmtId="183" fontId="32" fillId="4" borderId="15" xfId="49" applyNumberFormat="1" applyFont="1" applyFill="1" applyBorder="1" applyAlignment="1">
      <alignment horizontal="right" vertical="center" shrinkToFit="1"/>
    </xf>
    <xf numFmtId="183" fontId="32" fillId="4" borderId="38" xfId="49" applyNumberFormat="1" applyFont="1" applyFill="1" applyBorder="1" applyAlignment="1">
      <alignment horizontal="right" vertical="center" shrinkToFit="1"/>
    </xf>
    <xf numFmtId="183" fontId="32" fillId="4" borderId="39" xfId="49" applyNumberFormat="1" applyFont="1" applyFill="1" applyBorder="1" applyAlignment="1">
      <alignment horizontal="right" vertical="center" shrinkToFit="1"/>
    </xf>
    <xf numFmtId="183" fontId="32" fillId="4" borderId="40" xfId="49" applyNumberFormat="1" applyFont="1" applyFill="1" applyBorder="1" applyAlignment="1">
      <alignment horizontal="right" vertical="center" shrinkToFit="1"/>
    </xf>
    <xf numFmtId="188" fontId="30" fillId="4" borderId="15" xfId="49" applyNumberFormat="1" applyFont="1" applyFill="1" applyBorder="1" applyAlignment="1">
      <alignment horizontal="right" vertical="center" shrinkToFit="1"/>
    </xf>
    <xf numFmtId="188" fontId="35" fillId="4" borderId="57" xfId="49" applyNumberFormat="1" applyFont="1" applyFill="1" applyBorder="1" applyAlignment="1" applyProtection="1">
      <alignment horizontal="right" vertical="center" shrinkToFit="1"/>
      <protection locked="0"/>
    </xf>
    <xf numFmtId="188" fontId="35" fillId="4" borderId="16" xfId="49" applyNumberFormat="1" applyFont="1" applyFill="1" applyBorder="1" applyAlignment="1" applyProtection="1">
      <alignment horizontal="right" vertical="center" shrinkToFit="1"/>
      <protection locked="0"/>
    </xf>
    <xf numFmtId="38" fontId="7" fillId="21" borderId="16" xfId="49" applyFont="1" applyFill="1" applyBorder="1" applyAlignment="1">
      <alignment horizontal="center" vertical="center"/>
    </xf>
    <xf numFmtId="38" fontId="7" fillId="21" borderId="72" xfId="49" applyFont="1" applyFill="1" applyBorder="1" applyAlignment="1">
      <alignment horizontal="center" vertical="center"/>
    </xf>
    <xf numFmtId="38" fontId="7" fillId="21" borderId="73" xfId="49" applyFont="1" applyFill="1" applyBorder="1" applyAlignment="1">
      <alignment horizontal="center" vertical="center"/>
    </xf>
    <xf numFmtId="0" fontId="0" fillId="0" borderId="0" xfId="0" applyFont="1" applyAlignment="1">
      <alignment shrinkToFit="1"/>
    </xf>
    <xf numFmtId="177" fontId="0" fillId="0" borderId="0" xfId="0" applyNumberFormat="1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58" xfId="0" applyFont="1" applyBorder="1" applyAlignment="1">
      <alignment shrinkToFit="1"/>
    </xf>
    <xf numFmtId="0" fontId="0" fillId="0" borderId="58" xfId="0" applyFont="1" applyBorder="1" applyAlignment="1">
      <alignment horizontal="center" shrinkToFit="1"/>
    </xf>
    <xf numFmtId="0" fontId="0" fillId="0" borderId="58" xfId="0" applyFont="1" applyFill="1" applyBorder="1" applyAlignment="1">
      <alignment horizontal="center" shrinkToFit="1"/>
    </xf>
    <xf numFmtId="178" fontId="0" fillId="0" borderId="58" xfId="0" applyNumberFormat="1" applyFont="1" applyBorder="1" applyAlignment="1">
      <alignment horizontal="center" shrinkToFit="1"/>
    </xf>
    <xf numFmtId="176" fontId="0" fillId="0" borderId="58" xfId="49" applyNumberFormat="1" applyFont="1" applyBorder="1" applyAlignment="1">
      <alignment horizontal="center" shrinkToFit="1"/>
    </xf>
    <xf numFmtId="177" fontId="0" fillId="0" borderId="58" xfId="0" applyNumberFormat="1" applyFont="1" applyBorder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Font="1" applyFill="1" applyAlignment="1">
      <alignment horizontal="center" vertical="center"/>
    </xf>
    <xf numFmtId="176" fontId="0" fillId="0" borderId="58" xfId="49" applyNumberFormat="1" applyFont="1" applyBorder="1" applyAlignment="1">
      <alignment shrinkToFit="1"/>
    </xf>
    <xf numFmtId="0" fontId="0" fillId="0" borderId="0" xfId="0" applyFont="1" applyAlignment="1">
      <alignment/>
    </xf>
    <xf numFmtId="0" fontId="0" fillId="0" borderId="56" xfId="0" applyFont="1" applyBorder="1" applyAlignment="1">
      <alignment horizontal="center" shrinkToFit="1"/>
    </xf>
    <xf numFmtId="0" fontId="0" fillId="0" borderId="64" xfId="0" applyFont="1" applyFill="1" applyBorder="1" applyAlignment="1">
      <alignment horizontal="center" shrinkToFit="1"/>
    </xf>
    <xf numFmtId="178" fontId="0" fillId="0" borderId="58" xfId="0" applyNumberFormat="1" applyFont="1" applyBorder="1" applyAlignment="1">
      <alignment horizontal="right" vertical="center" shrinkToFit="1"/>
    </xf>
    <xf numFmtId="178" fontId="0" fillId="0" borderId="77" xfId="0" applyNumberFormat="1" applyFont="1" applyBorder="1" applyAlignment="1">
      <alignment horizontal="right" vertical="center" shrinkToFit="1"/>
    </xf>
    <xf numFmtId="179" fontId="0" fillId="0" borderId="58" xfId="0" applyNumberFormat="1" applyFont="1" applyBorder="1" applyAlignment="1">
      <alignment horizontal="center" shrinkToFit="1"/>
    </xf>
    <xf numFmtId="194" fontId="0" fillId="0" borderId="0" xfId="0" applyNumberFormat="1" applyFont="1" applyAlignment="1">
      <alignment shrinkToFit="1"/>
    </xf>
    <xf numFmtId="177" fontId="0" fillId="0" borderId="58" xfId="0" applyNumberFormat="1" applyFont="1" applyBorder="1" applyAlignment="1">
      <alignment horizontal="center" shrinkToFit="1"/>
    </xf>
    <xf numFmtId="0" fontId="8" fillId="0" borderId="0" xfId="65" applyNumberFormat="1" applyFont="1" applyFill="1" applyAlignment="1">
      <alignment horizontal="left" vertical="center"/>
      <protection/>
    </xf>
    <xf numFmtId="0" fontId="45" fillId="0" borderId="0" xfId="65" applyNumberFormat="1" applyFont="1" applyFill="1" applyBorder="1" applyAlignment="1">
      <alignment horizontal="left" vertical="center"/>
      <protection/>
    </xf>
    <xf numFmtId="177" fontId="8" fillId="0" borderId="0" xfId="65" applyNumberFormat="1" applyFont="1" applyAlignment="1">
      <alignment horizontal="left" vertical="center"/>
      <protection/>
    </xf>
    <xf numFmtId="38" fontId="7" fillId="21" borderId="0" xfId="49" applyFont="1" applyFill="1" applyBorder="1" applyAlignment="1">
      <alignment horizontal="left" vertical="center"/>
    </xf>
    <xf numFmtId="0" fontId="7" fillId="21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38" fontId="7" fillId="21" borderId="30" xfId="49" applyFont="1" applyFill="1" applyBorder="1" applyAlignment="1">
      <alignment horizontal="left" vertical="center"/>
    </xf>
    <xf numFmtId="38" fontId="7" fillId="0" borderId="0" xfId="49" applyFont="1" applyFill="1" applyBorder="1" applyAlignment="1">
      <alignment horizontal="left" vertical="center"/>
    </xf>
    <xf numFmtId="193" fontId="8" fillId="0" borderId="0" xfId="65" applyNumberFormat="1" applyFont="1" applyFill="1" applyBorder="1" applyAlignment="1">
      <alignment horizontal="right" vertical="center"/>
      <protection/>
    </xf>
    <xf numFmtId="0" fontId="52" fillId="0" borderId="0" xfId="65" applyNumberFormat="1" applyFont="1" applyBorder="1" applyAlignment="1">
      <alignment horizontal="right" vertical="center"/>
      <protection/>
    </xf>
    <xf numFmtId="188" fontId="30" fillId="0" borderId="0" xfId="49" applyNumberFormat="1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vertical="center" shrinkToFit="1"/>
    </xf>
    <xf numFmtId="38" fontId="55" fillId="21" borderId="0" xfId="49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38" fillId="0" borderId="0" xfId="65" applyNumberFormat="1" applyFont="1" applyBorder="1" applyAlignment="1">
      <alignment horizontal="right" vertical="center"/>
      <protection/>
    </xf>
    <xf numFmtId="38" fontId="45" fillId="21" borderId="0" xfId="49" applyFont="1" applyFill="1" applyBorder="1" applyAlignment="1">
      <alignment horizontal="left" vertical="center"/>
    </xf>
    <xf numFmtId="38" fontId="45" fillId="0" borderId="0" xfId="49" applyFont="1" applyFill="1" applyBorder="1" applyAlignment="1">
      <alignment horizontal="left" vertical="center"/>
    </xf>
    <xf numFmtId="0" fontId="38" fillId="0" borderId="0" xfId="65" applyNumberFormat="1" applyFont="1" applyFill="1" applyBorder="1" applyAlignment="1">
      <alignment horizontal="right" vertical="center"/>
      <protection/>
    </xf>
    <xf numFmtId="177" fontId="30" fillId="0" borderId="122" xfId="65" applyNumberFormat="1" applyFont="1" applyBorder="1" applyAlignment="1">
      <alignment horizontal="right" vertical="center"/>
      <protection/>
    </xf>
    <xf numFmtId="0" fontId="31" fillId="0" borderId="0" xfId="65" applyNumberFormat="1" applyFont="1" applyBorder="1" applyAlignment="1">
      <alignment horizontal="center" vertical="center" shrinkToFit="1"/>
      <protection/>
    </xf>
    <xf numFmtId="177" fontId="30" fillId="0" borderId="0" xfId="65" applyNumberFormat="1" applyFont="1" applyBorder="1" applyAlignment="1">
      <alignment horizontal="right" vertical="center"/>
      <protection/>
    </xf>
    <xf numFmtId="177" fontId="30" fillId="0" borderId="0" xfId="65" applyNumberFormat="1" applyFont="1" applyFill="1" applyBorder="1" applyAlignment="1">
      <alignment horizontal="right" vertical="center"/>
      <protection/>
    </xf>
    <xf numFmtId="177" fontId="30" fillId="0" borderId="123" xfId="65" applyNumberFormat="1" applyFont="1" applyBorder="1" applyAlignment="1">
      <alignment horizontal="right" vertical="center"/>
      <protection/>
    </xf>
    <xf numFmtId="177" fontId="30" fillId="0" borderId="124" xfId="65" applyNumberFormat="1" applyFont="1" applyBorder="1" applyAlignment="1">
      <alignment horizontal="right" vertical="center"/>
      <protection/>
    </xf>
    <xf numFmtId="177" fontId="30" fillId="0" borderId="59" xfId="65" applyNumberFormat="1" applyFont="1" applyBorder="1" applyAlignment="1">
      <alignment horizontal="right" vertical="center"/>
      <protection/>
    </xf>
    <xf numFmtId="177" fontId="30" fillId="0" borderId="59" xfId="65" applyNumberFormat="1" applyFont="1" applyFill="1" applyBorder="1" applyAlignment="1">
      <alignment horizontal="right" vertical="center"/>
      <protection/>
    </xf>
    <xf numFmtId="177" fontId="30" fillId="0" borderId="76" xfId="65" applyNumberFormat="1" applyFont="1" applyBorder="1" applyAlignment="1">
      <alignment horizontal="right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69" xfId="0" applyBorder="1" applyAlignment="1" applyProtection="1">
      <alignment vertical="center" wrapText="1"/>
      <protection/>
    </xf>
    <xf numFmtId="0" fontId="7" fillId="21" borderId="75" xfId="0" applyFont="1" applyFill="1" applyBorder="1" applyAlignment="1" applyProtection="1">
      <alignment horizontal="center" vertical="center"/>
      <protection/>
    </xf>
    <xf numFmtId="0" fontId="0" fillId="21" borderId="17" xfId="0" applyFill="1" applyBorder="1" applyAlignment="1" applyProtection="1">
      <alignment horizontal="center" vertical="center"/>
      <protection/>
    </xf>
    <xf numFmtId="0" fontId="7" fillId="0" borderId="1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25" xfId="0" applyFont="1" applyFill="1" applyBorder="1" applyAlignment="1" applyProtection="1">
      <alignment horizontal="center" vertical="center" shrinkToFit="1"/>
      <protection/>
    </xf>
    <xf numFmtId="0" fontId="7" fillId="0" borderId="126" xfId="0" applyFont="1" applyFill="1" applyBorder="1" applyAlignment="1" applyProtection="1">
      <alignment horizontal="center" vertical="center" shrinkToFit="1"/>
      <protection/>
    </xf>
    <xf numFmtId="0" fontId="0" fillId="0" borderId="127" xfId="0" applyBorder="1" applyAlignment="1" applyProtection="1">
      <alignment horizontal="center" vertical="center" shrinkToFit="1"/>
      <protection/>
    </xf>
    <xf numFmtId="0" fontId="7" fillId="0" borderId="114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7" fillId="0" borderId="84" xfId="0" applyFont="1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/>
      <protection/>
    </xf>
    <xf numFmtId="0" fontId="0" fillId="0" borderId="128" xfId="0" applyBorder="1" applyAlignment="1" applyProtection="1">
      <alignment horizontal="center" vertical="center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7" fillId="0" borderId="129" xfId="0" applyFont="1" applyFill="1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/>
      <protection/>
    </xf>
    <xf numFmtId="0" fontId="30" fillId="0" borderId="130" xfId="0" applyFont="1" applyFill="1" applyBorder="1" applyAlignment="1" applyProtection="1">
      <alignment horizontal="center" vertical="center" wrapText="1"/>
      <protection/>
    </xf>
    <xf numFmtId="0" fontId="7" fillId="0" borderId="131" xfId="0" applyFont="1" applyBorder="1" applyAlignment="1" applyProtection="1">
      <alignment horizontal="center" vertical="center" wrapText="1"/>
      <protection/>
    </xf>
    <xf numFmtId="0" fontId="7" fillId="0" borderId="86" xfId="0" applyFont="1" applyBorder="1" applyAlignment="1" applyProtection="1">
      <alignment vertical="center"/>
      <protection/>
    </xf>
    <xf numFmtId="0" fontId="7" fillId="0" borderId="48" xfId="0" applyFont="1" applyBorder="1" applyAlignment="1" applyProtection="1">
      <alignment vertical="center"/>
      <protection/>
    </xf>
    <xf numFmtId="0" fontId="7" fillId="0" borderId="130" xfId="0" applyFont="1" applyFill="1" applyBorder="1" applyAlignment="1" applyProtection="1">
      <alignment horizontal="center" vertical="center" wrapText="1"/>
      <protection/>
    </xf>
    <xf numFmtId="0" fontId="7" fillId="0" borderId="131" xfId="0" applyFont="1" applyFill="1" applyBorder="1" applyAlignment="1" applyProtection="1">
      <alignment horizontal="center" vertical="center" wrapText="1"/>
      <protection/>
    </xf>
    <xf numFmtId="0" fontId="7" fillId="0" borderId="132" xfId="0" applyFont="1" applyBorder="1" applyAlignment="1" applyProtection="1">
      <alignment horizontal="center" vertical="center" wrapText="1"/>
      <protection/>
    </xf>
    <xf numFmtId="0" fontId="7" fillId="0" borderId="129" xfId="0" applyFont="1" applyFill="1" applyBorder="1" applyAlignment="1" applyProtection="1">
      <alignment horizontal="center" vertical="center" wrapText="1"/>
      <protection/>
    </xf>
    <xf numFmtId="0" fontId="7" fillId="21" borderId="18" xfId="0" applyFont="1" applyFill="1" applyBorder="1" applyAlignment="1">
      <alignment horizontal="center" vertical="center"/>
    </xf>
    <xf numFmtId="0" fontId="32" fillId="21" borderId="113" xfId="0" applyFont="1" applyFill="1" applyBorder="1" applyAlignment="1" applyProtection="1">
      <alignment horizontal="center" vertical="center" wrapText="1"/>
      <protection/>
    </xf>
    <xf numFmtId="0" fontId="32" fillId="21" borderId="11" xfId="0" applyFont="1" applyFill="1" applyBorder="1" applyAlignment="1" applyProtection="1">
      <alignment horizontal="center" vertical="center" wrapText="1"/>
      <protection/>
    </xf>
    <xf numFmtId="38" fontId="39" fillId="21" borderId="15" xfId="49" applyFont="1" applyFill="1" applyBorder="1" applyAlignment="1">
      <alignment horizontal="center" vertical="center"/>
    </xf>
    <xf numFmtId="0" fontId="39" fillId="0" borderId="16" xfId="0" applyFont="1" applyBorder="1" applyAlignment="1">
      <alignment/>
    </xf>
    <xf numFmtId="38" fontId="39" fillId="21" borderId="28" xfId="49" applyFont="1" applyFill="1" applyBorder="1" applyAlignment="1">
      <alignment horizontal="center" vertical="center"/>
    </xf>
    <xf numFmtId="0" fontId="39" fillId="0" borderId="72" xfId="0" applyFont="1" applyBorder="1" applyAlignment="1">
      <alignment/>
    </xf>
    <xf numFmtId="0" fontId="7" fillId="21" borderId="18" xfId="0" applyFont="1" applyFill="1" applyBorder="1" applyAlignment="1" applyProtection="1">
      <alignment horizontal="center" vertical="center"/>
      <protection/>
    </xf>
    <xf numFmtId="0" fontId="0" fillId="21" borderId="18" xfId="0" applyFill="1" applyBorder="1" applyAlignment="1" applyProtection="1">
      <alignment horizontal="center" vertical="center"/>
      <protection/>
    </xf>
    <xf numFmtId="38" fontId="39" fillId="21" borderId="29" xfId="49" applyFont="1" applyFill="1" applyBorder="1" applyAlignment="1">
      <alignment horizontal="center" vertical="center"/>
    </xf>
    <xf numFmtId="0" fontId="39" fillId="0" borderId="73" xfId="0" applyFont="1" applyBorder="1" applyAlignment="1">
      <alignment/>
    </xf>
    <xf numFmtId="38" fontId="7" fillId="21" borderId="71" xfId="49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38" fontId="7" fillId="21" borderId="53" xfId="49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38" fontId="7" fillId="21" borderId="30" xfId="49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7" fillId="21" borderId="7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0" borderId="86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84" xfId="0" applyFont="1" applyFill="1" applyBorder="1" applyAlignment="1">
      <alignment horizontal="center" vertical="center"/>
    </xf>
    <xf numFmtId="0" fontId="32" fillId="21" borderId="113" xfId="0" applyFont="1" applyFill="1" applyBorder="1" applyAlignment="1">
      <alignment horizontal="center" vertical="center" wrapText="1"/>
    </xf>
    <xf numFmtId="0" fontId="32" fillId="21" borderId="11" xfId="0" applyFont="1" applyFill="1" applyBorder="1" applyAlignment="1">
      <alignment horizontal="center" vertical="center" wrapText="1"/>
    </xf>
    <xf numFmtId="0" fontId="7" fillId="21" borderId="75" xfId="0" applyFont="1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1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7" fillId="0" borderId="125" xfId="0" applyFont="1" applyFill="1" applyBorder="1" applyAlignment="1">
      <alignment horizontal="center" vertical="center" shrinkToFit="1"/>
    </xf>
    <xf numFmtId="0" fontId="7" fillId="0" borderId="126" xfId="0" applyFont="1" applyFill="1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7" fillId="0" borderId="130" xfId="0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30" fillId="0" borderId="130" xfId="0" applyFont="1" applyFill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0" fillId="21" borderId="18" xfId="0" applyFill="1" applyBorder="1" applyAlignment="1">
      <alignment horizontal="center" vertical="center"/>
    </xf>
    <xf numFmtId="38" fontId="7" fillId="21" borderId="55" xfId="49" applyFont="1" applyFill="1" applyBorder="1" applyAlignment="1">
      <alignment horizontal="center" vertical="center"/>
    </xf>
    <xf numFmtId="38" fontId="7" fillId="21" borderId="50" xfId="49" applyFont="1" applyFill="1" applyBorder="1" applyAlignment="1">
      <alignment horizontal="center" vertical="center"/>
    </xf>
    <xf numFmtId="38" fontId="7" fillId="21" borderId="48" xfId="49" applyFont="1" applyFill="1" applyBorder="1" applyAlignment="1">
      <alignment horizontal="center" vertical="center"/>
    </xf>
    <xf numFmtId="0" fontId="7" fillId="21" borderId="51" xfId="0" applyFont="1" applyFill="1" applyBorder="1" applyAlignment="1">
      <alignment horizontal="center" vertical="center"/>
    </xf>
    <xf numFmtId="38" fontId="39" fillId="21" borderId="53" xfId="49" applyFont="1" applyFill="1" applyBorder="1" applyAlignment="1">
      <alignment horizontal="center" vertical="center"/>
    </xf>
    <xf numFmtId="38" fontId="39" fillId="21" borderId="48" xfId="49" applyFont="1" applyFill="1" applyBorder="1" applyAlignment="1">
      <alignment horizontal="center" vertical="center"/>
    </xf>
    <xf numFmtId="38" fontId="39" fillId="21" borderId="54" xfId="49" applyFont="1" applyFill="1" applyBorder="1" applyAlignment="1">
      <alignment horizontal="center" vertical="center"/>
    </xf>
    <xf numFmtId="38" fontId="39" fillId="21" borderId="49" xfId="49" applyFont="1" applyFill="1" applyBorder="1" applyAlignment="1">
      <alignment horizontal="center" vertical="center"/>
    </xf>
    <xf numFmtId="38" fontId="39" fillId="21" borderId="55" xfId="49" applyFont="1" applyFill="1" applyBorder="1" applyAlignment="1">
      <alignment horizontal="center" vertical="center"/>
    </xf>
    <xf numFmtId="38" fontId="39" fillId="21" borderId="50" xfId="49" applyFont="1" applyFill="1" applyBorder="1" applyAlignment="1">
      <alignment horizontal="center" vertical="center"/>
    </xf>
    <xf numFmtId="38" fontId="7" fillId="21" borderId="51" xfId="49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48" xfId="0" applyBorder="1" applyAlignment="1">
      <alignment vertical="center"/>
    </xf>
    <xf numFmtId="0" fontId="30" fillId="0" borderId="74" xfId="0" applyFont="1" applyFill="1" applyBorder="1" applyAlignment="1">
      <alignment horizontal="center" vertical="center" wrapText="1" shrinkToFit="1"/>
    </xf>
    <xf numFmtId="0" fontId="30" fillId="0" borderId="30" xfId="0" applyFont="1" applyBorder="1" applyAlignment="1">
      <alignment vertical="center" shrinkToFit="1"/>
    </xf>
    <xf numFmtId="0" fontId="7" fillId="21" borderId="30" xfId="0" applyFont="1" applyFill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51" xfId="0" applyBorder="1" applyAlignment="1">
      <alignment horizontal="center" vertical="center"/>
    </xf>
    <xf numFmtId="38" fontId="7" fillId="21" borderId="74" xfId="49" applyFont="1" applyFill="1" applyBorder="1" applyAlignment="1">
      <alignment horizontal="center" vertical="center"/>
    </xf>
    <xf numFmtId="0" fontId="0" fillId="0" borderId="84" xfId="0" applyBorder="1" applyAlignment="1">
      <alignment/>
    </xf>
    <xf numFmtId="38" fontId="7" fillId="21" borderId="133" xfId="49" applyFont="1" applyFill="1" applyBorder="1" applyAlignment="1">
      <alignment horizontal="center" vertical="center"/>
    </xf>
    <xf numFmtId="0" fontId="0" fillId="0" borderId="134" xfId="0" applyBorder="1" applyAlignment="1">
      <alignment/>
    </xf>
    <xf numFmtId="0" fontId="32" fillId="0" borderId="56" xfId="65" applyNumberFormat="1" applyFont="1" applyBorder="1" applyAlignment="1">
      <alignment horizontal="center" vertical="center"/>
      <protection/>
    </xf>
    <xf numFmtId="0" fontId="7" fillId="0" borderId="63" xfId="0" applyFont="1" applyBorder="1" applyAlignment="1">
      <alignment horizontal="center" vertical="center"/>
    </xf>
    <xf numFmtId="0" fontId="30" fillId="0" borderId="92" xfId="65" applyNumberFormat="1" applyFont="1" applyFill="1" applyBorder="1" applyAlignment="1">
      <alignment horizontal="center" vertical="center"/>
      <protection/>
    </xf>
    <xf numFmtId="0" fontId="2" fillId="0" borderId="89" xfId="0" applyFont="1" applyBorder="1" applyAlignment="1">
      <alignment vertical="center"/>
    </xf>
    <xf numFmtId="0" fontId="2" fillId="0" borderId="135" xfId="0" applyFon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_H23-25平均_3歳児5歳児比較" xfId="65"/>
    <cellStyle name="標準_集計用_3枚目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１歳６か月児健康診査〔歯科〕
受診率の年次推移</a:t>
            </a:r>
          </a:p>
        </c:rich>
      </c:tx>
      <c:layout>
        <c:manualLayout>
          <c:xMode val="factor"/>
          <c:yMode val="factor"/>
          <c:x val="-0.009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5075"/>
          <c:w val="0.988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'参考_年次推移'!$K$5</c:f>
              <c:strCache>
                <c:ptCount val="1"/>
                <c:pt idx="0">
                  <c:v>受診率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'参考_年次推移'!$L$4:$AM$4</c:f>
              <c:strCache/>
            </c:strRef>
          </c:cat>
          <c:val>
            <c:numRef>
              <c:f>'参考_年次推移'!$L$5:$AM$5</c:f>
              <c:numCache/>
            </c:numRef>
          </c:val>
          <c:smooth val="0"/>
        </c:ser>
        <c:marker val="1"/>
        <c:axId val="12459157"/>
        <c:axId val="45023550"/>
      </c:lineChart>
      <c:catAx>
        <c:axId val="12459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0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23550"/>
        <c:crosses val="autoZero"/>
        <c:auto val="1"/>
        <c:lblOffset val="100"/>
        <c:tickLblSkip val="1"/>
        <c:noMultiLvlLbl val="0"/>
      </c:catAx>
      <c:valAx>
        <c:axId val="45023550"/>
        <c:scaling>
          <c:orientation val="minMax"/>
          <c:max val="10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5915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１歳６か月児健康診査〔歯科〕
むし歯を持つ者の割合の年次推移</a:t>
            </a:r>
          </a:p>
        </c:rich>
      </c:tx>
      <c:layout>
        <c:manualLayout>
          <c:xMode val="factor"/>
          <c:yMode val="factor"/>
          <c:x val="0.024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3625"/>
          <c:w val="0.988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'参考_年次推移'!$K$11</c:f>
              <c:strCache>
                <c:ptCount val="1"/>
                <c:pt idx="0">
                  <c:v>有病者率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'参考_年次推移'!$L$10:$AM$10</c:f>
              <c:strCache/>
            </c:strRef>
          </c:cat>
          <c:val>
            <c:numRef>
              <c:f>'参考_年次推移'!$L$11:$AM$11</c:f>
              <c:numCache/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  <c:max val="1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6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３歳児健康診査〔歯科〕
受診率の年次推移</a:t>
            </a:r>
          </a:p>
        </c:rich>
      </c:tx>
      <c:layout>
        <c:manualLayout>
          <c:xMode val="factor"/>
          <c:yMode val="factor"/>
          <c:x val="0.01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575"/>
          <c:w val="0.988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'参考_年次推移'!$K$22</c:f>
              <c:strCache>
                <c:ptCount val="1"/>
                <c:pt idx="0">
                  <c:v>受診率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'参考_年次推移'!$L$21:$AM$21</c:f>
              <c:strCache/>
            </c:strRef>
          </c:cat>
          <c:val>
            <c:numRef>
              <c:f>'参考_年次推移'!$L$22:$AM$22</c:f>
              <c:numCache/>
            </c:numRef>
          </c:val>
          <c:smooth val="0"/>
        </c:ser>
        <c:marker val="1"/>
        <c:axId val="5933545"/>
        <c:axId val="53401906"/>
      </c:lineChart>
      <c:catAx>
        <c:axId val="59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01906"/>
        <c:crosses val="autoZero"/>
        <c:auto val="1"/>
        <c:lblOffset val="100"/>
        <c:tickLblSkip val="1"/>
        <c:noMultiLvlLbl val="0"/>
      </c:catAx>
      <c:valAx>
        <c:axId val="53401906"/>
        <c:scaling>
          <c:orientation val="minMax"/>
          <c:max val="10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354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むし歯を持つ者の割合の年次推移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375"/>
          <c:w val="0.988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'参考_年次推移'!$K$26</c:f>
              <c:strCache>
                <c:ptCount val="1"/>
                <c:pt idx="0">
                  <c:v>有病者率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'参考_年次推移'!$L$25:$AM$25</c:f>
              <c:strCache/>
            </c:strRef>
          </c:cat>
          <c:val>
            <c:numRef>
              <c:f>'参考_年次推移'!$L$26:$AM$26</c:f>
              <c:numCache/>
            </c:numRef>
          </c:val>
          <c:smooth val="0"/>
        </c:ser>
        <c:marker val="1"/>
        <c:axId val="10855107"/>
        <c:axId val="30587100"/>
      </c:lineChart>
      <c:catAx>
        <c:axId val="1085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7100"/>
        <c:crosses val="autoZero"/>
        <c:auto val="1"/>
        <c:lblOffset val="100"/>
        <c:tickLblSkip val="1"/>
        <c:noMultiLvlLbl val="0"/>
      </c:catAx>
      <c:valAx>
        <c:axId val="30587100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5510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一人平均むし歯数の年次推移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5"/>
          <c:w val="0.98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'参考_年次推移'!$K$30</c:f>
              <c:strCache>
                <c:ptCount val="1"/>
                <c:pt idx="0">
                  <c:v>う歯数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'参考_年次推移'!$L$29:$AM$29</c:f>
              <c:strCache/>
            </c:strRef>
          </c:cat>
          <c:val>
            <c:numRef>
              <c:f>'参考_年次推移'!$L$30:$AM$30</c:f>
              <c:numCache/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6006"/>
        <c:crosses val="autoZero"/>
        <c:auto val="1"/>
        <c:lblOffset val="100"/>
        <c:tickLblSkip val="1"/>
        <c:noMultiLvlLbl val="0"/>
      </c:catAx>
      <c:valAx>
        <c:axId val="61636006"/>
        <c:scaling>
          <c:orientation val="minMax"/>
          <c:max val="3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34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48445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むし歯を5本以上及び9本以上持つ者の割合の年次推移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65"/>
          <c:w val="0.994"/>
          <c:h val="0.8535"/>
        </c:manualLayout>
      </c:layout>
      <c:lineChart>
        <c:grouping val="standard"/>
        <c:varyColors val="0"/>
        <c:ser>
          <c:idx val="1"/>
          <c:order val="0"/>
          <c:tx>
            <c:strRef>
              <c:f>'参考_年次推移'!$K$34</c:f>
              <c:strCache>
                <c:ptCount val="1"/>
                <c:pt idx="0">
                  <c:v>5本以上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'参考_年次推移'!$L$33:$AF$33</c:f>
              <c:strCache/>
            </c:strRef>
          </c:cat>
          <c:val>
            <c:numRef>
              <c:f>'参考_年次推移'!$L$34:$AF$34</c:f>
              <c:numCache/>
            </c:numRef>
          </c:val>
          <c:smooth val="0"/>
        </c:ser>
        <c:ser>
          <c:idx val="0"/>
          <c:order val="1"/>
          <c:tx>
            <c:strRef>
              <c:f>'参考_年次推移'!$K$35</c:f>
              <c:strCache>
                <c:ptCount val="1"/>
                <c:pt idx="0">
                  <c:v>9本以上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'参考_年次推移'!$L$33:$AF$33</c:f>
              <c:strCache/>
            </c:strRef>
          </c:cat>
          <c:val>
            <c:numRef>
              <c:f>'参考_年次推移'!$L$35:$AF$35</c:f>
              <c:numCache/>
            </c:numRef>
          </c:val>
          <c:smooth val="0"/>
        </c:ser>
        <c:marker val="1"/>
        <c:axId val="17853143"/>
        <c:axId val="26460560"/>
      </c:lineChart>
      <c:catAx>
        <c:axId val="17853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60560"/>
        <c:crosses val="autoZero"/>
        <c:auto val="1"/>
        <c:lblOffset val="100"/>
        <c:tickLblSkip val="1"/>
        <c:noMultiLvlLbl val="0"/>
      </c:catAx>
      <c:valAx>
        <c:axId val="26460560"/>
        <c:scaling>
          <c:orientation val="minMax"/>
          <c:max val="1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14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2465"/>
          <c:w val="0.25"/>
          <c:h val="0.3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cat>
            <c:strRef>
              <c:f>'参考_過去３年間'!$O$6:$O$41</c:f>
              <c:strCache/>
            </c:strRef>
          </c:cat>
          <c:val>
            <c:numRef>
              <c:f>'参考_過去３年間'!$P$6:$P$41</c:f>
              <c:numCache/>
            </c:numRef>
          </c:val>
        </c:ser>
        <c:gapWidth val="50"/>
        <c:axId val="36818449"/>
        <c:axId val="62930586"/>
      </c:bar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30586"/>
        <c:crosses val="autoZero"/>
        <c:auto val="1"/>
        <c:lblOffset val="100"/>
        <c:noMultiLvlLbl val="0"/>
      </c:catAx>
      <c:valAx>
        <c:axId val="6293058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割合（%）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6818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'参考_過去３年間'!$E$6:$E$39</c:f>
              <c:strCache>
                <c:ptCount val="1"/>
                <c:pt idx="0">
                  <c:v>7.5  11.5  6.8  18.2  13.3  18.5  17.8  8.0  13.1  6.9  9.0  8.0  9.9  11.7  11.9  8.7  12.3  17.1  16.0  11.0  11.9  12.9  7.5  10.3  12.1  16.7  14.1  10.1  9.5  15.1  8.6  6.5  12.9  12.2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参考_過去３年間!#REF!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参考_過去３年間!#REF!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504363"/>
        <c:axId val="64212676"/>
      </c:scatterChart>
      <c:valAx>
        <c:axId val="29504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12676"/>
        <c:crosses val="autoZero"/>
        <c:crossBetween val="midCat"/>
        <c:dispUnits/>
      </c:valAx>
      <c:valAx>
        <c:axId val="642126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5043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57150</xdr:rowOff>
    </xdr:from>
    <xdr:to>
      <xdr:col>4</xdr:col>
      <xdr:colOff>619125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8575" y="923925"/>
        <a:ext cx="3228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4</xdr:row>
      <xdr:rowOff>66675</xdr:rowOff>
    </xdr:from>
    <xdr:to>
      <xdr:col>9</xdr:col>
      <xdr:colOff>628650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3352800" y="933450"/>
        <a:ext cx="3238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4</xdr:col>
      <xdr:colOff>600075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0" y="4171950"/>
        <a:ext cx="3238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9</xdr:col>
      <xdr:colOff>609600</xdr:colOff>
      <xdr:row>39</xdr:row>
      <xdr:rowOff>9525</xdr:rowOff>
    </xdr:to>
    <xdr:graphicFrame>
      <xdr:nvGraphicFramePr>
        <xdr:cNvPr id="4" name="Chart 4"/>
        <xdr:cNvGraphicFramePr/>
      </xdr:nvGraphicFramePr>
      <xdr:xfrm>
        <a:off x="3324225" y="4171950"/>
        <a:ext cx="32480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104775</xdr:rowOff>
    </xdr:from>
    <xdr:to>
      <xdr:col>4</xdr:col>
      <xdr:colOff>609600</xdr:colOff>
      <xdr:row>55</xdr:row>
      <xdr:rowOff>114300</xdr:rowOff>
    </xdr:to>
    <xdr:graphicFrame>
      <xdr:nvGraphicFramePr>
        <xdr:cNvPr id="5" name="Chart 5"/>
        <xdr:cNvGraphicFramePr/>
      </xdr:nvGraphicFramePr>
      <xdr:xfrm>
        <a:off x="0" y="7019925"/>
        <a:ext cx="324802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39</xdr:row>
      <xdr:rowOff>95250</xdr:rowOff>
    </xdr:from>
    <xdr:to>
      <xdr:col>9</xdr:col>
      <xdr:colOff>609600</xdr:colOff>
      <xdr:row>55</xdr:row>
      <xdr:rowOff>104775</xdr:rowOff>
    </xdr:to>
    <xdr:graphicFrame>
      <xdr:nvGraphicFramePr>
        <xdr:cNvPr id="6" name="Chart 6"/>
        <xdr:cNvGraphicFramePr/>
      </xdr:nvGraphicFramePr>
      <xdr:xfrm>
        <a:off x="3324225" y="7010400"/>
        <a:ext cx="324802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85725</xdr:rowOff>
    </xdr:from>
    <xdr:to>
      <xdr:col>12</xdr:col>
      <xdr:colOff>695325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2057400" y="1238250"/>
        <a:ext cx="50863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123825</xdr:rowOff>
    </xdr:from>
    <xdr:to>
      <xdr:col>0</xdr:col>
      <xdr:colOff>0</xdr:colOff>
      <xdr:row>56</xdr:row>
      <xdr:rowOff>47625</xdr:rowOff>
    </xdr:to>
    <xdr:graphicFrame>
      <xdr:nvGraphicFramePr>
        <xdr:cNvPr id="2" name="Chart 2"/>
        <xdr:cNvGraphicFramePr/>
      </xdr:nvGraphicFramePr>
      <xdr:xfrm>
        <a:off x="0" y="8134350"/>
        <a:ext cx="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200025</xdr:colOff>
      <xdr:row>23</xdr:row>
      <xdr:rowOff>142875</xdr:rowOff>
    </xdr:from>
    <xdr:to>
      <xdr:col>12</xdr:col>
      <xdr:colOff>285750</xdr:colOff>
      <xdr:row>38</xdr:row>
      <xdr:rowOff>180975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5638800"/>
          <a:ext cx="463867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253472\AppData\Local\Temp\Temp1_H28_1.6&#27507;&#12539;&#65299;&#27507;&#20581;&#35386;(&#27996;&#26494;&#24066;&#20998;&#65289;.zip\H28_1.6&#27507;&#12539;&#65299;&#27507;&#20581;&#35386;(&#27996;&#26494;&#2406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253472\AppData\Local\Temp\notesEA312D\H28_1.6&#27507;&#12539;&#65299;&#27507;&#20581;&#353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.6歳"/>
      <sheetName val="3歳（その1）"/>
      <sheetName val="3歳（その2)"/>
      <sheetName val="参考_年次推移"/>
      <sheetName val="参考_過去３年間"/>
    </sheetNames>
    <sheetDataSet>
      <sheetData sheetId="2">
        <row r="40">
          <cell r="D40">
            <v>4934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.6歳"/>
      <sheetName val="3歳（その1）"/>
      <sheetName val="3歳（その2)"/>
      <sheetName val="参考_年次推移"/>
      <sheetName val="参考_過去３年間"/>
    </sheetNames>
    <sheetDataSet>
      <sheetData sheetId="2">
        <row r="39">
          <cell r="D39">
            <v>5287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60" zoomScalePageLayoutView="0" workbookViewId="0" topLeftCell="A1">
      <selection activeCell="H2" sqref="H2"/>
    </sheetView>
  </sheetViews>
  <sheetFormatPr defaultColWidth="9.00390625" defaultRowHeight="13.5"/>
  <cols>
    <col min="1" max="7" width="10.125" style="10" customWidth="1"/>
    <col min="8" max="8" width="13.00390625" style="10" customWidth="1"/>
    <col min="9" max="16384" width="9.00390625" style="10" customWidth="1"/>
  </cols>
  <sheetData>
    <row r="1" spans="8:9" ht="13.5">
      <c r="H1" s="539" t="s">
        <v>192</v>
      </c>
      <c r="I1" s="490"/>
    </row>
    <row r="2" spans="1:6" s="16" customFormat="1" ht="13.5">
      <c r="A2" s="9"/>
      <c r="B2" s="9"/>
      <c r="C2" s="9"/>
      <c r="D2" s="9"/>
      <c r="E2" s="9"/>
      <c r="F2" s="9"/>
    </row>
    <row r="7" spans="1:8" ht="32.25">
      <c r="A7" s="16"/>
      <c r="B7" s="709" t="s">
        <v>160</v>
      </c>
      <c r="C7" s="709"/>
      <c r="D7" s="709"/>
      <c r="E7" s="709"/>
      <c r="F7" s="709"/>
      <c r="G7" s="709"/>
      <c r="H7" s="7"/>
    </row>
    <row r="8" spans="1:8" ht="32.25">
      <c r="A8" s="4"/>
      <c r="B8" s="4"/>
      <c r="C8" s="4"/>
      <c r="D8" s="4"/>
      <c r="E8" s="4"/>
      <c r="F8" s="4"/>
      <c r="G8" s="4"/>
      <c r="H8" s="4"/>
    </row>
    <row r="9" spans="1:8" ht="32.25">
      <c r="A9" s="4"/>
      <c r="B9" s="4"/>
      <c r="C9" s="4"/>
      <c r="D9" s="4"/>
      <c r="E9" s="4"/>
      <c r="F9" s="4"/>
      <c r="G9" s="4"/>
      <c r="H9" s="4"/>
    </row>
    <row r="10" ht="24">
      <c r="C10" s="1"/>
    </row>
    <row r="12" spans="1:3" ht="25.5">
      <c r="A12" s="211" t="s">
        <v>45</v>
      </c>
      <c r="B12" s="211"/>
      <c r="C12" s="211"/>
    </row>
    <row r="13" spans="1:4" ht="28.5">
      <c r="A13" s="211"/>
      <c r="B13" s="211"/>
      <c r="C13" s="211"/>
      <c r="D13" s="2" t="s">
        <v>125</v>
      </c>
    </row>
    <row r="14" spans="1:3" ht="25.5">
      <c r="A14" s="211" t="s">
        <v>46</v>
      </c>
      <c r="B14" s="211"/>
      <c r="C14" s="211"/>
    </row>
    <row r="28" spans="1:3" ht="22.5" customHeight="1">
      <c r="A28" s="712"/>
      <c r="B28" s="712"/>
      <c r="C28" s="712"/>
    </row>
    <row r="29" s="11" customFormat="1" ht="19.5" customHeight="1"/>
    <row r="30" s="11" customFormat="1" ht="19.5" customHeight="1">
      <c r="A30" s="6"/>
    </row>
    <row r="31" s="11" customFormat="1" ht="19.5" customHeight="1">
      <c r="A31" s="6"/>
    </row>
    <row r="32" s="11" customFormat="1" ht="19.5" customHeight="1">
      <c r="A32" s="6"/>
    </row>
    <row r="33" ht="19.5" customHeight="1"/>
    <row r="38" spans="2:7" ht="18.75">
      <c r="B38" s="713" t="s">
        <v>73</v>
      </c>
      <c r="C38" s="713"/>
      <c r="D38" s="713"/>
      <c r="E38" s="713"/>
      <c r="F38" s="713"/>
      <c r="G38" s="713"/>
    </row>
    <row r="40" ht="18.75">
      <c r="H40" s="5"/>
    </row>
    <row r="41" spans="1:8" ht="21" customHeight="1">
      <c r="A41" s="710" t="s">
        <v>128</v>
      </c>
      <c r="B41" s="711"/>
      <c r="C41" s="711"/>
      <c r="D41" s="711"/>
      <c r="E41" s="711"/>
      <c r="F41" s="711"/>
      <c r="G41" s="711"/>
      <c r="H41" s="711"/>
    </row>
    <row r="42" spans="1:8" ht="13.5">
      <c r="A42" s="710" t="s">
        <v>131</v>
      </c>
      <c r="B42" s="711"/>
      <c r="C42" s="711"/>
      <c r="D42" s="711"/>
      <c r="E42" s="711"/>
      <c r="F42" s="711"/>
      <c r="G42" s="711"/>
      <c r="H42" s="711"/>
    </row>
  </sheetData>
  <sheetProtection/>
  <mergeCells count="5">
    <mergeCell ref="B7:G7"/>
    <mergeCell ref="A42:H42"/>
    <mergeCell ref="A41:H41"/>
    <mergeCell ref="A28:C28"/>
    <mergeCell ref="B38:G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view="pageBreakPreview" zoomScale="75" zoomScaleSheetLayoutView="75" workbookViewId="0" topLeftCell="B1">
      <pane xSplit="2" ySplit="4" topLeftCell="D38" activePane="bottomRight" state="frozen"/>
      <selection pane="topLeft" activeCell="B1" sqref="B1"/>
      <selection pane="topRight" activeCell="D1" sqref="D1"/>
      <selection pane="bottomLeft" activeCell="B5" sqref="B5"/>
      <selection pane="bottomRight" activeCell="N41" sqref="N41"/>
    </sheetView>
  </sheetViews>
  <sheetFormatPr defaultColWidth="5.75390625" defaultRowHeight="13.5"/>
  <cols>
    <col min="1" max="1" width="4.00390625" style="21" customWidth="1"/>
    <col min="2" max="2" width="8.625" style="21" customWidth="1"/>
    <col min="3" max="3" width="11.625" style="21" customWidth="1"/>
    <col min="4" max="6" width="10.625" style="21" customWidth="1"/>
    <col min="7" max="13" width="9.25390625" style="21" customWidth="1"/>
    <col min="14" max="14" width="10.50390625" style="21" customWidth="1"/>
    <col min="15" max="20" width="8.75390625" style="21" customWidth="1"/>
    <col min="21" max="26" width="7.875" style="21" customWidth="1"/>
    <col min="27" max="34" width="8.375" style="60" customWidth="1"/>
    <col min="35" max="16384" width="5.75390625" style="21" customWidth="1"/>
  </cols>
  <sheetData>
    <row r="1" spans="5:34" s="365" customFormat="1" ht="28.5" customHeight="1">
      <c r="E1" s="366" t="s">
        <v>161</v>
      </c>
      <c r="P1" s="367"/>
      <c r="Q1" s="367"/>
      <c r="R1" s="367"/>
      <c r="S1" s="367"/>
      <c r="AA1" s="368"/>
      <c r="AB1" s="368"/>
      <c r="AC1" s="368"/>
      <c r="AD1" s="368"/>
      <c r="AE1" s="368"/>
      <c r="AF1" s="368"/>
      <c r="AG1" s="368"/>
      <c r="AH1" s="368"/>
    </row>
    <row r="2" spans="3:34" s="365" customFormat="1" ht="15.75" customHeight="1" thickBot="1">
      <c r="C2" s="369"/>
      <c r="D2" s="370"/>
      <c r="E2" s="370"/>
      <c r="G2" s="370"/>
      <c r="H2" s="370"/>
      <c r="I2" s="370"/>
      <c r="J2" s="370"/>
      <c r="K2" s="370"/>
      <c r="L2" s="370"/>
      <c r="M2" s="370"/>
      <c r="N2" s="371"/>
      <c r="P2" s="367"/>
      <c r="S2" s="367"/>
      <c r="AA2" s="368"/>
      <c r="AB2" s="368"/>
      <c r="AC2" s="368"/>
      <c r="AD2" s="368"/>
      <c r="AE2" s="368"/>
      <c r="AF2" s="368"/>
      <c r="AG2" s="368"/>
      <c r="AH2" s="368"/>
    </row>
    <row r="3" spans="2:34" s="365" customFormat="1" ht="36.75" customHeight="1">
      <c r="B3" s="734" t="s">
        <v>123</v>
      </c>
      <c r="C3" s="706" t="s">
        <v>92</v>
      </c>
      <c r="D3" s="708" t="s">
        <v>13</v>
      </c>
      <c r="E3" s="717" t="s">
        <v>14</v>
      </c>
      <c r="F3" s="723" t="s">
        <v>109</v>
      </c>
      <c r="G3" s="719" t="s">
        <v>85</v>
      </c>
      <c r="H3" s="720"/>
      <c r="I3" s="721"/>
      <c r="J3" s="722" t="s">
        <v>86</v>
      </c>
      <c r="K3" s="720"/>
      <c r="L3" s="720"/>
      <c r="M3" s="720"/>
      <c r="N3" s="732" t="s">
        <v>87</v>
      </c>
      <c r="O3" s="722" t="s">
        <v>89</v>
      </c>
      <c r="P3" s="727"/>
      <c r="Q3" s="728"/>
      <c r="R3" s="719" t="s">
        <v>88</v>
      </c>
      <c r="S3" s="727"/>
      <c r="T3" s="728"/>
      <c r="U3" s="729" t="s">
        <v>124</v>
      </c>
      <c r="V3" s="730"/>
      <c r="W3" s="729" t="s">
        <v>80</v>
      </c>
      <c r="X3" s="731"/>
      <c r="Y3" s="725" t="s">
        <v>81</v>
      </c>
      <c r="Z3" s="726"/>
      <c r="AA3" s="714" t="s">
        <v>90</v>
      </c>
      <c r="AB3" s="715"/>
      <c r="AC3" s="715"/>
      <c r="AD3" s="716"/>
      <c r="AE3" s="714" t="s">
        <v>91</v>
      </c>
      <c r="AF3" s="715"/>
      <c r="AG3" s="715"/>
      <c r="AH3" s="716"/>
    </row>
    <row r="4" spans="2:34" s="365" customFormat="1" ht="22.5" customHeight="1" thickBot="1">
      <c r="B4" s="735"/>
      <c r="C4" s="707"/>
      <c r="D4" s="704"/>
      <c r="E4" s="718"/>
      <c r="F4" s="724"/>
      <c r="G4" s="372"/>
      <c r="H4" s="373" t="s">
        <v>82</v>
      </c>
      <c r="I4" s="374" t="s">
        <v>83</v>
      </c>
      <c r="J4" s="375"/>
      <c r="K4" s="373" t="s">
        <v>11</v>
      </c>
      <c r="L4" s="376" t="s">
        <v>10</v>
      </c>
      <c r="M4" s="377" t="s">
        <v>9</v>
      </c>
      <c r="N4" s="705"/>
      <c r="O4" s="375"/>
      <c r="P4" s="378" t="s">
        <v>8</v>
      </c>
      <c r="Q4" s="379" t="s">
        <v>7</v>
      </c>
      <c r="R4" s="380"/>
      <c r="S4" s="381" t="s">
        <v>8</v>
      </c>
      <c r="T4" s="382" t="s">
        <v>7</v>
      </c>
      <c r="U4" s="383" t="s">
        <v>48</v>
      </c>
      <c r="V4" s="384" t="s">
        <v>16</v>
      </c>
      <c r="W4" s="383" t="s">
        <v>48</v>
      </c>
      <c r="X4" s="385" t="s">
        <v>16</v>
      </c>
      <c r="Y4" s="383" t="s">
        <v>48</v>
      </c>
      <c r="Z4" s="384" t="s">
        <v>16</v>
      </c>
      <c r="AA4" s="386" t="s">
        <v>84</v>
      </c>
      <c r="AB4" s="387" t="s">
        <v>126</v>
      </c>
      <c r="AC4" s="388" t="s">
        <v>127</v>
      </c>
      <c r="AD4" s="389" t="s">
        <v>115</v>
      </c>
      <c r="AE4" s="386" t="s">
        <v>84</v>
      </c>
      <c r="AF4" s="387" t="s">
        <v>126</v>
      </c>
      <c r="AG4" s="388" t="s">
        <v>127</v>
      </c>
      <c r="AH4" s="389" t="s">
        <v>115</v>
      </c>
    </row>
    <row r="5" spans="1:34" s="365" customFormat="1" ht="23.25" customHeight="1" thickBot="1">
      <c r="A5" s="365">
        <v>1</v>
      </c>
      <c r="B5" s="740" t="s">
        <v>74</v>
      </c>
      <c r="C5" s="390" t="s">
        <v>17</v>
      </c>
      <c r="D5" s="391">
        <v>99</v>
      </c>
      <c r="E5" s="392">
        <v>112</v>
      </c>
      <c r="F5" s="393">
        <f aca="true" t="shared" si="0" ref="F5:F37">(D5/E5)</f>
        <v>0.8839285714285714</v>
      </c>
      <c r="G5" s="394">
        <f aca="true" t="shared" si="1" ref="G5:G37">SUM(H5:I5)</f>
        <v>98</v>
      </c>
      <c r="H5" s="395">
        <v>98</v>
      </c>
      <c r="I5" s="396">
        <v>0</v>
      </c>
      <c r="J5" s="397">
        <f aca="true" t="shared" si="2" ref="J5:J37">SUM(K5:M5)</f>
        <v>1</v>
      </c>
      <c r="K5" s="395">
        <v>1</v>
      </c>
      <c r="L5" s="398">
        <v>0</v>
      </c>
      <c r="M5" s="399">
        <v>0</v>
      </c>
      <c r="N5" s="400">
        <f aca="true" t="shared" si="3" ref="N5:N37">J5/D5</f>
        <v>0.010101010101010102</v>
      </c>
      <c r="O5" s="401">
        <f>P5+Q5</f>
        <v>1</v>
      </c>
      <c r="P5" s="402">
        <v>1</v>
      </c>
      <c r="Q5" s="403">
        <v>0</v>
      </c>
      <c r="R5" s="404">
        <f aca="true" t="shared" si="4" ref="R5:R37">O5/$D5</f>
        <v>0.010101010101010102</v>
      </c>
      <c r="S5" s="405">
        <f aca="true" t="shared" si="5" ref="S5:S37">P5/$D5</f>
        <v>0.010101010101010102</v>
      </c>
      <c r="T5" s="406">
        <f aca="true" t="shared" si="6" ref="T5:T37">Q5/$D5</f>
        <v>0</v>
      </c>
      <c r="U5" s="407">
        <v>0</v>
      </c>
      <c r="V5" s="408">
        <f aca="true" t="shared" si="7" ref="V5:V37">U5/D5</f>
        <v>0</v>
      </c>
      <c r="W5" s="407">
        <v>1</v>
      </c>
      <c r="X5" s="409">
        <f aca="true" t="shared" si="8" ref="X5:X37">W5/D5</f>
        <v>0.010101010101010102</v>
      </c>
      <c r="Y5" s="407">
        <v>0</v>
      </c>
      <c r="Z5" s="408">
        <f aca="true" t="shared" si="9" ref="Z5:Z37">Y5/D5</f>
        <v>0</v>
      </c>
      <c r="AA5" s="410">
        <v>78</v>
      </c>
      <c r="AB5" s="411">
        <v>21</v>
      </c>
      <c r="AC5" s="411">
        <v>0</v>
      </c>
      <c r="AD5" s="412">
        <f>D5-SUM(AA5:AC5)</f>
        <v>0</v>
      </c>
      <c r="AE5" s="563">
        <f aca="true" t="shared" si="10" ref="AE5:AE37">AA5/$D5</f>
        <v>0.7878787878787878</v>
      </c>
      <c r="AF5" s="413">
        <f aca="true" t="shared" si="11" ref="AF5:AF37">AB5/$D5</f>
        <v>0.21212121212121213</v>
      </c>
      <c r="AG5" s="413">
        <f aca="true" t="shared" si="12" ref="AG5:AG37">AC5/$D5</f>
        <v>0</v>
      </c>
      <c r="AH5" s="564">
        <f aca="true" t="shared" si="13" ref="AH5:AH37">AD5/$D5</f>
        <v>0</v>
      </c>
    </row>
    <row r="6" spans="1:34" s="365" customFormat="1" ht="23.25" customHeight="1" thickBot="1">
      <c r="A6" s="365">
        <v>2</v>
      </c>
      <c r="B6" s="741"/>
      <c r="C6" s="414" t="s">
        <v>18</v>
      </c>
      <c r="D6" s="415">
        <v>45</v>
      </c>
      <c r="E6" s="416">
        <v>49</v>
      </c>
      <c r="F6" s="417">
        <f t="shared" si="0"/>
        <v>0.9183673469387755</v>
      </c>
      <c r="G6" s="394">
        <f t="shared" si="1"/>
        <v>45</v>
      </c>
      <c r="H6" s="395">
        <v>43</v>
      </c>
      <c r="I6" s="396">
        <v>2</v>
      </c>
      <c r="J6" s="397">
        <f t="shared" si="2"/>
        <v>0</v>
      </c>
      <c r="K6" s="395">
        <v>0</v>
      </c>
      <c r="L6" s="398">
        <v>0</v>
      </c>
      <c r="M6" s="399">
        <v>0</v>
      </c>
      <c r="N6" s="418">
        <f t="shared" si="3"/>
        <v>0</v>
      </c>
      <c r="O6" s="419">
        <f aca="true" t="shared" si="14" ref="O6:O37">P6+Q6</f>
        <v>0</v>
      </c>
      <c r="P6" s="420">
        <v>0</v>
      </c>
      <c r="Q6" s="421">
        <v>0</v>
      </c>
      <c r="R6" s="422">
        <f t="shared" si="4"/>
        <v>0</v>
      </c>
      <c r="S6" s="423">
        <f t="shared" si="5"/>
        <v>0</v>
      </c>
      <c r="T6" s="424">
        <f t="shared" si="6"/>
        <v>0</v>
      </c>
      <c r="U6" s="407">
        <v>0</v>
      </c>
      <c r="V6" s="425">
        <f t="shared" si="7"/>
        <v>0</v>
      </c>
      <c r="W6" s="407">
        <v>5</v>
      </c>
      <c r="X6" s="426">
        <f t="shared" si="8"/>
        <v>0.1111111111111111</v>
      </c>
      <c r="Y6" s="407">
        <v>3</v>
      </c>
      <c r="Z6" s="425">
        <f t="shared" si="9"/>
        <v>0.06666666666666667</v>
      </c>
      <c r="AA6" s="427">
        <v>14</v>
      </c>
      <c r="AB6" s="428">
        <v>26</v>
      </c>
      <c r="AC6" s="428">
        <v>5</v>
      </c>
      <c r="AD6" s="429">
        <f aca="true" t="shared" si="15" ref="AD6:AD37">D6-SUM(AA6:AC6)</f>
        <v>0</v>
      </c>
      <c r="AE6" s="565">
        <f t="shared" si="10"/>
        <v>0.3111111111111111</v>
      </c>
      <c r="AF6" s="430">
        <f t="shared" si="11"/>
        <v>0.5777777777777777</v>
      </c>
      <c r="AG6" s="430">
        <f t="shared" si="12"/>
        <v>0.1111111111111111</v>
      </c>
      <c r="AH6" s="566">
        <f t="shared" si="13"/>
        <v>0</v>
      </c>
    </row>
    <row r="7" spans="1:34" s="365" customFormat="1" ht="23.25" customHeight="1" thickBot="1">
      <c r="A7" s="365">
        <v>3</v>
      </c>
      <c r="B7" s="741"/>
      <c r="C7" s="414" t="s">
        <v>19</v>
      </c>
      <c r="D7" s="415">
        <v>45</v>
      </c>
      <c r="E7" s="416">
        <v>44</v>
      </c>
      <c r="F7" s="417">
        <f t="shared" si="0"/>
        <v>1.0227272727272727</v>
      </c>
      <c r="G7" s="394">
        <f t="shared" si="1"/>
        <v>45</v>
      </c>
      <c r="H7" s="395">
        <v>45</v>
      </c>
      <c r="I7" s="396">
        <v>0</v>
      </c>
      <c r="J7" s="397">
        <f t="shared" si="2"/>
        <v>0</v>
      </c>
      <c r="K7" s="395">
        <v>0</v>
      </c>
      <c r="L7" s="398">
        <v>0</v>
      </c>
      <c r="M7" s="399">
        <v>0</v>
      </c>
      <c r="N7" s="418">
        <f t="shared" si="3"/>
        <v>0</v>
      </c>
      <c r="O7" s="419">
        <f t="shared" si="14"/>
        <v>0</v>
      </c>
      <c r="P7" s="420">
        <v>0</v>
      </c>
      <c r="Q7" s="421">
        <v>0</v>
      </c>
      <c r="R7" s="431">
        <f t="shared" si="4"/>
        <v>0</v>
      </c>
      <c r="S7" s="432">
        <f t="shared" si="5"/>
        <v>0</v>
      </c>
      <c r="T7" s="433">
        <f t="shared" si="6"/>
        <v>0</v>
      </c>
      <c r="U7" s="407">
        <v>1</v>
      </c>
      <c r="V7" s="425">
        <f t="shared" si="7"/>
        <v>0.022222222222222223</v>
      </c>
      <c r="W7" s="407">
        <v>1</v>
      </c>
      <c r="X7" s="426">
        <f t="shared" si="8"/>
        <v>0.022222222222222223</v>
      </c>
      <c r="Y7" s="407">
        <v>2</v>
      </c>
      <c r="Z7" s="425">
        <f t="shared" si="9"/>
        <v>0.044444444444444446</v>
      </c>
      <c r="AA7" s="427">
        <v>28</v>
      </c>
      <c r="AB7" s="428">
        <v>17</v>
      </c>
      <c r="AC7" s="428">
        <v>0</v>
      </c>
      <c r="AD7" s="429">
        <f t="shared" si="15"/>
        <v>0</v>
      </c>
      <c r="AE7" s="565">
        <f t="shared" si="10"/>
        <v>0.6222222222222222</v>
      </c>
      <c r="AF7" s="430">
        <f t="shared" si="11"/>
        <v>0.37777777777777777</v>
      </c>
      <c r="AG7" s="430">
        <f t="shared" si="12"/>
        <v>0</v>
      </c>
      <c r="AH7" s="566">
        <f t="shared" si="13"/>
        <v>0</v>
      </c>
    </row>
    <row r="8" spans="1:34" s="365" customFormat="1" ht="23.25" customHeight="1" thickBot="1">
      <c r="A8" s="365">
        <v>4</v>
      </c>
      <c r="B8" s="741"/>
      <c r="C8" s="414" t="s">
        <v>20</v>
      </c>
      <c r="D8" s="415">
        <v>39</v>
      </c>
      <c r="E8" s="416">
        <v>37</v>
      </c>
      <c r="F8" s="417">
        <f t="shared" si="0"/>
        <v>1.054054054054054</v>
      </c>
      <c r="G8" s="394">
        <f t="shared" si="1"/>
        <v>38</v>
      </c>
      <c r="H8" s="395">
        <v>38</v>
      </c>
      <c r="I8" s="396">
        <v>0</v>
      </c>
      <c r="J8" s="397">
        <f t="shared" si="2"/>
        <v>1</v>
      </c>
      <c r="K8" s="395">
        <v>1</v>
      </c>
      <c r="L8" s="398">
        <v>0</v>
      </c>
      <c r="M8" s="399">
        <v>0</v>
      </c>
      <c r="N8" s="418">
        <f t="shared" si="3"/>
        <v>0.02564102564102564</v>
      </c>
      <c r="O8" s="419">
        <f t="shared" si="14"/>
        <v>1</v>
      </c>
      <c r="P8" s="420">
        <v>1</v>
      </c>
      <c r="Q8" s="421">
        <v>0</v>
      </c>
      <c r="R8" s="431">
        <f t="shared" si="4"/>
        <v>0.02564102564102564</v>
      </c>
      <c r="S8" s="432">
        <f t="shared" si="5"/>
        <v>0.02564102564102564</v>
      </c>
      <c r="T8" s="433">
        <f t="shared" si="6"/>
        <v>0</v>
      </c>
      <c r="U8" s="407">
        <v>0</v>
      </c>
      <c r="V8" s="425">
        <f t="shared" si="7"/>
        <v>0</v>
      </c>
      <c r="W8" s="407">
        <v>3</v>
      </c>
      <c r="X8" s="426">
        <f t="shared" si="8"/>
        <v>0.07692307692307693</v>
      </c>
      <c r="Y8" s="407">
        <v>1</v>
      </c>
      <c r="Z8" s="425">
        <f t="shared" si="9"/>
        <v>0.02564102564102564</v>
      </c>
      <c r="AA8" s="427">
        <v>11</v>
      </c>
      <c r="AB8" s="428">
        <v>28</v>
      </c>
      <c r="AC8" s="428">
        <v>0</v>
      </c>
      <c r="AD8" s="429">
        <f t="shared" si="15"/>
        <v>0</v>
      </c>
      <c r="AE8" s="565">
        <f t="shared" si="10"/>
        <v>0.28205128205128205</v>
      </c>
      <c r="AF8" s="430">
        <f t="shared" si="11"/>
        <v>0.717948717948718</v>
      </c>
      <c r="AG8" s="430">
        <f t="shared" si="12"/>
        <v>0</v>
      </c>
      <c r="AH8" s="566">
        <f t="shared" si="13"/>
        <v>0</v>
      </c>
    </row>
    <row r="9" spans="1:34" s="365" customFormat="1" ht="23.25" customHeight="1" thickBot="1">
      <c r="A9" s="365">
        <v>5</v>
      </c>
      <c r="B9" s="741"/>
      <c r="C9" s="414" t="s">
        <v>36</v>
      </c>
      <c r="D9" s="415">
        <v>30</v>
      </c>
      <c r="E9" s="416">
        <v>30</v>
      </c>
      <c r="F9" s="417">
        <f t="shared" si="0"/>
        <v>1</v>
      </c>
      <c r="G9" s="394">
        <f t="shared" si="1"/>
        <v>30</v>
      </c>
      <c r="H9" s="395">
        <v>23</v>
      </c>
      <c r="I9" s="396">
        <v>7</v>
      </c>
      <c r="J9" s="397">
        <f t="shared" si="2"/>
        <v>0</v>
      </c>
      <c r="K9" s="395">
        <v>0</v>
      </c>
      <c r="L9" s="398">
        <v>0</v>
      </c>
      <c r="M9" s="399">
        <v>0</v>
      </c>
      <c r="N9" s="418">
        <f t="shared" si="3"/>
        <v>0</v>
      </c>
      <c r="O9" s="419">
        <f t="shared" si="14"/>
        <v>0</v>
      </c>
      <c r="P9" s="420">
        <v>0</v>
      </c>
      <c r="Q9" s="421">
        <v>0</v>
      </c>
      <c r="R9" s="431">
        <f t="shared" si="4"/>
        <v>0</v>
      </c>
      <c r="S9" s="432">
        <f t="shared" si="5"/>
        <v>0</v>
      </c>
      <c r="T9" s="433">
        <f t="shared" si="6"/>
        <v>0</v>
      </c>
      <c r="U9" s="407">
        <v>0</v>
      </c>
      <c r="V9" s="425">
        <f t="shared" si="7"/>
        <v>0</v>
      </c>
      <c r="W9" s="407">
        <v>0</v>
      </c>
      <c r="X9" s="426">
        <f t="shared" si="8"/>
        <v>0</v>
      </c>
      <c r="Y9" s="407">
        <v>0</v>
      </c>
      <c r="Z9" s="425">
        <f t="shared" si="9"/>
        <v>0</v>
      </c>
      <c r="AA9" s="427">
        <v>9</v>
      </c>
      <c r="AB9" s="428">
        <v>21</v>
      </c>
      <c r="AC9" s="428">
        <v>0</v>
      </c>
      <c r="AD9" s="429">
        <f t="shared" si="15"/>
        <v>0</v>
      </c>
      <c r="AE9" s="565">
        <f t="shared" si="10"/>
        <v>0.3</v>
      </c>
      <c r="AF9" s="430">
        <f t="shared" si="11"/>
        <v>0.7</v>
      </c>
      <c r="AG9" s="430">
        <f t="shared" si="12"/>
        <v>0</v>
      </c>
      <c r="AH9" s="566">
        <f t="shared" si="13"/>
        <v>0</v>
      </c>
    </row>
    <row r="10" spans="1:34" s="365" customFormat="1" ht="23.25" customHeight="1" thickBot="1">
      <c r="A10" s="365">
        <v>6</v>
      </c>
      <c r="B10" s="741"/>
      <c r="C10" s="434" t="s">
        <v>21</v>
      </c>
      <c r="D10" s="435">
        <v>22</v>
      </c>
      <c r="E10" s="436">
        <v>25</v>
      </c>
      <c r="F10" s="437">
        <f t="shared" si="0"/>
        <v>0.88</v>
      </c>
      <c r="G10" s="438">
        <f t="shared" si="1"/>
        <v>20</v>
      </c>
      <c r="H10" s="439">
        <v>20</v>
      </c>
      <c r="I10" s="440">
        <v>0</v>
      </c>
      <c r="J10" s="441">
        <f t="shared" si="2"/>
        <v>2</v>
      </c>
      <c r="K10" s="439">
        <v>2</v>
      </c>
      <c r="L10" s="442">
        <v>0</v>
      </c>
      <c r="M10" s="443">
        <v>0</v>
      </c>
      <c r="N10" s="444">
        <f t="shared" si="3"/>
        <v>0.09090909090909091</v>
      </c>
      <c r="O10" s="445">
        <f t="shared" si="14"/>
        <v>5</v>
      </c>
      <c r="P10" s="446">
        <v>5</v>
      </c>
      <c r="Q10" s="447">
        <v>0</v>
      </c>
      <c r="R10" s="448">
        <f t="shared" si="4"/>
        <v>0.22727272727272727</v>
      </c>
      <c r="S10" s="449">
        <f t="shared" si="5"/>
        <v>0.22727272727272727</v>
      </c>
      <c r="T10" s="450">
        <f t="shared" si="6"/>
        <v>0</v>
      </c>
      <c r="U10" s="451">
        <v>2</v>
      </c>
      <c r="V10" s="452">
        <f t="shared" si="7"/>
        <v>0.09090909090909091</v>
      </c>
      <c r="W10" s="451">
        <v>1</v>
      </c>
      <c r="X10" s="453">
        <f t="shared" si="8"/>
        <v>0.045454545454545456</v>
      </c>
      <c r="Y10" s="451">
        <v>0</v>
      </c>
      <c r="Z10" s="452">
        <f t="shared" si="9"/>
        <v>0</v>
      </c>
      <c r="AA10" s="454">
        <v>16</v>
      </c>
      <c r="AB10" s="455">
        <v>5</v>
      </c>
      <c r="AC10" s="455">
        <v>1</v>
      </c>
      <c r="AD10" s="456">
        <f t="shared" si="15"/>
        <v>0</v>
      </c>
      <c r="AE10" s="567">
        <f t="shared" si="10"/>
        <v>0.7272727272727273</v>
      </c>
      <c r="AF10" s="457">
        <f t="shared" si="11"/>
        <v>0.22727272727272727</v>
      </c>
      <c r="AG10" s="457">
        <f t="shared" si="12"/>
        <v>0.045454545454545456</v>
      </c>
      <c r="AH10" s="568">
        <f t="shared" si="13"/>
        <v>0</v>
      </c>
    </row>
    <row r="11" spans="1:34" s="365" customFormat="1" ht="23.25" customHeight="1" thickBot="1">
      <c r="A11" s="365">
        <v>7</v>
      </c>
      <c r="B11" s="740" t="s">
        <v>75</v>
      </c>
      <c r="C11" s="390" t="s">
        <v>22</v>
      </c>
      <c r="D11" s="391">
        <v>108</v>
      </c>
      <c r="E11" s="392">
        <v>122</v>
      </c>
      <c r="F11" s="393">
        <f t="shared" si="0"/>
        <v>0.8852459016393442</v>
      </c>
      <c r="G11" s="458">
        <f t="shared" si="1"/>
        <v>105</v>
      </c>
      <c r="H11" s="459">
        <v>103</v>
      </c>
      <c r="I11" s="460">
        <v>2</v>
      </c>
      <c r="J11" s="461">
        <f t="shared" si="2"/>
        <v>3</v>
      </c>
      <c r="K11" s="459">
        <v>3</v>
      </c>
      <c r="L11" s="462">
        <v>0</v>
      </c>
      <c r="M11" s="463">
        <v>0</v>
      </c>
      <c r="N11" s="400">
        <f t="shared" si="3"/>
        <v>0.027777777777777776</v>
      </c>
      <c r="O11" s="401">
        <f t="shared" si="14"/>
        <v>7</v>
      </c>
      <c r="P11" s="402">
        <v>7</v>
      </c>
      <c r="Q11" s="403">
        <v>0</v>
      </c>
      <c r="R11" s="404">
        <f t="shared" si="4"/>
        <v>0.06481481481481481</v>
      </c>
      <c r="S11" s="405">
        <f t="shared" si="5"/>
        <v>0.06481481481481481</v>
      </c>
      <c r="T11" s="406">
        <f t="shared" si="6"/>
        <v>0</v>
      </c>
      <c r="U11" s="464">
        <v>2</v>
      </c>
      <c r="V11" s="465">
        <f t="shared" si="7"/>
        <v>0.018518518518518517</v>
      </c>
      <c r="W11" s="464">
        <v>6</v>
      </c>
      <c r="X11" s="466">
        <f t="shared" si="8"/>
        <v>0.05555555555555555</v>
      </c>
      <c r="Y11" s="464">
        <v>14</v>
      </c>
      <c r="Z11" s="465">
        <f t="shared" si="9"/>
        <v>0.12962962962962962</v>
      </c>
      <c r="AA11" s="410">
        <v>25</v>
      </c>
      <c r="AB11" s="411">
        <v>78</v>
      </c>
      <c r="AC11" s="411">
        <v>5</v>
      </c>
      <c r="AD11" s="412">
        <f t="shared" si="15"/>
        <v>0</v>
      </c>
      <c r="AE11" s="563">
        <f t="shared" si="10"/>
        <v>0.23148148148148148</v>
      </c>
      <c r="AF11" s="413">
        <f t="shared" si="11"/>
        <v>0.7222222222222222</v>
      </c>
      <c r="AG11" s="413">
        <f t="shared" si="12"/>
        <v>0.046296296296296294</v>
      </c>
      <c r="AH11" s="564">
        <f t="shared" si="13"/>
        <v>0</v>
      </c>
    </row>
    <row r="12" spans="1:34" s="365" customFormat="1" ht="23.25" customHeight="1" thickBot="1">
      <c r="A12" s="365">
        <v>8</v>
      </c>
      <c r="B12" s="740"/>
      <c r="C12" s="434" t="s">
        <v>23</v>
      </c>
      <c r="D12" s="435">
        <v>336</v>
      </c>
      <c r="E12" s="436">
        <v>345</v>
      </c>
      <c r="F12" s="437">
        <f t="shared" si="0"/>
        <v>0.9739130434782609</v>
      </c>
      <c r="G12" s="438">
        <f t="shared" si="1"/>
        <v>330</v>
      </c>
      <c r="H12" s="439">
        <v>29</v>
      </c>
      <c r="I12" s="440">
        <v>301</v>
      </c>
      <c r="J12" s="441">
        <f t="shared" si="2"/>
        <v>6</v>
      </c>
      <c r="K12" s="439">
        <v>4</v>
      </c>
      <c r="L12" s="442">
        <v>1</v>
      </c>
      <c r="M12" s="443">
        <v>1</v>
      </c>
      <c r="N12" s="444">
        <f t="shared" si="3"/>
        <v>0.017857142857142856</v>
      </c>
      <c r="O12" s="445">
        <f t="shared" si="14"/>
        <v>14</v>
      </c>
      <c r="P12" s="446">
        <v>11</v>
      </c>
      <c r="Q12" s="447">
        <v>3</v>
      </c>
      <c r="R12" s="448">
        <f t="shared" si="4"/>
        <v>0.041666666666666664</v>
      </c>
      <c r="S12" s="449">
        <f t="shared" si="5"/>
        <v>0.03273809523809524</v>
      </c>
      <c r="T12" s="450">
        <f t="shared" si="6"/>
        <v>0.008928571428571428</v>
      </c>
      <c r="U12" s="451">
        <v>15</v>
      </c>
      <c r="V12" s="452">
        <f t="shared" si="7"/>
        <v>0.044642857142857144</v>
      </c>
      <c r="W12" s="451">
        <v>7</v>
      </c>
      <c r="X12" s="453">
        <f t="shared" si="8"/>
        <v>0.020833333333333332</v>
      </c>
      <c r="Y12" s="451">
        <v>4</v>
      </c>
      <c r="Z12" s="452">
        <f t="shared" si="9"/>
        <v>0.011904761904761904</v>
      </c>
      <c r="AA12" s="454">
        <v>255</v>
      </c>
      <c r="AB12" s="455">
        <v>78</v>
      </c>
      <c r="AC12" s="455">
        <v>3</v>
      </c>
      <c r="AD12" s="456">
        <f t="shared" si="15"/>
        <v>0</v>
      </c>
      <c r="AE12" s="567">
        <f t="shared" si="10"/>
        <v>0.7589285714285714</v>
      </c>
      <c r="AF12" s="457">
        <f t="shared" si="11"/>
        <v>0.23214285714285715</v>
      </c>
      <c r="AG12" s="457">
        <f t="shared" si="12"/>
        <v>0.008928571428571428</v>
      </c>
      <c r="AH12" s="568">
        <f t="shared" si="13"/>
        <v>0</v>
      </c>
    </row>
    <row r="13" spans="1:34" s="365" customFormat="1" ht="23.25" customHeight="1" thickBot="1">
      <c r="A13" s="365">
        <v>9</v>
      </c>
      <c r="B13" s="740" t="s">
        <v>78</v>
      </c>
      <c r="C13" s="390" t="s">
        <v>24</v>
      </c>
      <c r="D13" s="391">
        <v>1209</v>
      </c>
      <c r="E13" s="392">
        <v>1264</v>
      </c>
      <c r="F13" s="393">
        <f t="shared" si="0"/>
        <v>0.9564873417721519</v>
      </c>
      <c r="G13" s="458">
        <f t="shared" si="1"/>
        <v>1198</v>
      </c>
      <c r="H13" s="459">
        <v>1158</v>
      </c>
      <c r="I13" s="460">
        <v>40</v>
      </c>
      <c r="J13" s="461">
        <f t="shared" si="2"/>
        <v>11</v>
      </c>
      <c r="K13" s="459">
        <v>8</v>
      </c>
      <c r="L13" s="462">
        <v>3</v>
      </c>
      <c r="M13" s="463">
        <v>0</v>
      </c>
      <c r="N13" s="400">
        <f t="shared" si="3"/>
        <v>0.009098428453267164</v>
      </c>
      <c r="O13" s="401">
        <f t="shared" si="14"/>
        <v>34</v>
      </c>
      <c r="P13" s="402">
        <v>34</v>
      </c>
      <c r="Q13" s="403">
        <v>0</v>
      </c>
      <c r="R13" s="404">
        <f t="shared" si="4"/>
        <v>0.028122415219189414</v>
      </c>
      <c r="S13" s="405">
        <f t="shared" si="5"/>
        <v>0.028122415219189414</v>
      </c>
      <c r="T13" s="406">
        <f t="shared" si="6"/>
        <v>0</v>
      </c>
      <c r="U13" s="464">
        <v>23</v>
      </c>
      <c r="V13" s="465">
        <f t="shared" si="7"/>
        <v>0.01902398676592225</v>
      </c>
      <c r="W13" s="464">
        <v>21</v>
      </c>
      <c r="X13" s="466">
        <f t="shared" si="8"/>
        <v>0.017369727047146403</v>
      </c>
      <c r="Y13" s="464">
        <v>3</v>
      </c>
      <c r="Z13" s="465">
        <f t="shared" si="9"/>
        <v>0.0024813895781637717</v>
      </c>
      <c r="AA13" s="410">
        <v>397</v>
      </c>
      <c r="AB13" s="411">
        <v>783</v>
      </c>
      <c r="AC13" s="411">
        <v>29</v>
      </c>
      <c r="AD13" s="412">
        <f t="shared" si="15"/>
        <v>0</v>
      </c>
      <c r="AE13" s="563">
        <f t="shared" si="10"/>
        <v>0.3283705541770058</v>
      </c>
      <c r="AF13" s="413">
        <f t="shared" si="11"/>
        <v>0.6476426799007444</v>
      </c>
      <c r="AG13" s="413">
        <f t="shared" si="12"/>
        <v>0.023986765922249794</v>
      </c>
      <c r="AH13" s="564">
        <f t="shared" si="13"/>
        <v>0</v>
      </c>
    </row>
    <row r="14" spans="1:34" s="365" customFormat="1" ht="23.25" customHeight="1" thickBot="1">
      <c r="A14" s="365">
        <v>10</v>
      </c>
      <c r="B14" s="740"/>
      <c r="C14" s="414" t="s">
        <v>25</v>
      </c>
      <c r="D14" s="415">
        <v>809</v>
      </c>
      <c r="E14" s="416">
        <v>828</v>
      </c>
      <c r="F14" s="417">
        <f t="shared" si="0"/>
        <v>0.9770531400966184</v>
      </c>
      <c r="G14" s="394">
        <f t="shared" si="1"/>
        <v>802</v>
      </c>
      <c r="H14" s="395">
        <v>775</v>
      </c>
      <c r="I14" s="396">
        <v>27</v>
      </c>
      <c r="J14" s="397">
        <f t="shared" si="2"/>
        <v>7</v>
      </c>
      <c r="K14" s="395">
        <v>7</v>
      </c>
      <c r="L14" s="398">
        <v>0</v>
      </c>
      <c r="M14" s="399">
        <v>0</v>
      </c>
      <c r="N14" s="418">
        <f t="shared" si="3"/>
        <v>0.00865265760197775</v>
      </c>
      <c r="O14" s="419">
        <f t="shared" si="14"/>
        <v>21</v>
      </c>
      <c r="P14" s="420">
        <v>14</v>
      </c>
      <c r="Q14" s="421">
        <v>7</v>
      </c>
      <c r="R14" s="431">
        <f t="shared" si="4"/>
        <v>0.02595797280593325</v>
      </c>
      <c r="S14" s="432">
        <f t="shared" si="5"/>
        <v>0.0173053152039555</v>
      </c>
      <c r="T14" s="433">
        <f t="shared" si="6"/>
        <v>0.00865265760197775</v>
      </c>
      <c r="U14" s="407">
        <v>77</v>
      </c>
      <c r="V14" s="425">
        <f t="shared" si="7"/>
        <v>0.09517923362175525</v>
      </c>
      <c r="W14" s="407">
        <v>64</v>
      </c>
      <c r="X14" s="426">
        <f t="shared" si="8"/>
        <v>0.07911001236093942</v>
      </c>
      <c r="Y14" s="407">
        <v>0</v>
      </c>
      <c r="Z14" s="425">
        <f t="shared" si="9"/>
        <v>0</v>
      </c>
      <c r="AA14" s="427">
        <v>296</v>
      </c>
      <c r="AB14" s="428">
        <v>483</v>
      </c>
      <c r="AC14" s="428">
        <v>28</v>
      </c>
      <c r="AD14" s="429">
        <f t="shared" si="15"/>
        <v>2</v>
      </c>
      <c r="AE14" s="565">
        <f t="shared" si="10"/>
        <v>0.3658838071693449</v>
      </c>
      <c r="AF14" s="430">
        <f t="shared" si="11"/>
        <v>0.5970333745364648</v>
      </c>
      <c r="AG14" s="430">
        <f t="shared" si="12"/>
        <v>0.034610630407911</v>
      </c>
      <c r="AH14" s="566">
        <f t="shared" si="13"/>
        <v>0.002472187886279357</v>
      </c>
    </row>
    <row r="15" spans="1:34" s="365" customFormat="1" ht="23.25" customHeight="1" thickBot="1">
      <c r="A15" s="365">
        <v>11</v>
      </c>
      <c r="B15" s="740"/>
      <c r="C15" s="414" t="s">
        <v>26</v>
      </c>
      <c r="D15" s="415">
        <v>500</v>
      </c>
      <c r="E15" s="416">
        <v>509</v>
      </c>
      <c r="F15" s="417">
        <f t="shared" si="0"/>
        <v>0.9823182711198428</v>
      </c>
      <c r="G15" s="394">
        <f t="shared" si="1"/>
        <v>496</v>
      </c>
      <c r="H15" s="395">
        <v>473</v>
      </c>
      <c r="I15" s="396">
        <v>23</v>
      </c>
      <c r="J15" s="397">
        <f t="shared" si="2"/>
        <v>4</v>
      </c>
      <c r="K15" s="395">
        <v>4</v>
      </c>
      <c r="L15" s="398">
        <v>0</v>
      </c>
      <c r="M15" s="399">
        <v>0</v>
      </c>
      <c r="N15" s="418">
        <f t="shared" si="3"/>
        <v>0.008</v>
      </c>
      <c r="O15" s="419">
        <f t="shared" si="14"/>
        <v>5</v>
      </c>
      <c r="P15" s="420">
        <v>5</v>
      </c>
      <c r="Q15" s="421">
        <v>0</v>
      </c>
      <c r="R15" s="431">
        <f t="shared" si="4"/>
        <v>0.01</v>
      </c>
      <c r="S15" s="432">
        <f t="shared" si="5"/>
        <v>0.01</v>
      </c>
      <c r="T15" s="433">
        <f t="shared" si="6"/>
        <v>0</v>
      </c>
      <c r="U15" s="407">
        <v>0</v>
      </c>
      <c r="V15" s="425">
        <f t="shared" si="7"/>
        <v>0</v>
      </c>
      <c r="W15" s="407">
        <v>12</v>
      </c>
      <c r="X15" s="426">
        <f t="shared" si="8"/>
        <v>0.024</v>
      </c>
      <c r="Y15" s="407">
        <v>28</v>
      </c>
      <c r="Z15" s="425">
        <f t="shared" si="9"/>
        <v>0.056</v>
      </c>
      <c r="AA15" s="427">
        <v>2</v>
      </c>
      <c r="AB15" s="428">
        <v>464</v>
      </c>
      <c r="AC15" s="428">
        <v>34</v>
      </c>
      <c r="AD15" s="429">
        <f t="shared" si="15"/>
        <v>0</v>
      </c>
      <c r="AE15" s="565">
        <f t="shared" si="10"/>
        <v>0.004</v>
      </c>
      <c r="AF15" s="430">
        <f t="shared" si="11"/>
        <v>0.928</v>
      </c>
      <c r="AG15" s="430">
        <f t="shared" si="12"/>
        <v>0.068</v>
      </c>
      <c r="AH15" s="566">
        <f t="shared" si="13"/>
        <v>0</v>
      </c>
    </row>
    <row r="16" spans="1:34" s="365" customFormat="1" ht="23.25" customHeight="1" thickBot="1">
      <c r="A16" s="365">
        <v>12</v>
      </c>
      <c r="B16" s="740"/>
      <c r="C16" s="414" t="s">
        <v>37</v>
      </c>
      <c r="D16" s="415">
        <v>145</v>
      </c>
      <c r="E16" s="416">
        <v>149</v>
      </c>
      <c r="F16" s="417">
        <f t="shared" si="0"/>
        <v>0.9731543624161074</v>
      </c>
      <c r="G16" s="394">
        <f t="shared" si="1"/>
        <v>145</v>
      </c>
      <c r="H16" s="395">
        <v>119</v>
      </c>
      <c r="I16" s="396">
        <v>26</v>
      </c>
      <c r="J16" s="397">
        <f t="shared" si="2"/>
        <v>1</v>
      </c>
      <c r="K16" s="395">
        <v>1</v>
      </c>
      <c r="L16" s="398">
        <v>0</v>
      </c>
      <c r="M16" s="399">
        <v>0</v>
      </c>
      <c r="N16" s="418">
        <f t="shared" si="3"/>
        <v>0.006896551724137931</v>
      </c>
      <c r="O16" s="419">
        <f t="shared" si="14"/>
        <v>4</v>
      </c>
      <c r="P16" s="420">
        <v>4</v>
      </c>
      <c r="Q16" s="421">
        <v>0</v>
      </c>
      <c r="R16" s="431">
        <f t="shared" si="4"/>
        <v>0.027586206896551724</v>
      </c>
      <c r="S16" s="432">
        <f t="shared" si="5"/>
        <v>0.027586206896551724</v>
      </c>
      <c r="T16" s="433">
        <f t="shared" si="6"/>
        <v>0</v>
      </c>
      <c r="U16" s="407">
        <v>11</v>
      </c>
      <c r="V16" s="425">
        <f t="shared" si="7"/>
        <v>0.07586206896551724</v>
      </c>
      <c r="W16" s="407">
        <v>21</v>
      </c>
      <c r="X16" s="426">
        <f t="shared" si="8"/>
        <v>0.14482758620689656</v>
      </c>
      <c r="Y16" s="407">
        <v>1</v>
      </c>
      <c r="Z16" s="425">
        <f t="shared" si="9"/>
        <v>0.006896551724137931</v>
      </c>
      <c r="AA16" s="427">
        <v>79</v>
      </c>
      <c r="AB16" s="428">
        <v>58</v>
      </c>
      <c r="AC16" s="428">
        <v>8</v>
      </c>
      <c r="AD16" s="429">
        <f t="shared" si="15"/>
        <v>0</v>
      </c>
      <c r="AE16" s="565">
        <f t="shared" si="10"/>
        <v>0.5448275862068965</v>
      </c>
      <c r="AF16" s="430">
        <f t="shared" si="11"/>
        <v>0.4</v>
      </c>
      <c r="AG16" s="430">
        <f t="shared" si="12"/>
        <v>0.05517241379310345</v>
      </c>
      <c r="AH16" s="566">
        <f t="shared" si="13"/>
        <v>0</v>
      </c>
    </row>
    <row r="17" spans="1:34" s="365" customFormat="1" ht="23.25" customHeight="1" thickBot="1">
      <c r="A17" s="365">
        <v>13</v>
      </c>
      <c r="B17" s="740"/>
      <c r="C17" s="414" t="s">
        <v>27</v>
      </c>
      <c r="D17" s="415">
        <v>337</v>
      </c>
      <c r="E17" s="416">
        <v>336</v>
      </c>
      <c r="F17" s="417">
        <f t="shared" si="0"/>
        <v>1.0029761904761905</v>
      </c>
      <c r="G17" s="394">
        <f t="shared" si="1"/>
        <v>336</v>
      </c>
      <c r="H17" s="395">
        <v>324</v>
      </c>
      <c r="I17" s="396">
        <v>12</v>
      </c>
      <c r="J17" s="397">
        <f t="shared" si="2"/>
        <v>1</v>
      </c>
      <c r="K17" s="395">
        <v>1</v>
      </c>
      <c r="L17" s="398">
        <v>0</v>
      </c>
      <c r="M17" s="399">
        <v>0</v>
      </c>
      <c r="N17" s="418">
        <f t="shared" si="3"/>
        <v>0.002967359050445104</v>
      </c>
      <c r="O17" s="419">
        <f t="shared" si="14"/>
        <v>3</v>
      </c>
      <c r="P17" s="420">
        <v>3</v>
      </c>
      <c r="Q17" s="421">
        <v>0</v>
      </c>
      <c r="R17" s="431">
        <f t="shared" si="4"/>
        <v>0.008902077151335312</v>
      </c>
      <c r="S17" s="432">
        <f t="shared" si="5"/>
        <v>0.008902077151335312</v>
      </c>
      <c r="T17" s="433">
        <f t="shared" si="6"/>
        <v>0</v>
      </c>
      <c r="U17" s="407">
        <v>7</v>
      </c>
      <c r="V17" s="425">
        <f t="shared" si="7"/>
        <v>0.020771513353115726</v>
      </c>
      <c r="W17" s="407">
        <v>13</v>
      </c>
      <c r="X17" s="426">
        <f t="shared" si="8"/>
        <v>0.03857566765578635</v>
      </c>
      <c r="Y17" s="407">
        <v>0</v>
      </c>
      <c r="Z17" s="425">
        <f t="shared" si="9"/>
        <v>0</v>
      </c>
      <c r="AA17" s="427">
        <v>117</v>
      </c>
      <c r="AB17" s="428">
        <v>148</v>
      </c>
      <c r="AC17" s="428">
        <v>12</v>
      </c>
      <c r="AD17" s="429">
        <f t="shared" si="15"/>
        <v>60</v>
      </c>
      <c r="AE17" s="565">
        <f t="shared" si="10"/>
        <v>0.34718100890207715</v>
      </c>
      <c r="AF17" s="430">
        <f t="shared" si="11"/>
        <v>0.4391691394658754</v>
      </c>
      <c r="AG17" s="430">
        <f t="shared" si="12"/>
        <v>0.03560830860534125</v>
      </c>
      <c r="AH17" s="566">
        <f t="shared" si="13"/>
        <v>0.17804154302670624</v>
      </c>
    </row>
    <row r="18" spans="1:34" s="365" customFormat="1" ht="23.25" customHeight="1" thickBot="1">
      <c r="A18" s="365">
        <v>14</v>
      </c>
      <c r="B18" s="740"/>
      <c r="C18" s="414" t="s">
        <v>28</v>
      </c>
      <c r="D18" s="415">
        <v>276</v>
      </c>
      <c r="E18" s="416">
        <v>276</v>
      </c>
      <c r="F18" s="417">
        <f t="shared" si="0"/>
        <v>1</v>
      </c>
      <c r="G18" s="394">
        <f t="shared" si="1"/>
        <v>271</v>
      </c>
      <c r="H18" s="395">
        <v>238</v>
      </c>
      <c r="I18" s="396">
        <v>33</v>
      </c>
      <c r="J18" s="397">
        <f t="shared" si="2"/>
        <v>5</v>
      </c>
      <c r="K18" s="395">
        <v>3</v>
      </c>
      <c r="L18" s="398">
        <v>2</v>
      </c>
      <c r="M18" s="399">
        <v>0</v>
      </c>
      <c r="N18" s="418">
        <f t="shared" si="3"/>
        <v>0.018115942028985508</v>
      </c>
      <c r="O18" s="419">
        <f t="shared" si="14"/>
        <v>28</v>
      </c>
      <c r="P18" s="420">
        <v>21</v>
      </c>
      <c r="Q18" s="421">
        <v>7</v>
      </c>
      <c r="R18" s="431">
        <f t="shared" si="4"/>
        <v>0.10144927536231885</v>
      </c>
      <c r="S18" s="432">
        <f t="shared" si="5"/>
        <v>0.07608695652173914</v>
      </c>
      <c r="T18" s="433">
        <f t="shared" si="6"/>
        <v>0.025362318840579712</v>
      </c>
      <c r="U18" s="407">
        <v>0</v>
      </c>
      <c r="V18" s="425">
        <f t="shared" si="7"/>
        <v>0</v>
      </c>
      <c r="W18" s="407">
        <v>21</v>
      </c>
      <c r="X18" s="426">
        <f t="shared" si="8"/>
        <v>0.07608695652173914</v>
      </c>
      <c r="Y18" s="407">
        <v>1</v>
      </c>
      <c r="Z18" s="425">
        <f t="shared" si="9"/>
        <v>0.0036231884057971015</v>
      </c>
      <c r="AA18" s="427">
        <v>153</v>
      </c>
      <c r="AB18" s="428">
        <v>92</v>
      </c>
      <c r="AC18" s="428">
        <v>31</v>
      </c>
      <c r="AD18" s="429">
        <f t="shared" si="15"/>
        <v>0</v>
      </c>
      <c r="AE18" s="565">
        <f t="shared" si="10"/>
        <v>0.5543478260869565</v>
      </c>
      <c r="AF18" s="430">
        <f t="shared" si="11"/>
        <v>0.3333333333333333</v>
      </c>
      <c r="AG18" s="430">
        <f t="shared" si="12"/>
        <v>0.11231884057971014</v>
      </c>
      <c r="AH18" s="566">
        <f t="shared" si="13"/>
        <v>0</v>
      </c>
    </row>
    <row r="19" spans="1:34" s="365" customFormat="1" ht="23.25" customHeight="1" thickBot="1">
      <c r="A19" s="365">
        <v>15</v>
      </c>
      <c r="B19" s="740"/>
      <c r="C19" s="414" t="s">
        <v>29</v>
      </c>
      <c r="D19" s="415">
        <v>265</v>
      </c>
      <c r="E19" s="416">
        <v>283</v>
      </c>
      <c r="F19" s="417">
        <f t="shared" si="0"/>
        <v>0.9363957597173145</v>
      </c>
      <c r="G19" s="394">
        <f t="shared" si="1"/>
        <v>262</v>
      </c>
      <c r="H19" s="395">
        <v>252</v>
      </c>
      <c r="I19" s="396">
        <v>10</v>
      </c>
      <c r="J19" s="397">
        <f t="shared" si="2"/>
        <v>3</v>
      </c>
      <c r="K19" s="395">
        <v>3</v>
      </c>
      <c r="L19" s="398">
        <v>0</v>
      </c>
      <c r="M19" s="399">
        <v>0</v>
      </c>
      <c r="N19" s="418">
        <f t="shared" si="3"/>
        <v>0.011320754716981131</v>
      </c>
      <c r="O19" s="419">
        <f t="shared" si="14"/>
        <v>12</v>
      </c>
      <c r="P19" s="420">
        <v>12</v>
      </c>
      <c r="Q19" s="421">
        <v>0</v>
      </c>
      <c r="R19" s="431">
        <f t="shared" si="4"/>
        <v>0.045283018867924525</v>
      </c>
      <c r="S19" s="432">
        <f t="shared" si="5"/>
        <v>0.045283018867924525</v>
      </c>
      <c r="T19" s="433">
        <f t="shared" si="6"/>
        <v>0</v>
      </c>
      <c r="U19" s="407">
        <v>1</v>
      </c>
      <c r="V19" s="425">
        <f t="shared" si="7"/>
        <v>0.0037735849056603774</v>
      </c>
      <c r="W19" s="407">
        <v>10</v>
      </c>
      <c r="X19" s="426">
        <f t="shared" si="8"/>
        <v>0.03773584905660377</v>
      </c>
      <c r="Y19" s="407">
        <v>3</v>
      </c>
      <c r="Z19" s="425">
        <f t="shared" si="9"/>
        <v>0.011320754716981131</v>
      </c>
      <c r="AA19" s="427">
        <v>107</v>
      </c>
      <c r="AB19" s="428">
        <v>148</v>
      </c>
      <c r="AC19" s="428">
        <v>10</v>
      </c>
      <c r="AD19" s="429">
        <f t="shared" si="15"/>
        <v>0</v>
      </c>
      <c r="AE19" s="565">
        <f t="shared" si="10"/>
        <v>0.4037735849056604</v>
      </c>
      <c r="AF19" s="430">
        <f t="shared" si="11"/>
        <v>0.5584905660377358</v>
      </c>
      <c r="AG19" s="430">
        <f t="shared" si="12"/>
        <v>0.03773584905660377</v>
      </c>
      <c r="AH19" s="566">
        <f t="shared" si="13"/>
        <v>0</v>
      </c>
    </row>
    <row r="20" spans="1:34" s="365" customFormat="1" ht="23.25" customHeight="1" thickBot="1">
      <c r="A20" s="365">
        <v>16</v>
      </c>
      <c r="B20" s="740"/>
      <c r="C20" s="434" t="s">
        <v>30</v>
      </c>
      <c r="D20" s="435">
        <v>456</v>
      </c>
      <c r="E20" s="436">
        <v>470</v>
      </c>
      <c r="F20" s="437">
        <f t="shared" si="0"/>
        <v>0.9702127659574468</v>
      </c>
      <c r="G20" s="438">
        <f t="shared" si="1"/>
        <v>455</v>
      </c>
      <c r="H20" s="439">
        <v>443</v>
      </c>
      <c r="I20" s="440">
        <v>12</v>
      </c>
      <c r="J20" s="441">
        <f t="shared" si="2"/>
        <v>1</v>
      </c>
      <c r="K20" s="439">
        <v>1</v>
      </c>
      <c r="L20" s="442">
        <v>0</v>
      </c>
      <c r="M20" s="443">
        <v>0</v>
      </c>
      <c r="N20" s="444">
        <f t="shared" si="3"/>
        <v>0.0021929824561403508</v>
      </c>
      <c r="O20" s="445">
        <f t="shared" si="14"/>
        <v>4</v>
      </c>
      <c r="P20" s="446">
        <v>4</v>
      </c>
      <c r="Q20" s="447">
        <v>0</v>
      </c>
      <c r="R20" s="448">
        <f t="shared" si="4"/>
        <v>0.008771929824561403</v>
      </c>
      <c r="S20" s="449">
        <f t="shared" si="5"/>
        <v>0.008771929824561403</v>
      </c>
      <c r="T20" s="450">
        <f t="shared" si="6"/>
        <v>0</v>
      </c>
      <c r="U20" s="451">
        <v>0</v>
      </c>
      <c r="V20" s="452">
        <f t="shared" si="7"/>
        <v>0</v>
      </c>
      <c r="W20" s="451">
        <v>11</v>
      </c>
      <c r="X20" s="453">
        <f t="shared" si="8"/>
        <v>0.02412280701754386</v>
      </c>
      <c r="Y20" s="451">
        <v>0</v>
      </c>
      <c r="Z20" s="452">
        <f t="shared" si="9"/>
        <v>0</v>
      </c>
      <c r="AA20" s="454">
        <v>100</v>
      </c>
      <c r="AB20" s="455">
        <v>345</v>
      </c>
      <c r="AC20" s="455">
        <v>11</v>
      </c>
      <c r="AD20" s="456">
        <f t="shared" si="15"/>
        <v>0</v>
      </c>
      <c r="AE20" s="567">
        <f t="shared" si="10"/>
        <v>0.21929824561403508</v>
      </c>
      <c r="AF20" s="457">
        <f t="shared" si="11"/>
        <v>0.756578947368421</v>
      </c>
      <c r="AG20" s="457">
        <f t="shared" si="12"/>
        <v>0.02412280701754386</v>
      </c>
      <c r="AH20" s="568">
        <f t="shared" si="13"/>
        <v>0</v>
      </c>
    </row>
    <row r="21" spans="1:34" s="365" customFormat="1" ht="23.25" customHeight="1" thickBot="1">
      <c r="A21" s="365">
        <v>17</v>
      </c>
      <c r="B21" s="740" t="s">
        <v>76</v>
      </c>
      <c r="C21" s="390" t="s">
        <v>31</v>
      </c>
      <c r="D21" s="391">
        <v>805</v>
      </c>
      <c r="E21" s="392">
        <v>823</v>
      </c>
      <c r="F21" s="467">
        <f t="shared" si="0"/>
        <v>0.9781287970838396</v>
      </c>
      <c r="G21" s="458">
        <f t="shared" si="1"/>
        <v>800</v>
      </c>
      <c r="H21" s="459">
        <v>487</v>
      </c>
      <c r="I21" s="460">
        <v>313</v>
      </c>
      <c r="J21" s="461">
        <f t="shared" si="2"/>
        <v>5</v>
      </c>
      <c r="K21" s="459">
        <v>5</v>
      </c>
      <c r="L21" s="462">
        <v>0</v>
      </c>
      <c r="M21" s="463">
        <v>0</v>
      </c>
      <c r="N21" s="468">
        <f t="shared" si="3"/>
        <v>0.006211180124223602</v>
      </c>
      <c r="O21" s="401">
        <f t="shared" si="14"/>
        <v>20</v>
      </c>
      <c r="P21" s="402">
        <v>13</v>
      </c>
      <c r="Q21" s="403">
        <v>7</v>
      </c>
      <c r="R21" s="404">
        <f t="shared" si="4"/>
        <v>0.024844720496894408</v>
      </c>
      <c r="S21" s="405">
        <f t="shared" si="5"/>
        <v>0.016149068322981366</v>
      </c>
      <c r="T21" s="406">
        <f t="shared" si="6"/>
        <v>0.008695652173913044</v>
      </c>
      <c r="U21" s="464">
        <v>13</v>
      </c>
      <c r="V21" s="408">
        <f t="shared" si="7"/>
        <v>0.016149068322981366</v>
      </c>
      <c r="W21" s="464">
        <v>42</v>
      </c>
      <c r="X21" s="409">
        <f t="shared" si="8"/>
        <v>0.05217391304347826</v>
      </c>
      <c r="Y21" s="464">
        <v>2</v>
      </c>
      <c r="Z21" s="408">
        <f t="shared" si="9"/>
        <v>0.002484472049689441</v>
      </c>
      <c r="AA21" s="410">
        <v>8</v>
      </c>
      <c r="AB21" s="411">
        <v>754</v>
      </c>
      <c r="AC21" s="411">
        <v>43</v>
      </c>
      <c r="AD21" s="412">
        <f t="shared" si="15"/>
        <v>0</v>
      </c>
      <c r="AE21" s="563">
        <f t="shared" si="10"/>
        <v>0.009937888198757764</v>
      </c>
      <c r="AF21" s="413">
        <f t="shared" si="11"/>
        <v>0.9366459627329192</v>
      </c>
      <c r="AG21" s="413">
        <f t="shared" si="12"/>
        <v>0.05341614906832298</v>
      </c>
      <c r="AH21" s="564">
        <f t="shared" si="13"/>
        <v>0</v>
      </c>
    </row>
    <row r="22" spans="1:34" s="365" customFormat="1" ht="23.25" customHeight="1" thickBot="1">
      <c r="A22" s="365">
        <v>18</v>
      </c>
      <c r="B22" s="740"/>
      <c r="C22" s="434" t="s">
        <v>32</v>
      </c>
      <c r="D22" s="435">
        <v>135</v>
      </c>
      <c r="E22" s="436">
        <v>141</v>
      </c>
      <c r="F22" s="469">
        <f t="shared" si="0"/>
        <v>0.9574468085106383</v>
      </c>
      <c r="G22" s="438">
        <f t="shared" si="1"/>
        <v>134</v>
      </c>
      <c r="H22" s="439">
        <v>109</v>
      </c>
      <c r="I22" s="440">
        <v>25</v>
      </c>
      <c r="J22" s="441">
        <f t="shared" si="2"/>
        <v>1</v>
      </c>
      <c r="K22" s="439">
        <v>1</v>
      </c>
      <c r="L22" s="442">
        <v>0</v>
      </c>
      <c r="M22" s="443">
        <v>0</v>
      </c>
      <c r="N22" s="470">
        <f t="shared" si="3"/>
        <v>0.007407407407407408</v>
      </c>
      <c r="O22" s="445">
        <f t="shared" si="14"/>
        <v>2</v>
      </c>
      <c r="P22" s="446">
        <v>2</v>
      </c>
      <c r="Q22" s="447">
        <v>0</v>
      </c>
      <c r="R22" s="448">
        <f t="shared" si="4"/>
        <v>0.014814814814814815</v>
      </c>
      <c r="S22" s="449">
        <f t="shared" si="5"/>
        <v>0.014814814814814815</v>
      </c>
      <c r="T22" s="450">
        <f t="shared" si="6"/>
        <v>0</v>
      </c>
      <c r="U22" s="451">
        <v>0</v>
      </c>
      <c r="V22" s="471">
        <f t="shared" si="7"/>
        <v>0</v>
      </c>
      <c r="W22" s="451">
        <v>2</v>
      </c>
      <c r="X22" s="472">
        <f t="shared" si="8"/>
        <v>0.014814814814814815</v>
      </c>
      <c r="Y22" s="451">
        <v>3</v>
      </c>
      <c r="Z22" s="471">
        <f t="shared" si="9"/>
        <v>0.022222222222222223</v>
      </c>
      <c r="AA22" s="454">
        <v>3</v>
      </c>
      <c r="AB22" s="455">
        <v>132</v>
      </c>
      <c r="AC22" s="455">
        <v>0</v>
      </c>
      <c r="AD22" s="456">
        <f t="shared" si="15"/>
        <v>0</v>
      </c>
      <c r="AE22" s="567">
        <f t="shared" si="10"/>
        <v>0.022222222222222223</v>
      </c>
      <c r="AF22" s="457">
        <f t="shared" si="11"/>
        <v>0.9777777777777777</v>
      </c>
      <c r="AG22" s="457">
        <f t="shared" si="12"/>
        <v>0</v>
      </c>
      <c r="AH22" s="568">
        <f t="shared" si="13"/>
        <v>0</v>
      </c>
    </row>
    <row r="23" spans="1:34" s="365" customFormat="1" ht="23.25" customHeight="1" thickBot="1">
      <c r="A23" s="365">
        <v>19</v>
      </c>
      <c r="B23" s="740" t="s">
        <v>77</v>
      </c>
      <c r="C23" s="390" t="s">
        <v>34</v>
      </c>
      <c r="D23" s="391">
        <v>1006</v>
      </c>
      <c r="E23" s="392">
        <v>1019</v>
      </c>
      <c r="F23" s="467">
        <f t="shared" si="0"/>
        <v>0.9872423945044161</v>
      </c>
      <c r="G23" s="458">
        <f t="shared" si="1"/>
        <v>993</v>
      </c>
      <c r="H23" s="459">
        <v>987</v>
      </c>
      <c r="I23" s="460">
        <v>6</v>
      </c>
      <c r="J23" s="461">
        <f t="shared" si="2"/>
        <v>13</v>
      </c>
      <c r="K23" s="459">
        <v>11</v>
      </c>
      <c r="L23" s="462">
        <v>1</v>
      </c>
      <c r="M23" s="463">
        <v>1</v>
      </c>
      <c r="N23" s="400">
        <f t="shared" si="3"/>
        <v>0.012922465208747515</v>
      </c>
      <c r="O23" s="401">
        <f t="shared" si="14"/>
        <v>39</v>
      </c>
      <c r="P23" s="402">
        <v>39</v>
      </c>
      <c r="Q23" s="403">
        <v>0</v>
      </c>
      <c r="R23" s="404">
        <f t="shared" si="4"/>
        <v>0.03876739562624255</v>
      </c>
      <c r="S23" s="405">
        <f t="shared" si="5"/>
        <v>0.03876739562624255</v>
      </c>
      <c r="T23" s="406">
        <f t="shared" si="6"/>
        <v>0</v>
      </c>
      <c r="U23" s="464">
        <v>16</v>
      </c>
      <c r="V23" s="465">
        <f t="shared" si="7"/>
        <v>0.015904572564612324</v>
      </c>
      <c r="W23" s="464">
        <v>41</v>
      </c>
      <c r="X23" s="466">
        <f t="shared" si="8"/>
        <v>0.040755467196819085</v>
      </c>
      <c r="Y23" s="464">
        <v>51</v>
      </c>
      <c r="Z23" s="465">
        <f t="shared" si="9"/>
        <v>0.05069582504970179</v>
      </c>
      <c r="AA23" s="410">
        <v>913</v>
      </c>
      <c r="AB23" s="411">
        <v>81</v>
      </c>
      <c r="AC23" s="411">
        <v>12</v>
      </c>
      <c r="AD23" s="412">
        <f t="shared" si="15"/>
        <v>0</v>
      </c>
      <c r="AE23" s="563">
        <f t="shared" si="10"/>
        <v>0.9075546719681908</v>
      </c>
      <c r="AF23" s="413">
        <f t="shared" si="11"/>
        <v>0.0805168986083499</v>
      </c>
      <c r="AG23" s="413">
        <f t="shared" si="12"/>
        <v>0.011928429423459244</v>
      </c>
      <c r="AH23" s="564">
        <f t="shared" si="13"/>
        <v>0</v>
      </c>
    </row>
    <row r="24" spans="1:34" s="365" customFormat="1" ht="23.25" customHeight="1" thickBot="1">
      <c r="A24" s="365">
        <v>20</v>
      </c>
      <c r="B24" s="740"/>
      <c r="C24" s="473" t="s">
        <v>139</v>
      </c>
      <c r="D24" s="474">
        <v>1982</v>
      </c>
      <c r="E24" s="475">
        <v>2010</v>
      </c>
      <c r="F24" s="476">
        <f t="shared" si="0"/>
        <v>0.9860696517412936</v>
      </c>
      <c r="G24" s="477">
        <f t="shared" si="1"/>
        <v>1959</v>
      </c>
      <c r="H24" s="478">
        <v>1814</v>
      </c>
      <c r="I24" s="479">
        <v>145</v>
      </c>
      <c r="J24" s="480">
        <f t="shared" si="2"/>
        <v>23</v>
      </c>
      <c r="K24" s="478">
        <v>18</v>
      </c>
      <c r="L24" s="481">
        <v>3</v>
      </c>
      <c r="M24" s="482">
        <v>2</v>
      </c>
      <c r="N24" s="444">
        <f t="shared" si="3"/>
        <v>0.01160443995963673</v>
      </c>
      <c r="O24" s="445">
        <f t="shared" si="14"/>
        <v>92</v>
      </c>
      <c r="P24" s="446">
        <v>75</v>
      </c>
      <c r="Q24" s="447">
        <v>17</v>
      </c>
      <c r="R24" s="483">
        <f t="shared" si="4"/>
        <v>0.04641775983854692</v>
      </c>
      <c r="S24" s="484">
        <f t="shared" si="5"/>
        <v>0.037840565085771945</v>
      </c>
      <c r="T24" s="485">
        <f t="shared" si="6"/>
        <v>0.008577194752774974</v>
      </c>
      <c r="U24" s="486">
        <v>7</v>
      </c>
      <c r="V24" s="452">
        <f t="shared" si="7"/>
        <v>0.0035317860746720484</v>
      </c>
      <c r="W24" s="486">
        <v>99</v>
      </c>
      <c r="X24" s="453">
        <f t="shared" si="8"/>
        <v>0.04994954591321897</v>
      </c>
      <c r="Y24" s="486">
        <v>263</v>
      </c>
      <c r="Z24" s="452">
        <f t="shared" si="9"/>
        <v>0.13269424823410697</v>
      </c>
      <c r="AA24" s="454">
        <v>101</v>
      </c>
      <c r="AB24" s="455">
        <v>1779</v>
      </c>
      <c r="AC24" s="455">
        <v>102</v>
      </c>
      <c r="AD24" s="456">
        <f t="shared" si="15"/>
        <v>0</v>
      </c>
      <c r="AE24" s="567">
        <f t="shared" si="10"/>
        <v>0.05095862764883956</v>
      </c>
      <c r="AF24" s="457">
        <f t="shared" si="11"/>
        <v>0.8975782038345106</v>
      </c>
      <c r="AG24" s="457">
        <f t="shared" si="12"/>
        <v>0.05146316851664985</v>
      </c>
      <c r="AH24" s="568">
        <f t="shared" si="13"/>
        <v>0</v>
      </c>
    </row>
    <row r="25" spans="1:34" s="365" customFormat="1" ht="23.25" customHeight="1" thickBot="1">
      <c r="A25" s="365">
        <v>21</v>
      </c>
      <c r="B25" s="740" t="s">
        <v>116</v>
      </c>
      <c r="C25" s="390" t="s">
        <v>43</v>
      </c>
      <c r="D25" s="391">
        <v>752</v>
      </c>
      <c r="E25" s="392">
        <v>772</v>
      </c>
      <c r="F25" s="393">
        <f t="shared" si="0"/>
        <v>0.9740932642487047</v>
      </c>
      <c r="G25" s="458">
        <f t="shared" si="1"/>
        <v>695</v>
      </c>
      <c r="H25" s="459">
        <v>660</v>
      </c>
      <c r="I25" s="460">
        <v>35</v>
      </c>
      <c r="J25" s="461">
        <f t="shared" si="2"/>
        <v>7</v>
      </c>
      <c r="K25" s="459">
        <v>3</v>
      </c>
      <c r="L25" s="462">
        <v>3</v>
      </c>
      <c r="M25" s="463">
        <v>1</v>
      </c>
      <c r="N25" s="400">
        <f t="shared" si="3"/>
        <v>0.009308510638297872</v>
      </c>
      <c r="O25" s="401">
        <f t="shared" si="14"/>
        <v>31</v>
      </c>
      <c r="P25" s="402">
        <v>21</v>
      </c>
      <c r="Q25" s="403">
        <v>10</v>
      </c>
      <c r="R25" s="404">
        <f t="shared" si="4"/>
        <v>0.041223404255319146</v>
      </c>
      <c r="S25" s="405">
        <f t="shared" si="5"/>
        <v>0.027925531914893616</v>
      </c>
      <c r="T25" s="406">
        <f t="shared" si="6"/>
        <v>0.013297872340425532</v>
      </c>
      <c r="U25" s="464">
        <v>0</v>
      </c>
      <c r="V25" s="465">
        <f t="shared" si="7"/>
        <v>0</v>
      </c>
      <c r="W25" s="464">
        <v>112</v>
      </c>
      <c r="X25" s="466">
        <f t="shared" si="8"/>
        <v>0.14893617021276595</v>
      </c>
      <c r="Y25" s="464">
        <v>0</v>
      </c>
      <c r="Z25" s="465">
        <f t="shared" si="9"/>
        <v>0</v>
      </c>
      <c r="AA25" s="427">
        <v>34</v>
      </c>
      <c r="AB25" s="428">
        <v>651</v>
      </c>
      <c r="AC25" s="428">
        <v>18</v>
      </c>
      <c r="AD25" s="429">
        <f t="shared" si="15"/>
        <v>49</v>
      </c>
      <c r="AE25" s="569">
        <f t="shared" si="10"/>
        <v>0.04521276595744681</v>
      </c>
      <c r="AF25" s="487">
        <f t="shared" si="11"/>
        <v>0.8656914893617021</v>
      </c>
      <c r="AG25" s="487">
        <f t="shared" si="12"/>
        <v>0.023936170212765957</v>
      </c>
      <c r="AH25" s="566">
        <f t="shared" si="13"/>
        <v>0.06515957446808511</v>
      </c>
    </row>
    <row r="26" spans="1:34" s="365" customFormat="1" ht="23.25" customHeight="1" thickBot="1">
      <c r="A26" s="365">
        <v>22</v>
      </c>
      <c r="B26" s="740"/>
      <c r="C26" s="414" t="s">
        <v>47</v>
      </c>
      <c r="D26" s="415">
        <v>1030</v>
      </c>
      <c r="E26" s="416">
        <v>1046</v>
      </c>
      <c r="F26" s="417">
        <f t="shared" si="0"/>
        <v>0.9847036328871893</v>
      </c>
      <c r="G26" s="394">
        <f t="shared" si="1"/>
        <v>1017</v>
      </c>
      <c r="H26" s="395">
        <v>959</v>
      </c>
      <c r="I26" s="396">
        <v>58</v>
      </c>
      <c r="J26" s="397">
        <f t="shared" si="2"/>
        <v>13</v>
      </c>
      <c r="K26" s="395">
        <v>12</v>
      </c>
      <c r="L26" s="398">
        <v>0</v>
      </c>
      <c r="M26" s="399">
        <v>1</v>
      </c>
      <c r="N26" s="418">
        <f t="shared" si="3"/>
        <v>0.01262135922330097</v>
      </c>
      <c r="O26" s="419">
        <f t="shared" si="14"/>
        <v>20</v>
      </c>
      <c r="P26" s="420">
        <v>19</v>
      </c>
      <c r="Q26" s="421">
        <v>1</v>
      </c>
      <c r="R26" s="431">
        <f t="shared" si="4"/>
        <v>0.019417475728155338</v>
      </c>
      <c r="S26" s="432">
        <f t="shared" si="5"/>
        <v>0.018446601941747572</v>
      </c>
      <c r="T26" s="433">
        <f t="shared" si="6"/>
        <v>0.000970873786407767</v>
      </c>
      <c r="U26" s="407">
        <v>0</v>
      </c>
      <c r="V26" s="425">
        <f t="shared" si="7"/>
        <v>0</v>
      </c>
      <c r="W26" s="407">
        <v>31</v>
      </c>
      <c r="X26" s="426">
        <f t="shared" si="8"/>
        <v>0.030097087378640777</v>
      </c>
      <c r="Y26" s="407">
        <v>0</v>
      </c>
      <c r="Z26" s="425">
        <f t="shared" si="9"/>
        <v>0</v>
      </c>
      <c r="AA26" s="427">
        <v>785</v>
      </c>
      <c r="AB26" s="428">
        <v>182</v>
      </c>
      <c r="AC26" s="428">
        <v>63</v>
      </c>
      <c r="AD26" s="429">
        <f t="shared" si="15"/>
        <v>0</v>
      </c>
      <c r="AE26" s="565">
        <f t="shared" si="10"/>
        <v>0.7621359223300971</v>
      </c>
      <c r="AF26" s="430">
        <f t="shared" si="11"/>
        <v>0.1766990291262136</v>
      </c>
      <c r="AG26" s="430">
        <f t="shared" si="12"/>
        <v>0.06116504854368932</v>
      </c>
      <c r="AH26" s="566">
        <f t="shared" si="13"/>
        <v>0</v>
      </c>
    </row>
    <row r="27" spans="1:34" s="365" customFormat="1" ht="23.25" customHeight="1" thickBot="1">
      <c r="A27" s="365">
        <v>23</v>
      </c>
      <c r="B27" s="740"/>
      <c r="C27" s="414" t="s">
        <v>44</v>
      </c>
      <c r="D27" s="415">
        <v>1098</v>
      </c>
      <c r="E27" s="416">
        <v>1091</v>
      </c>
      <c r="F27" s="417">
        <f t="shared" si="0"/>
        <v>1.0064161319890008</v>
      </c>
      <c r="G27" s="394">
        <f t="shared" si="1"/>
        <v>1092</v>
      </c>
      <c r="H27" s="395">
        <v>1075</v>
      </c>
      <c r="I27" s="396">
        <v>17</v>
      </c>
      <c r="J27" s="397">
        <f t="shared" si="2"/>
        <v>6</v>
      </c>
      <c r="K27" s="395">
        <v>5</v>
      </c>
      <c r="L27" s="398">
        <v>1</v>
      </c>
      <c r="M27" s="399">
        <v>0</v>
      </c>
      <c r="N27" s="418">
        <f t="shared" si="3"/>
        <v>0.00546448087431694</v>
      </c>
      <c r="O27" s="419">
        <f t="shared" si="14"/>
        <v>19</v>
      </c>
      <c r="P27" s="420">
        <v>19</v>
      </c>
      <c r="Q27" s="421">
        <v>0</v>
      </c>
      <c r="R27" s="431">
        <f t="shared" si="4"/>
        <v>0.017304189435336976</v>
      </c>
      <c r="S27" s="432">
        <f t="shared" si="5"/>
        <v>0.017304189435336976</v>
      </c>
      <c r="T27" s="433">
        <f t="shared" si="6"/>
        <v>0</v>
      </c>
      <c r="U27" s="407">
        <v>1</v>
      </c>
      <c r="V27" s="425">
        <f t="shared" si="7"/>
        <v>0.0009107468123861566</v>
      </c>
      <c r="W27" s="407">
        <v>63</v>
      </c>
      <c r="X27" s="426">
        <f t="shared" si="8"/>
        <v>0.05737704918032787</v>
      </c>
      <c r="Y27" s="407">
        <v>11</v>
      </c>
      <c r="Z27" s="425">
        <f t="shared" si="9"/>
        <v>0.010018214936247723</v>
      </c>
      <c r="AA27" s="427">
        <v>701</v>
      </c>
      <c r="AB27" s="428">
        <v>380</v>
      </c>
      <c r="AC27" s="428">
        <v>17</v>
      </c>
      <c r="AD27" s="429">
        <f t="shared" si="15"/>
        <v>0</v>
      </c>
      <c r="AE27" s="565">
        <f t="shared" si="10"/>
        <v>0.6384335154826958</v>
      </c>
      <c r="AF27" s="430">
        <f t="shared" si="11"/>
        <v>0.3460837887067395</v>
      </c>
      <c r="AG27" s="430">
        <f t="shared" si="12"/>
        <v>0.015482695810564663</v>
      </c>
      <c r="AH27" s="566">
        <f t="shared" si="13"/>
        <v>0</v>
      </c>
    </row>
    <row r="28" spans="1:34" s="365" customFormat="1" ht="23.25" customHeight="1" thickBot="1">
      <c r="A28" s="365">
        <v>24</v>
      </c>
      <c r="B28" s="740"/>
      <c r="C28" s="414" t="s">
        <v>42</v>
      </c>
      <c r="D28" s="415">
        <v>347</v>
      </c>
      <c r="E28" s="416">
        <v>361</v>
      </c>
      <c r="F28" s="417">
        <f t="shared" si="0"/>
        <v>0.961218836565097</v>
      </c>
      <c r="G28" s="394">
        <f t="shared" si="1"/>
        <v>346</v>
      </c>
      <c r="H28" s="395">
        <v>323</v>
      </c>
      <c r="I28" s="396">
        <v>23</v>
      </c>
      <c r="J28" s="397">
        <f t="shared" si="2"/>
        <v>1</v>
      </c>
      <c r="K28" s="395">
        <v>0</v>
      </c>
      <c r="L28" s="398">
        <v>1</v>
      </c>
      <c r="M28" s="399">
        <v>0</v>
      </c>
      <c r="N28" s="418">
        <f t="shared" si="3"/>
        <v>0.002881844380403458</v>
      </c>
      <c r="O28" s="419">
        <f t="shared" si="14"/>
        <v>6</v>
      </c>
      <c r="P28" s="420">
        <v>0</v>
      </c>
      <c r="Q28" s="421">
        <v>6</v>
      </c>
      <c r="R28" s="431">
        <f t="shared" si="4"/>
        <v>0.01729106628242075</v>
      </c>
      <c r="S28" s="432">
        <f t="shared" si="5"/>
        <v>0</v>
      </c>
      <c r="T28" s="433">
        <f t="shared" si="6"/>
        <v>0.01729106628242075</v>
      </c>
      <c r="U28" s="407">
        <v>5</v>
      </c>
      <c r="V28" s="425">
        <f t="shared" si="7"/>
        <v>0.01440922190201729</v>
      </c>
      <c r="W28" s="407">
        <v>27</v>
      </c>
      <c r="X28" s="426">
        <f t="shared" si="8"/>
        <v>0.07780979827089338</v>
      </c>
      <c r="Y28" s="407">
        <v>0</v>
      </c>
      <c r="Z28" s="425">
        <f t="shared" si="9"/>
        <v>0</v>
      </c>
      <c r="AA28" s="427">
        <v>59</v>
      </c>
      <c r="AB28" s="428">
        <v>255</v>
      </c>
      <c r="AC28" s="428">
        <v>24</v>
      </c>
      <c r="AD28" s="429">
        <f t="shared" si="15"/>
        <v>9</v>
      </c>
      <c r="AE28" s="565">
        <f t="shared" si="10"/>
        <v>0.17002881844380405</v>
      </c>
      <c r="AF28" s="430">
        <f t="shared" si="11"/>
        <v>0.7348703170028819</v>
      </c>
      <c r="AG28" s="430">
        <f t="shared" si="12"/>
        <v>0.069164265129683</v>
      </c>
      <c r="AH28" s="566">
        <f t="shared" si="13"/>
        <v>0.025936599423631124</v>
      </c>
    </row>
    <row r="29" spans="1:34" s="365" customFormat="1" ht="23.25" customHeight="1" thickBot="1">
      <c r="A29" s="365">
        <v>25</v>
      </c>
      <c r="B29" s="740"/>
      <c r="C29" s="414" t="s">
        <v>41</v>
      </c>
      <c r="D29" s="415">
        <v>249</v>
      </c>
      <c r="E29" s="416">
        <v>250</v>
      </c>
      <c r="F29" s="417">
        <f t="shared" si="0"/>
        <v>0.996</v>
      </c>
      <c r="G29" s="394">
        <f t="shared" si="1"/>
        <v>248</v>
      </c>
      <c r="H29" s="395">
        <v>242</v>
      </c>
      <c r="I29" s="396">
        <v>6</v>
      </c>
      <c r="J29" s="397">
        <f t="shared" si="2"/>
        <v>1</v>
      </c>
      <c r="K29" s="395">
        <v>1</v>
      </c>
      <c r="L29" s="398">
        <v>0</v>
      </c>
      <c r="M29" s="399">
        <v>0</v>
      </c>
      <c r="N29" s="418">
        <f t="shared" si="3"/>
        <v>0.004016064257028112</v>
      </c>
      <c r="O29" s="419">
        <f t="shared" si="14"/>
        <v>4</v>
      </c>
      <c r="P29" s="420">
        <v>4</v>
      </c>
      <c r="Q29" s="421">
        <v>0</v>
      </c>
      <c r="R29" s="431">
        <f t="shared" si="4"/>
        <v>0.01606425702811245</v>
      </c>
      <c r="S29" s="432">
        <f t="shared" si="5"/>
        <v>0.01606425702811245</v>
      </c>
      <c r="T29" s="433">
        <f t="shared" si="6"/>
        <v>0</v>
      </c>
      <c r="U29" s="407">
        <v>1</v>
      </c>
      <c r="V29" s="425">
        <f t="shared" si="7"/>
        <v>0.004016064257028112</v>
      </c>
      <c r="W29" s="407">
        <v>22</v>
      </c>
      <c r="X29" s="426">
        <f t="shared" si="8"/>
        <v>0.08835341365461848</v>
      </c>
      <c r="Y29" s="407">
        <v>19</v>
      </c>
      <c r="Z29" s="425">
        <f t="shared" si="9"/>
        <v>0.07630522088353414</v>
      </c>
      <c r="AA29" s="427">
        <v>10</v>
      </c>
      <c r="AB29" s="428">
        <v>233</v>
      </c>
      <c r="AC29" s="428">
        <v>6</v>
      </c>
      <c r="AD29" s="429">
        <f t="shared" si="15"/>
        <v>0</v>
      </c>
      <c r="AE29" s="565">
        <f t="shared" si="10"/>
        <v>0.040160642570281124</v>
      </c>
      <c r="AF29" s="430">
        <f t="shared" si="11"/>
        <v>0.9357429718875502</v>
      </c>
      <c r="AG29" s="430">
        <f t="shared" si="12"/>
        <v>0.024096385542168676</v>
      </c>
      <c r="AH29" s="566">
        <f t="shared" si="13"/>
        <v>0</v>
      </c>
    </row>
    <row r="30" spans="1:34" s="365" customFormat="1" ht="23.25" customHeight="1" thickBot="1">
      <c r="A30" s="365">
        <v>26</v>
      </c>
      <c r="B30" s="740"/>
      <c r="C30" s="434" t="s">
        <v>40</v>
      </c>
      <c r="D30" s="435">
        <v>27</v>
      </c>
      <c r="E30" s="436">
        <v>27</v>
      </c>
      <c r="F30" s="437">
        <f t="shared" si="0"/>
        <v>1</v>
      </c>
      <c r="G30" s="438">
        <f t="shared" si="1"/>
        <v>27</v>
      </c>
      <c r="H30" s="439">
        <v>27</v>
      </c>
      <c r="I30" s="440">
        <v>0</v>
      </c>
      <c r="J30" s="441">
        <f t="shared" si="2"/>
        <v>0</v>
      </c>
      <c r="K30" s="439">
        <v>0</v>
      </c>
      <c r="L30" s="442">
        <v>0</v>
      </c>
      <c r="M30" s="443">
        <v>0</v>
      </c>
      <c r="N30" s="444">
        <f t="shared" si="3"/>
        <v>0</v>
      </c>
      <c r="O30" s="445">
        <f t="shared" si="14"/>
        <v>0</v>
      </c>
      <c r="P30" s="446">
        <v>0</v>
      </c>
      <c r="Q30" s="447">
        <v>0</v>
      </c>
      <c r="R30" s="448">
        <f t="shared" si="4"/>
        <v>0</v>
      </c>
      <c r="S30" s="449">
        <f t="shared" si="5"/>
        <v>0</v>
      </c>
      <c r="T30" s="450">
        <f t="shared" si="6"/>
        <v>0</v>
      </c>
      <c r="U30" s="451">
        <v>0</v>
      </c>
      <c r="V30" s="452">
        <f t="shared" si="7"/>
        <v>0</v>
      </c>
      <c r="W30" s="451">
        <v>0</v>
      </c>
      <c r="X30" s="453">
        <f t="shared" si="8"/>
        <v>0</v>
      </c>
      <c r="Y30" s="451">
        <v>0</v>
      </c>
      <c r="Z30" s="452">
        <f t="shared" si="9"/>
        <v>0</v>
      </c>
      <c r="AA30" s="454">
        <v>0</v>
      </c>
      <c r="AB30" s="455">
        <v>27</v>
      </c>
      <c r="AC30" s="455">
        <v>0</v>
      </c>
      <c r="AD30" s="456">
        <f t="shared" si="15"/>
        <v>0</v>
      </c>
      <c r="AE30" s="567">
        <f t="shared" si="10"/>
        <v>0</v>
      </c>
      <c r="AF30" s="457">
        <f t="shared" si="11"/>
        <v>1</v>
      </c>
      <c r="AG30" s="457">
        <f t="shared" si="12"/>
        <v>0</v>
      </c>
      <c r="AH30" s="568">
        <f t="shared" si="13"/>
        <v>0</v>
      </c>
    </row>
    <row r="31" spans="1:34" s="365" customFormat="1" ht="23.25" customHeight="1" thickBot="1">
      <c r="A31" s="365">
        <v>27</v>
      </c>
      <c r="B31" s="733" t="s">
        <v>79</v>
      </c>
      <c r="C31" s="651" t="s">
        <v>2</v>
      </c>
      <c r="D31" s="391">
        <v>1422</v>
      </c>
      <c r="E31" s="392">
        <v>1436</v>
      </c>
      <c r="F31" s="393">
        <f t="shared" si="0"/>
        <v>0.9902506963788301</v>
      </c>
      <c r="G31" s="458">
        <f t="shared" si="1"/>
        <v>1408</v>
      </c>
      <c r="H31" s="459">
        <v>187</v>
      </c>
      <c r="I31" s="460">
        <v>1221</v>
      </c>
      <c r="J31" s="461">
        <f t="shared" si="2"/>
        <v>14</v>
      </c>
      <c r="K31" s="459">
        <v>14</v>
      </c>
      <c r="L31" s="462">
        <v>0</v>
      </c>
      <c r="M31" s="463">
        <v>0</v>
      </c>
      <c r="N31" s="400">
        <f t="shared" si="3"/>
        <v>0.009845288326300985</v>
      </c>
      <c r="O31" s="401">
        <f t="shared" si="14"/>
        <v>32</v>
      </c>
      <c r="P31" s="402">
        <v>30</v>
      </c>
      <c r="Q31" s="403">
        <v>2</v>
      </c>
      <c r="R31" s="404">
        <f t="shared" si="4"/>
        <v>0.02250351617440225</v>
      </c>
      <c r="S31" s="405">
        <f t="shared" si="5"/>
        <v>0.02109704641350211</v>
      </c>
      <c r="T31" s="406">
        <f t="shared" si="6"/>
        <v>0.0014064697609001407</v>
      </c>
      <c r="U31" s="464">
        <v>4</v>
      </c>
      <c r="V31" s="465">
        <f t="shared" si="7"/>
        <v>0.0028129395218002813</v>
      </c>
      <c r="W31" s="464">
        <v>102</v>
      </c>
      <c r="X31" s="466">
        <f t="shared" si="8"/>
        <v>0.07172995780590717</v>
      </c>
      <c r="Y31" s="464">
        <v>244</v>
      </c>
      <c r="Z31" s="465">
        <f t="shared" si="9"/>
        <v>0.17158931082981715</v>
      </c>
      <c r="AA31" s="410">
        <v>119</v>
      </c>
      <c r="AB31" s="411">
        <v>1222</v>
      </c>
      <c r="AC31" s="411">
        <v>81</v>
      </c>
      <c r="AD31" s="412">
        <f t="shared" si="15"/>
        <v>0</v>
      </c>
      <c r="AE31" s="563">
        <f t="shared" si="10"/>
        <v>0.08368495077355836</v>
      </c>
      <c r="AF31" s="413">
        <f t="shared" si="11"/>
        <v>0.8593530239099859</v>
      </c>
      <c r="AG31" s="413">
        <f t="shared" si="12"/>
        <v>0.056962025316455694</v>
      </c>
      <c r="AH31" s="564">
        <f t="shared" si="13"/>
        <v>0</v>
      </c>
    </row>
    <row r="32" spans="1:34" s="365" customFormat="1" ht="23.25" customHeight="1" thickBot="1">
      <c r="A32" s="365">
        <v>28</v>
      </c>
      <c r="B32" s="733"/>
      <c r="C32" s="652" t="s">
        <v>3</v>
      </c>
      <c r="D32" s="415">
        <v>1010</v>
      </c>
      <c r="E32" s="416">
        <v>1012</v>
      </c>
      <c r="F32" s="417">
        <f t="shared" si="0"/>
        <v>0.9980237154150198</v>
      </c>
      <c r="G32" s="394">
        <f t="shared" si="1"/>
        <v>999</v>
      </c>
      <c r="H32" s="395">
        <v>973</v>
      </c>
      <c r="I32" s="396">
        <v>26</v>
      </c>
      <c r="J32" s="397">
        <f t="shared" si="2"/>
        <v>11</v>
      </c>
      <c r="K32" s="395">
        <v>10</v>
      </c>
      <c r="L32" s="398">
        <v>1</v>
      </c>
      <c r="M32" s="399">
        <v>0</v>
      </c>
      <c r="N32" s="418">
        <f t="shared" si="3"/>
        <v>0.01089108910891089</v>
      </c>
      <c r="O32" s="419">
        <f t="shared" si="14"/>
        <v>32</v>
      </c>
      <c r="P32" s="420">
        <v>32</v>
      </c>
      <c r="Q32" s="421">
        <v>0</v>
      </c>
      <c r="R32" s="431">
        <f t="shared" si="4"/>
        <v>0.031683168316831684</v>
      </c>
      <c r="S32" s="432">
        <f t="shared" si="5"/>
        <v>0.031683168316831684</v>
      </c>
      <c r="T32" s="433">
        <f t="shared" si="6"/>
        <v>0</v>
      </c>
      <c r="U32" s="407">
        <v>0</v>
      </c>
      <c r="V32" s="425">
        <f t="shared" si="7"/>
        <v>0</v>
      </c>
      <c r="W32" s="407">
        <v>63</v>
      </c>
      <c r="X32" s="426">
        <f t="shared" si="8"/>
        <v>0.062376237623762376</v>
      </c>
      <c r="Y32" s="407">
        <v>150</v>
      </c>
      <c r="Z32" s="425">
        <f t="shared" si="9"/>
        <v>0.1485148514851485</v>
      </c>
      <c r="AA32" s="427">
        <v>630</v>
      </c>
      <c r="AB32" s="428">
        <v>357</v>
      </c>
      <c r="AC32" s="428">
        <v>23</v>
      </c>
      <c r="AD32" s="429">
        <f t="shared" si="15"/>
        <v>0</v>
      </c>
      <c r="AE32" s="565">
        <f t="shared" si="10"/>
        <v>0.6237623762376238</v>
      </c>
      <c r="AF32" s="430">
        <f t="shared" si="11"/>
        <v>0.35346534653465345</v>
      </c>
      <c r="AG32" s="430">
        <f t="shared" si="12"/>
        <v>0.02277227722772277</v>
      </c>
      <c r="AH32" s="566">
        <f t="shared" si="13"/>
        <v>0</v>
      </c>
    </row>
    <row r="33" spans="1:34" s="365" customFormat="1" ht="23.25" customHeight="1" thickBot="1">
      <c r="A33" s="365">
        <v>29</v>
      </c>
      <c r="B33" s="733"/>
      <c r="C33" s="652" t="s">
        <v>4</v>
      </c>
      <c r="D33" s="415">
        <v>850</v>
      </c>
      <c r="E33" s="416">
        <v>874</v>
      </c>
      <c r="F33" s="417">
        <f t="shared" si="0"/>
        <v>0.9725400457665904</v>
      </c>
      <c r="G33" s="394">
        <f t="shared" si="1"/>
        <v>838</v>
      </c>
      <c r="H33" s="395">
        <v>25</v>
      </c>
      <c r="I33" s="396">
        <v>813</v>
      </c>
      <c r="J33" s="397">
        <f t="shared" si="2"/>
        <v>14</v>
      </c>
      <c r="K33" s="395">
        <v>13</v>
      </c>
      <c r="L33" s="398">
        <v>1</v>
      </c>
      <c r="M33" s="399">
        <v>0</v>
      </c>
      <c r="N33" s="418">
        <f t="shared" si="3"/>
        <v>0.01647058823529412</v>
      </c>
      <c r="O33" s="419">
        <f t="shared" si="14"/>
        <v>33</v>
      </c>
      <c r="P33" s="420">
        <v>33</v>
      </c>
      <c r="Q33" s="421">
        <v>0</v>
      </c>
      <c r="R33" s="431">
        <f t="shared" si="4"/>
        <v>0.03882352941176471</v>
      </c>
      <c r="S33" s="432">
        <f t="shared" si="5"/>
        <v>0.03882352941176471</v>
      </c>
      <c r="T33" s="433">
        <f t="shared" si="6"/>
        <v>0</v>
      </c>
      <c r="U33" s="407">
        <v>0</v>
      </c>
      <c r="V33" s="425">
        <f t="shared" si="7"/>
        <v>0</v>
      </c>
      <c r="W33" s="407">
        <v>79</v>
      </c>
      <c r="X33" s="426">
        <f t="shared" si="8"/>
        <v>0.09294117647058824</v>
      </c>
      <c r="Y33" s="407">
        <v>127</v>
      </c>
      <c r="Z33" s="425">
        <f t="shared" si="9"/>
        <v>0.14941176470588236</v>
      </c>
      <c r="AA33" s="427">
        <v>111</v>
      </c>
      <c r="AB33" s="428">
        <v>727</v>
      </c>
      <c r="AC33" s="428">
        <v>12</v>
      </c>
      <c r="AD33" s="429">
        <f t="shared" si="15"/>
        <v>0</v>
      </c>
      <c r="AE33" s="565">
        <f t="shared" si="10"/>
        <v>0.13058823529411764</v>
      </c>
      <c r="AF33" s="430">
        <f t="shared" si="11"/>
        <v>0.8552941176470589</v>
      </c>
      <c r="AG33" s="430">
        <f t="shared" si="12"/>
        <v>0.01411764705882353</v>
      </c>
      <c r="AH33" s="566">
        <f t="shared" si="13"/>
        <v>0</v>
      </c>
    </row>
    <row r="34" spans="1:34" s="365" customFormat="1" ht="23.25" customHeight="1" thickBot="1">
      <c r="A34" s="365">
        <v>30</v>
      </c>
      <c r="B34" s="733"/>
      <c r="C34" s="652" t="s">
        <v>1</v>
      </c>
      <c r="D34" s="415">
        <v>245</v>
      </c>
      <c r="E34" s="416">
        <v>256</v>
      </c>
      <c r="F34" s="417">
        <f t="shared" si="0"/>
        <v>0.95703125</v>
      </c>
      <c r="G34" s="394">
        <f t="shared" si="1"/>
        <v>241</v>
      </c>
      <c r="H34" s="395">
        <v>224</v>
      </c>
      <c r="I34" s="396">
        <v>17</v>
      </c>
      <c r="J34" s="397">
        <f t="shared" si="2"/>
        <v>4</v>
      </c>
      <c r="K34" s="395">
        <v>2</v>
      </c>
      <c r="L34" s="398">
        <v>2</v>
      </c>
      <c r="M34" s="399">
        <v>0</v>
      </c>
      <c r="N34" s="418">
        <f t="shared" si="3"/>
        <v>0.0163265306122449</v>
      </c>
      <c r="O34" s="419">
        <f t="shared" si="14"/>
        <v>14</v>
      </c>
      <c r="P34" s="420">
        <v>14</v>
      </c>
      <c r="Q34" s="421">
        <v>0</v>
      </c>
      <c r="R34" s="431">
        <f t="shared" si="4"/>
        <v>0.05714285714285714</v>
      </c>
      <c r="S34" s="432">
        <f t="shared" si="5"/>
        <v>0.05714285714285714</v>
      </c>
      <c r="T34" s="433">
        <f t="shared" si="6"/>
        <v>0</v>
      </c>
      <c r="U34" s="407">
        <v>3</v>
      </c>
      <c r="V34" s="425">
        <f t="shared" si="7"/>
        <v>0.012244897959183673</v>
      </c>
      <c r="W34" s="407">
        <v>21</v>
      </c>
      <c r="X34" s="426">
        <f t="shared" si="8"/>
        <v>0.08571428571428572</v>
      </c>
      <c r="Y34" s="407">
        <v>12</v>
      </c>
      <c r="Z34" s="425">
        <f t="shared" si="9"/>
        <v>0.04897959183673469</v>
      </c>
      <c r="AA34" s="427">
        <v>1</v>
      </c>
      <c r="AB34" s="428">
        <v>222</v>
      </c>
      <c r="AC34" s="428">
        <v>22</v>
      </c>
      <c r="AD34" s="429">
        <f t="shared" si="15"/>
        <v>0</v>
      </c>
      <c r="AE34" s="565">
        <f t="shared" si="10"/>
        <v>0.004081632653061225</v>
      </c>
      <c r="AF34" s="430">
        <f t="shared" si="11"/>
        <v>0.9061224489795918</v>
      </c>
      <c r="AG34" s="430">
        <f t="shared" si="12"/>
        <v>0.08979591836734693</v>
      </c>
      <c r="AH34" s="566">
        <f t="shared" si="13"/>
        <v>0</v>
      </c>
    </row>
    <row r="35" spans="1:34" s="365" customFormat="1" ht="23.25" customHeight="1" thickBot="1">
      <c r="A35" s="365">
        <v>31</v>
      </c>
      <c r="B35" s="733"/>
      <c r="C35" s="652" t="s">
        <v>15</v>
      </c>
      <c r="D35" s="415">
        <v>448</v>
      </c>
      <c r="E35" s="416">
        <v>454</v>
      </c>
      <c r="F35" s="488">
        <f t="shared" si="0"/>
        <v>0.986784140969163</v>
      </c>
      <c r="G35" s="394">
        <f t="shared" si="1"/>
        <v>447</v>
      </c>
      <c r="H35" s="395">
        <v>447</v>
      </c>
      <c r="I35" s="396">
        <v>0</v>
      </c>
      <c r="J35" s="397">
        <f t="shared" si="2"/>
        <v>1</v>
      </c>
      <c r="K35" s="395">
        <v>0</v>
      </c>
      <c r="L35" s="398">
        <v>0</v>
      </c>
      <c r="M35" s="399">
        <v>1</v>
      </c>
      <c r="N35" s="418">
        <f t="shared" si="3"/>
        <v>0.002232142857142857</v>
      </c>
      <c r="O35" s="419">
        <f t="shared" si="14"/>
        <v>5</v>
      </c>
      <c r="P35" s="420">
        <v>4</v>
      </c>
      <c r="Q35" s="421">
        <v>1</v>
      </c>
      <c r="R35" s="431">
        <f t="shared" si="4"/>
        <v>0.011160714285714286</v>
      </c>
      <c r="S35" s="432">
        <f t="shared" si="5"/>
        <v>0.008928571428571428</v>
      </c>
      <c r="T35" s="433">
        <f t="shared" si="6"/>
        <v>0.002232142857142857</v>
      </c>
      <c r="U35" s="407">
        <v>1</v>
      </c>
      <c r="V35" s="425">
        <f t="shared" si="7"/>
        <v>0.002232142857142857</v>
      </c>
      <c r="W35" s="407">
        <v>46</v>
      </c>
      <c r="X35" s="426">
        <f t="shared" si="8"/>
        <v>0.10267857142857142</v>
      </c>
      <c r="Y35" s="407">
        <v>20</v>
      </c>
      <c r="Z35" s="425">
        <f t="shared" si="9"/>
        <v>0.044642857142857144</v>
      </c>
      <c r="AA35" s="427">
        <v>58</v>
      </c>
      <c r="AB35" s="428">
        <v>369</v>
      </c>
      <c r="AC35" s="428">
        <v>21</v>
      </c>
      <c r="AD35" s="429">
        <f t="shared" si="15"/>
        <v>0</v>
      </c>
      <c r="AE35" s="565">
        <f t="shared" si="10"/>
        <v>0.12946428571428573</v>
      </c>
      <c r="AF35" s="430">
        <f t="shared" si="11"/>
        <v>0.8236607142857143</v>
      </c>
      <c r="AG35" s="430">
        <f t="shared" si="12"/>
        <v>0.046875</v>
      </c>
      <c r="AH35" s="566">
        <f t="shared" si="13"/>
        <v>0</v>
      </c>
    </row>
    <row r="36" spans="1:34" s="365" customFormat="1" ht="23.25" customHeight="1" thickBot="1">
      <c r="A36" s="365">
        <v>32</v>
      </c>
      <c r="B36" s="733"/>
      <c r="C36" s="652" t="s">
        <v>6</v>
      </c>
      <c r="D36" s="415">
        <v>123</v>
      </c>
      <c r="E36" s="416">
        <v>119</v>
      </c>
      <c r="F36" s="417">
        <f t="shared" si="0"/>
        <v>1.0336134453781514</v>
      </c>
      <c r="G36" s="394">
        <f t="shared" si="1"/>
        <v>122</v>
      </c>
      <c r="H36" s="395">
        <v>2</v>
      </c>
      <c r="I36" s="396">
        <v>120</v>
      </c>
      <c r="J36" s="397">
        <f t="shared" si="2"/>
        <v>1</v>
      </c>
      <c r="K36" s="395">
        <v>1</v>
      </c>
      <c r="L36" s="398">
        <v>0</v>
      </c>
      <c r="M36" s="399">
        <v>0</v>
      </c>
      <c r="N36" s="418">
        <f t="shared" si="3"/>
        <v>0.008130081300813009</v>
      </c>
      <c r="O36" s="419">
        <f t="shared" si="14"/>
        <v>2</v>
      </c>
      <c r="P36" s="420">
        <v>2</v>
      </c>
      <c r="Q36" s="421">
        <v>0</v>
      </c>
      <c r="R36" s="431">
        <f t="shared" si="4"/>
        <v>0.016260162601626018</v>
      </c>
      <c r="S36" s="432">
        <f t="shared" si="5"/>
        <v>0.016260162601626018</v>
      </c>
      <c r="T36" s="433">
        <f t="shared" si="6"/>
        <v>0</v>
      </c>
      <c r="U36" s="407">
        <v>0</v>
      </c>
      <c r="V36" s="425">
        <f t="shared" si="7"/>
        <v>0</v>
      </c>
      <c r="W36" s="407">
        <v>11</v>
      </c>
      <c r="X36" s="426">
        <f t="shared" si="8"/>
        <v>0.08943089430894309</v>
      </c>
      <c r="Y36" s="407">
        <v>10</v>
      </c>
      <c r="Z36" s="425">
        <f t="shared" si="9"/>
        <v>0.08130081300813008</v>
      </c>
      <c r="AA36" s="427">
        <v>24</v>
      </c>
      <c r="AB36" s="428">
        <v>91</v>
      </c>
      <c r="AC36" s="428">
        <v>8</v>
      </c>
      <c r="AD36" s="429">
        <f t="shared" si="15"/>
        <v>0</v>
      </c>
      <c r="AE36" s="565">
        <f t="shared" si="10"/>
        <v>0.1951219512195122</v>
      </c>
      <c r="AF36" s="430">
        <f t="shared" si="11"/>
        <v>0.7398373983739838</v>
      </c>
      <c r="AG36" s="430">
        <f t="shared" si="12"/>
        <v>0.06504065040650407</v>
      </c>
      <c r="AH36" s="566">
        <f t="shared" si="13"/>
        <v>0</v>
      </c>
    </row>
    <row r="37" spans="1:34" s="365" customFormat="1" ht="23.25" customHeight="1" thickBot="1">
      <c r="A37" s="365">
        <v>33</v>
      </c>
      <c r="B37" s="733"/>
      <c r="C37" s="653" t="s">
        <v>5</v>
      </c>
      <c r="D37" s="435">
        <v>466</v>
      </c>
      <c r="E37" s="436">
        <v>475</v>
      </c>
      <c r="F37" s="437">
        <f t="shared" si="0"/>
        <v>0.9810526315789474</v>
      </c>
      <c r="G37" s="438">
        <f t="shared" si="1"/>
        <v>462</v>
      </c>
      <c r="H37" s="439">
        <v>456</v>
      </c>
      <c r="I37" s="440">
        <v>6</v>
      </c>
      <c r="J37" s="441">
        <f t="shared" si="2"/>
        <v>4</v>
      </c>
      <c r="K37" s="439">
        <v>2</v>
      </c>
      <c r="L37" s="442">
        <v>2</v>
      </c>
      <c r="M37" s="443">
        <v>0</v>
      </c>
      <c r="N37" s="444">
        <f t="shared" si="3"/>
        <v>0.008583690987124463</v>
      </c>
      <c r="O37" s="445">
        <f t="shared" si="14"/>
        <v>22</v>
      </c>
      <c r="P37" s="446">
        <v>12</v>
      </c>
      <c r="Q37" s="447">
        <v>10</v>
      </c>
      <c r="R37" s="448">
        <f t="shared" si="4"/>
        <v>0.04721030042918455</v>
      </c>
      <c r="S37" s="449">
        <f t="shared" si="5"/>
        <v>0.02575107296137339</v>
      </c>
      <c r="T37" s="450">
        <f t="shared" si="6"/>
        <v>0.02145922746781116</v>
      </c>
      <c r="U37" s="451">
        <v>5</v>
      </c>
      <c r="V37" s="452">
        <f t="shared" si="7"/>
        <v>0.01072961373390558</v>
      </c>
      <c r="W37" s="451">
        <v>13</v>
      </c>
      <c r="X37" s="453">
        <f t="shared" si="8"/>
        <v>0.027896995708154508</v>
      </c>
      <c r="Y37" s="451">
        <v>0</v>
      </c>
      <c r="Z37" s="452">
        <f t="shared" si="9"/>
        <v>0</v>
      </c>
      <c r="AA37" s="454">
        <v>408</v>
      </c>
      <c r="AB37" s="455">
        <v>50</v>
      </c>
      <c r="AC37" s="455">
        <v>8</v>
      </c>
      <c r="AD37" s="456">
        <f t="shared" si="15"/>
        <v>0</v>
      </c>
      <c r="AE37" s="567">
        <f t="shared" si="10"/>
        <v>0.8755364806866953</v>
      </c>
      <c r="AF37" s="457">
        <f t="shared" si="11"/>
        <v>0.1072961373390558</v>
      </c>
      <c r="AG37" s="457">
        <f t="shared" si="12"/>
        <v>0.017167381974248927</v>
      </c>
      <c r="AH37" s="568">
        <f t="shared" si="13"/>
        <v>0</v>
      </c>
    </row>
    <row r="38" spans="1:34" ht="23.25" customHeight="1">
      <c r="A38" s="21">
        <v>34</v>
      </c>
      <c r="B38" s="746" t="s">
        <v>35</v>
      </c>
      <c r="C38" s="747"/>
      <c r="D38" s="621">
        <v>5201</v>
      </c>
      <c r="E38" s="622">
        <v>5349</v>
      </c>
      <c r="F38" s="252">
        <f>D38/E38</f>
        <v>0.9723312768741821</v>
      </c>
      <c r="G38" s="623">
        <v>5140</v>
      </c>
      <c r="H38" s="624">
        <v>2222</v>
      </c>
      <c r="I38" s="625">
        <v>2918</v>
      </c>
      <c r="J38" s="626">
        <v>61</v>
      </c>
      <c r="K38" s="627">
        <v>57</v>
      </c>
      <c r="L38" s="628">
        <v>3</v>
      </c>
      <c r="M38" s="629">
        <v>1</v>
      </c>
      <c r="N38" s="237">
        <f>J38/D38</f>
        <v>0.011728513747356277</v>
      </c>
      <c r="O38" s="630">
        <v>184</v>
      </c>
      <c r="P38" s="631">
        <v>177</v>
      </c>
      <c r="Q38" s="632">
        <v>7</v>
      </c>
      <c r="R38" s="289">
        <f aca="true" t="shared" si="16" ref="R38:T39">O38/$D38</f>
        <v>0.03537781195923861</v>
      </c>
      <c r="S38" s="112">
        <f t="shared" si="16"/>
        <v>0.03403191693905018</v>
      </c>
      <c r="T38" s="106">
        <f t="shared" si="16"/>
        <v>0.0013458950201884253</v>
      </c>
      <c r="U38" s="633">
        <v>623</v>
      </c>
      <c r="V38" s="273">
        <f>U38/D38</f>
        <v>0.11978465679676985</v>
      </c>
      <c r="W38" s="633">
        <v>525</v>
      </c>
      <c r="X38" s="285">
        <f>W38/D38</f>
        <v>0.1009421265141319</v>
      </c>
      <c r="Y38" s="633">
        <v>163</v>
      </c>
      <c r="Z38" s="273">
        <f>Y38/D38</f>
        <v>0.03134012689867333</v>
      </c>
      <c r="AA38" s="634">
        <v>332</v>
      </c>
      <c r="AB38" s="635">
        <v>4468</v>
      </c>
      <c r="AC38" s="635">
        <v>401</v>
      </c>
      <c r="AD38" s="636"/>
      <c r="AE38" s="551">
        <f aca="true" t="shared" si="17" ref="AE38:AH39">AA38/$D38</f>
        <v>0.06383387810036531</v>
      </c>
      <c r="AF38" s="79">
        <f t="shared" si="17"/>
        <v>0.8590655643145549</v>
      </c>
      <c r="AG38" s="79">
        <f t="shared" si="17"/>
        <v>0.07710055758507979</v>
      </c>
      <c r="AH38" s="552">
        <f t="shared" si="17"/>
        <v>0</v>
      </c>
    </row>
    <row r="39" spans="1:34" s="570" customFormat="1" ht="23.25" customHeight="1" thickBot="1">
      <c r="A39" s="570">
        <v>35</v>
      </c>
      <c r="B39" s="748" t="s">
        <v>39</v>
      </c>
      <c r="C39" s="749"/>
      <c r="D39" s="571">
        <v>6842</v>
      </c>
      <c r="E39" s="572">
        <v>6918</v>
      </c>
      <c r="F39" s="573">
        <f>D39/E39</f>
        <v>0.9890141659439144</v>
      </c>
      <c r="G39" s="574">
        <v>6745</v>
      </c>
      <c r="H39" s="575">
        <v>4536</v>
      </c>
      <c r="I39" s="576">
        <v>2209</v>
      </c>
      <c r="J39" s="577">
        <v>97</v>
      </c>
      <c r="K39" s="578">
        <v>83</v>
      </c>
      <c r="L39" s="579">
        <v>10</v>
      </c>
      <c r="M39" s="580">
        <v>4</v>
      </c>
      <c r="N39" s="581">
        <f>J39/D39</f>
        <v>0.014177141186787489</v>
      </c>
      <c r="O39" s="582">
        <v>290</v>
      </c>
      <c r="P39" s="583">
        <v>276</v>
      </c>
      <c r="Q39" s="584">
        <v>14</v>
      </c>
      <c r="R39" s="585">
        <f t="shared" si="16"/>
        <v>0.04238526746565332</v>
      </c>
      <c r="S39" s="586">
        <f t="shared" si="16"/>
        <v>0.04033908213972523</v>
      </c>
      <c r="T39" s="587">
        <f t="shared" si="16"/>
        <v>0.0020461853259280912</v>
      </c>
      <c r="U39" s="588">
        <v>669</v>
      </c>
      <c r="V39" s="589">
        <f>U39/D39</f>
        <v>0.09777842736042093</v>
      </c>
      <c r="W39" s="588">
        <v>751</v>
      </c>
      <c r="X39" s="590">
        <f>W39/D39</f>
        <v>0.10976322712657118</v>
      </c>
      <c r="Y39" s="588">
        <v>0</v>
      </c>
      <c r="Z39" s="589">
        <f>Y39/D39</f>
        <v>0</v>
      </c>
      <c r="AA39" s="591">
        <v>3252</v>
      </c>
      <c r="AB39" s="592">
        <v>3006</v>
      </c>
      <c r="AC39" s="592">
        <v>567</v>
      </c>
      <c r="AD39" s="593">
        <v>15</v>
      </c>
      <c r="AE39" s="594">
        <f t="shared" si="17"/>
        <v>0.47529961999415377</v>
      </c>
      <c r="AF39" s="595">
        <f t="shared" si="17"/>
        <v>0.43934522069570303</v>
      </c>
      <c r="AG39" s="595">
        <f t="shared" si="17"/>
        <v>0.0828705057000877</v>
      </c>
      <c r="AH39" s="596">
        <f t="shared" si="17"/>
        <v>0.0021923414206372407</v>
      </c>
    </row>
    <row r="40" spans="3:34" s="23" customFormat="1" ht="6.75" customHeight="1" thickBot="1">
      <c r="C40" s="24"/>
      <c r="D40" s="44"/>
      <c r="E40" s="44"/>
      <c r="F40" s="26"/>
      <c r="G40" s="44"/>
      <c r="H40" s="301"/>
      <c r="I40" s="302"/>
      <c r="J40" s="25"/>
      <c r="K40" s="319"/>
      <c r="L40" s="320"/>
      <c r="M40" s="321"/>
      <c r="N40" s="240"/>
      <c r="O40" s="45"/>
      <c r="P40" s="45"/>
      <c r="Q40" s="45"/>
      <c r="R40" s="46"/>
      <c r="S40" s="46"/>
      <c r="T40" s="46"/>
      <c r="U40" s="61"/>
      <c r="V40" s="62"/>
      <c r="W40" s="61"/>
      <c r="X40" s="62"/>
      <c r="Y40" s="61"/>
      <c r="Z40" s="62"/>
      <c r="AA40" s="61"/>
      <c r="AB40" s="61"/>
      <c r="AC40" s="61"/>
      <c r="AD40" s="89"/>
      <c r="AE40" s="62"/>
      <c r="AF40" s="62"/>
      <c r="AG40" s="62"/>
      <c r="AH40" s="62"/>
    </row>
    <row r="41" spans="2:34" ht="23.25" customHeight="1" thickBot="1">
      <c r="B41" s="750" t="s">
        <v>38</v>
      </c>
      <c r="C41" s="745"/>
      <c r="D41" s="41">
        <f>D51+D38+D39</f>
        <v>28759</v>
      </c>
      <c r="E41" s="54">
        <f>E51+E38+E39</f>
        <v>29312</v>
      </c>
      <c r="F41" s="254">
        <f>D41/E41</f>
        <v>0.9811340065502183</v>
      </c>
      <c r="G41" s="47">
        <f aca="true" t="shared" si="18" ref="G41:M41">G51+G38+G39</f>
        <v>28389</v>
      </c>
      <c r="H41" s="307">
        <f t="shared" si="18"/>
        <v>19936</v>
      </c>
      <c r="I41" s="308">
        <f t="shared" si="18"/>
        <v>8453</v>
      </c>
      <c r="J41" s="57">
        <f t="shared" si="18"/>
        <v>323</v>
      </c>
      <c r="K41" s="325">
        <f t="shared" si="18"/>
        <v>277</v>
      </c>
      <c r="L41" s="326">
        <f t="shared" si="18"/>
        <v>34</v>
      </c>
      <c r="M41" s="327">
        <f t="shared" si="18"/>
        <v>12</v>
      </c>
      <c r="N41" s="241">
        <f>J41/D41</f>
        <v>0.011231266733892</v>
      </c>
      <c r="O41" s="294">
        <f>O51+O38+O39</f>
        <v>986</v>
      </c>
      <c r="P41" s="104">
        <f>P51+P38+P39</f>
        <v>894</v>
      </c>
      <c r="Q41" s="95">
        <f>Q51+Q38+Q39</f>
        <v>92</v>
      </c>
      <c r="R41" s="293">
        <f>O41/$D41</f>
        <v>0.034284919503459785</v>
      </c>
      <c r="S41" s="117">
        <f>P41/$D41</f>
        <v>0.031085920929100456</v>
      </c>
      <c r="T41" s="111">
        <f>Q41/$D41</f>
        <v>0.003198998574359331</v>
      </c>
      <c r="U41" s="277">
        <f>U51+U38+U39</f>
        <v>1487</v>
      </c>
      <c r="V41" s="278">
        <f>U41/D41</f>
        <v>0.051705553044264406</v>
      </c>
      <c r="W41" s="277">
        <f>W51+W38+W39</f>
        <v>2247</v>
      </c>
      <c r="X41" s="287">
        <f>W41/D41</f>
        <v>0.07813206300636323</v>
      </c>
      <c r="Y41" s="277">
        <f>Y51+Y38+Y39</f>
        <v>1135</v>
      </c>
      <c r="Z41" s="278">
        <f>Y41/D41</f>
        <v>0.03946590632497653</v>
      </c>
      <c r="AA41" s="76">
        <f>AA51+AA38+AA39</f>
        <v>9236</v>
      </c>
      <c r="AB41" s="77">
        <f>AB51+AB38+AB39</f>
        <v>17781</v>
      </c>
      <c r="AC41" s="77">
        <f>AC51+AC38+AC39</f>
        <v>1605</v>
      </c>
      <c r="AD41" s="78">
        <f>D41-SUM(AA41:AC41)</f>
        <v>137</v>
      </c>
      <c r="AE41" s="559">
        <f>AA41/$D41</f>
        <v>0.32115163948676934</v>
      </c>
      <c r="AF41" s="84">
        <f>AB41/$D41</f>
        <v>0.6182760179422094</v>
      </c>
      <c r="AG41" s="84">
        <f>AC41/$D41</f>
        <v>0.05580861643311659</v>
      </c>
      <c r="AH41" s="560">
        <f>AD41/$D41</f>
        <v>0.004763726137904656</v>
      </c>
    </row>
    <row r="42" spans="3:34" s="23" customFormat="1" ht="6.75" customHeight="1">
      <c r="C42" s="27"/>
      <c r="D42" s="44"/>
      <c r="E42" s="44"/>
      <c r="F42" s="43"/>
      <c r="G42" s="44"/>
      <c r="H42" s="301"/>
      <c r="I42" s="302"/>
      <c r="J42" s="88"/>
      <c r="K42" s="328"/>
      <c r="L42" s="317"/>
      <c r="M42" s="318"/>
      <c r="N42" s="240"/>
      <c r="O42" s="45"/>
      <c r="P42" s="45"/>
      <c r="Q42" s="45"/>
      <c r="R42" s="46"/>
      <c r="S42" s="46"/>
      <c r="T42" s="46"/>
      <c r="U42" s="89"/>
      <c r="V42" s="62"/>
      <c r="W42" s="89"/>
      <c r="X42" s="62"/>
      <c r="Y42" s="89"/>
      <c r="Z42" s="62"/>
      <c r="AA42" s="89"/>
      <c r="AB42" s="89"/>
      <c r="AC42" s="257"/>
      <c r="AD42" s="257"/>
      <c r="AE42" s="258"/>
      <c r="AF42" s="62"/>
      <c r="AG42" s="62"/>
      <c r="AH42" s="62"/>
    </row>
    <row r="43" spans="2:34" s="23" customFormat="1" ht="17.25" customHeight="1" thickBot="1">
      <c r="B43" s="90" t="s">
        <v>94</v>
      </c>
      <c r="D43" s="44"/>
      <c r="E43" s="44"/>
      <c r="F43" s="43"/>
      <c r="G43" s="44"/>
      <c r="H43" s="301"/>
      <c r="I43" s="302"/>
      <c r="J43" s="25"/>
      <c r="K43" s="319"/>
      <c r="L43" s="320"/>
      <c r="M43" s="321"/>
      <c r="N43" s="240"/>
      <c r="O43" s="45"/>
      <c r="P43" s="45"/>
      <c r="Q43" s="45"/>
      <c r="R43" s="46"/>
      <c r="S43" s="46"/>
      <c r="T43" s="46"/>
      <c r="U43" s="61"/>
      <c r="V43" s="62"/>
      <c r="W43" s="61"/>
      <c r="X43" s="62"/>
      <c r="Y43" s="61"/>
      <c r="Z43" s="62"/>
      <c r="AA43" s="61"/>
      <c r="AB43" s="61"/>
      <c r="AC43" s="61"/>
      <c r="AD43" s="89"/>
      <c r="AE43" s="62"/>
      <c r="AF43" s="62"/>
      <c r="AG43" s="62"/>
      <c r="AH43" s="62"/>
    </row>
    <row r="44" spans="2:34" ht="23.25" customHeight="1">
      <c r="B44" s="736" t="s">
        <v>117</v>
      </c>
      <c r="C44" s="737"/>
      <c r="D44" s="49">
        <f>SUM(D5:D10)</f>
        <v>280</v>
      </c>
      <c r="E44" s="51">
        <f aca="true" t="shared" si="19" ref="E44:M44">SUM(E5:E10)</f>
        <v>297</v>
      </c>
      <c r="F44" s="252">
        <f aca="true" t="shared" si="20" ref="F44:F51">(D44/E44)</f>
        <v>0.9427609427609428</v>
      </c>
      <c r="G44" s="49">
        <f t="shared" si="19"/>
        <v>276</v>
      </c>
      <c r="H44" s="303">
        <f t="shared" si="19"/>
        <v>267</v>
      </c>
      <c r="I44" s="304">
        <f t="shared" si="19"/>
        <v>9</v>
      </c>
      <c r="J44" s="37">
        <f t="shared" si="19"/>
        <v>4</v>
      </c>
      <c r="K44" s="299">
        <f t="shared" si="19"/>
        <v>4</v>
      </c>
      <c r="L44" s="315">
        <f t="shared" si="19"/>
        <v>0</v>
      </c>
      <c r="M44" s="316">
        <f t="shared" si="19"/>
        <v>0</v>
      </c>
      <c r="N44" s="237">
        <f aca="true" t="shared" si="21" ref="N44:N51">J44/D44</f>
        <v>0.014285714285714285</v>
      </c>
      <c r="O44" s="97">
        <f>SUM(O5:O10)</f>
        <v>7</v>
      </c>
      <c r="P44" s="101">
        <f>SUM(P5:P10)</f>
        <v>7</v>
      </c>
      <c r="Q44" s="92">
        <f>SUM(Q5:Q10)</f>
        <v>0</v>
      </c>
      <c r="R44" s="289">
        <f aca="true" t="shared" si="22" ref="R44:T51">O44/$D44</f>
        <v>0.025</v>
      </c>
      <c r="S44" s="112">
        <f t="shared" si="22"/>
        <v>0.025</v>
      </c>
      <c r="T44" s="106">
        <f t="shared" si="22"/>
        <v>0</v>
      </c>
      <c r="U44" s="272">
        <f>SUM(U5:U10)</f>
        <v>3</v>
      </c>
      <c r="V44" s="273">
        <f aca="true" t="shared" si="23" ref="V44:V51">U44/D44</f>
        <v>0.010714285714285714</v>
      </c>
      <c r="W44" s="272">
        <f>SUM(W5:W10)</f>
        <v>11</v>
      </c>
      <c r="X44" s="285">
        <f aca="true" t="shared" si="24" ref="X44:X51">W44/D44</f>
        <v>0.039285714285714285</v>
      </c>
      <c r="Y44" s="272">
        <f>SUM(Y5:Y10)</f>
        <v>6</v>
      </c>
      <c r="Z44" s="273">
        <f aca="true" t="shared" si="25" ref="Z44:Z51">Y44/D44</f>
        <v>0.02142857142857143</v>
      </c>
      <c r="AA44" s="69">
        <f>SUM(AA5:AA10)</f>
        <v>156</v>
      </c>
      <c r="AB44" s="70">
        <f>SUM(AB5:AB10)</f>
        <v>118</v>
      </c>
      <c r="AC44" s="70">
        <f>SUM(AC5:AC10)</f>
        <v>6</v>
      </c>
      <c r="AD44" s="71">
        <f aca="true" t="shared" si="26" ref="AD44:AD51">D44-SUM(AA44:AC44)</f>
        <v>0</v>
      </c>
      <c r="AE44" s="551">
        <f aca="true" t="shared" si="27" ref="AE44:AH51">AA44/$D44</f>
        <v>0.5571428571428572</v>
      </c>
      <c r="AF44" s="79">
        <f t="shared" si="27"/>
        <v>0.42142857142857143</v>
      </c>
      <c r="AG44" s="79">
        <f t="shared" si="27"/>
        <v>0.02142857142857143</v>
      </c>
      <c r="AH44" s="552">
        <f t="shared" si="27"/>
        <v>0</v>
      </c>
    </row>
    <row r="45" spans="2:34" ht="23.25" customHeight="1">
      <c r="B45" s="738" t="s">
        <v>118</v>
      </c>
      <c r="C45" s="739"/>
      <c r="D45" s="50">
        <f>SUM(D11:D12)</f>
        <v>444</v>
      </c>
      <c r="E45" s="52">
        <f aca="true" t="shared" si="28" ref="E45:M45">SUM(E11:E12)</f>
        <v>467</v>
      </c>
      <c r="F45" s="255">
        <f t="shared" si="20"/>
        <v>0.9507494646680942</v>
      </c>
      <c r="G45" s="50">
        <f t="shared" si="28"/>
        <v>435</v>
      </c>
      <c r="H45" s="309">
        <f t="shared" si="28"/>
        <v>132</v>
      </c>
      <c r="I45" s="310">
        <f t="shared" si="28"/>
        <v>303</v>
      </c>
      <c r="J45" s="55">
        <f t="shared" si="28"/>
        <v>9</v>
      </c>
      <c r="K45" s="329">
        <f t="shared" si="28"/>
        <v>7</v>
      </c>
      <c r="L45" s="330">
        <f t="shared" si="28"/>
        <v>1</v>
      </c>
      <c r="M45" s="331">
        <f t="shared" si="28"/>
        <v>1</v>
      </c>
      <c r="N45" s="238">
        <f t="shared" si="21"/>
        <v>0.02027027027027027</v>
      </c>
      <c r="O45" s="98">
        <f>SUM(O11:O12)</f>
        <v>21</v>
      </c>
      <c r="P45" s="102">
        <f>SUM(P11:P12)</f>
        <v>18</v>
      </c>
      <c r="Q45" s="93">
        <f>SUM(Q11:Q12)</f>
        <v>3</v>
      </c>
      <c r="R45" s="291">
        <f t="shared" si="22"/>
        <v>0.0472972972972973</v>
      </c>
      <c r="S45" s="114">
        <f t="shared" si="22"/>
        <v>0.04054054054054054</v>
      </c>
      <c r="T45" s="108">
        <f t="shared" si="22"/>
        <v>0.006756756756756757</v>
      </c>
      <c r="U45" s="279">
        <f>SUM(U11:U12)</f>
        <v>17</v>
      </c>
      <c r="V45" s="269">
        <f t="shared" si="23"/>
        <v>0.038288288288288286</v>
      </c>
      <c r="W45" s="279">
        <f>SUM(W11:W12)</f>
        <v>13</v>
      </c>
      <c r="X45" s="283">
        <f t="shared" si="24"/>
        <v>0.02927927927927928</v>
      </c>
      <c r="Y45" s="279">
        <f>SUM(Y11:Y12)</f>
        <v>18</v>
      </c>
      <c r="Z45" s="269">
        <f t="shared" si="25"/>
        <v>0.04054054054054054</v>
      </c>
      <c r="AA45" s="72">
        <f>SUM(AA11:AA12)</f>
        <v>280</v>
      </c>
      <c r="AB45" s="73">
        <f>SUM(AB11:AB12)</f>
        <v>156</v>
      </c>
      <c r="AC45" s="73">
        <f>SUM(AC11:AC12)</f>
        <v>8</v>
      </c>
      <c r="AD45" s="65">
        <f t="shared" si="26"/>
        <v>0</v>
      </c>
      <c r="AE45" s="553">
        <f t="shared" si="27"/>
        <v>0.6306306306306306</v>
      </c>
      <c r="AF45" s="80">
        <f t="shared" si="27"/>
        <v>0.35135135135135137</v>
      </c>
      <c r="AG45" s="80">
        <f t="shared" si="27"/>
        <v>0.018018018018018018</v>
      </c>
      <c r="AH45" s="561">
        <f t="shared" si="27"/>
        <v>0</v>
      </c>
    </row>
    <row r="46" spans="2:34" ht="23.25" customHeight="1">
      <c r="B46" s="738" t="s">
        <v>119</v>
      </c>
      <c r="C46" s="739"/>
      <c r="D46" s="50">
        <f>SUM(D13:D20)</f>
        <v>3997</v>
      </c>
      <c r="E46" s="52">
        <f aca="true" t="shared" si="29" ref="E46:M46">SUM(E13:E20)</f>
        <v>4115</v>
      </c>
      <c r="F46" s="255">
        <f t="shared" si="20"/>
        <v>0.9713244228432564</v>
      </c>
      <c r="G46" s="50">
        <f t="shared" si="29"/>
        <v>3965</v>
      </c>
      <c r="H46" s="309">
        <f t="shared" si="29"/>
        <v>3782</v>
      </c>
      <c r="I46" s="310">
        <f t="shared" si="29"/>
        <v>183</v>
      </c>
      <c r="J46" s="55">
        <f t="shared" si="29"/>
        <v>33</v>
      </c>
      <c r="K46" s="329">
        <f t="shared" si="29"/>
        <v>28</v>
      </c>
      <c r="L46" s="330">
        <f t="shared" si="29"/>
        <v>5</v>
      </c>
      <c r="M46" s="331">
        <f t="shared" si="29"/>
        <v>0</v>
      </c>
      <c r="N46" s="238">
        <f t="shared" si="21"/>
        <v>0.00825619214410808</v>
      </c>
      <c r="O46" s="98">
        <f>SUM(O13:O20)</f>
        <v>111</v>
      </c>
      <c r="P46" s="102">
        <f>SUM(P13:P20)</f>
        <v>97</v>
      </c>
      <c r="Q46" s="93">
        <f>SUM(Q13:Q20)</f>
        <v>14</v>
      </c>
      <c r="R46" s="291">
        <f t="shared" si="22"/>
        <v>0.02777082812109082</v>
      </c>
      <c r="S46" s="114">
        <f t="shared" si="22"/>
        <v>0.024268201150863148</v>
      </c>
      <c r="T46" s="108">
        <f t="shared" si="22"/>
        <v>0.0035026269702276708</v>
      </c>
      <c r="U46" s="279">
        <f>SUM(U13:U20)</f>
        <v>119</v>
      </c>
      <c r="V46" s="269">
        <f t="shared" si="23"/>
        <v>0.0297723292469352</v>
      </c>
      <c r="W46" s="279">
        <f>SUM(W13:W20)</f>
        <v>173</v>
      </c>
      <c r="X46" s="283">
        <f t="shared" si="24"/>
        <v>0.04328246184638479</v>
      </c>
      <c r="Y46" s="279">
        <f>SUM(Y13:Y20)</f>
        <v>36</v>
      </c>
      <c r="Z46" s="269">
        <f t="shared" si="25"/>
        <v>0.009006755066299724</v>
      </c>
      <c r="AA46" s="72">
        <f>SUM(AA13:AA20)</f>
        <v>1251</v>
      </c>
      <c r="AB46" s="73">
        <f>SUM(AB13:AB20)</f>
        <v>2521</v>
      </c>
      <c r="AC46" s="73">
        <f>SUM(AC13:AC20)</f>
        <v>163</v>
      </c>
      <c r="AD46" s="65">
        <f t="shared" si="26"/>
        <v>62</v>
      </c>
      <c r="AE46" s="553">
        <f t="shared" si="27"/>
        <v>0.31298473855391545</v>
      </c>
      <c r="AF46" s="80">
        <f t="shared" si="27"/>
        <v>0.6307230422817113</v>
      </c>
      <c r="AG46" s="80">
        <f t="shared" si="27"/>
        <v>0.04078058543907931</v>
      </c>
      <c r="AH46" s="561">
        <f t="shared" si="27"/>
        <v>0.015511633725293971</v>
      </c>
    </row>
    <row r="47" spans="2:34" ht="23.25" customHeight="1">
      <c r="B47" s="738" t="s">
        <v>76</v>
      </c>
      <c r="C47" s="739"/>
      <c r="D47" s="50">
        <f>SUM(D21:D22)</f>
        <v>940</v>
      </c>
      <c r="E47" s="52">
        <f aca="true" t="shared" si="30" ref="E47:M47">SUM(E21:E22)</f>
        <v>964</v>
      </c>
      <c r="F47" s="255">
        <f t="shared" si="20"/>
        <v>0.975103734439834</v>
      </c>
      <c r="G47" s="50">
        <f t="shared" si="30"/>
        <v>934</v>
      </c>
      <c r="H47" s="309">
        <f t="shared" si="30"/>
        <v>596</v>
      </c>
      <c r="I47" s="310">
        <f t="shared" si="30"/>
        <v>338</v>
      </c>
      <c r="J47" s="55">
        <f t="shared" si="30"/>
        <v>6</v>
      </c>
      <c r="K47" s="329">
        <f t="shared" si="30"/>
        <v>6</v>
      </c>
      <c r="L47" s="330">
        <f t="shared" si="30"/>
        <v>0</v>
      </c>
      <c r="M47" s="331">
        <f t="shared" si="30"/>
        <v>0</v>
      </c>
      <c r="N47" s="238">
        <f t="shared" si="21"/>
        <v>0.006382978723404255</v>
      </c>
      <c r="O47" s="98">
        <f>SUM(O21:O22)</f>
        <v>22</v>
      </c>
      <c r="P47" s="102">
        <f>SUM(P21:P22)</f>
        <v>15</v>
      </c>
      <c r="Q47" s="93">
        <f>SUM(Q21:Q22)</f>
        <v>7</v>
      </c>
      <c r="R47" s="291">
        <f t="shared" si="22"/>
        <v>0.023404255319148935</v>
      </c>
      <c r="S47" s="114">
        <f t="shared" si="22"/>
        <v>0.015957446808510637</v>
      </c>
      <c r="T47" s="108">
        <f t="shared" si="22"/>
        <v>0.007446808510638298</v>
      </c>
      <c r="U47" s="279">
        <f>SUM(U21:U22)</f>
        <v>13</v>
      </c>
      <c r="V47" s="269">
        <f t="shared" si="23"/>
        <v>0.013829787234042552</v>
      </c>
      <c r="W47" s="279">
        <f>SUM(W21:W22)</f>
        <v>44</v>
      </c>
      <c r="X47" s="283">
        <f t="shared" si="24"/>
        <v>0.04680851063829787</v>
      </c>
      <c r="Y47" s="279">
        <f>SUM(Y21:Y22)</f>
        <v>5</v>
      </c>
      <c r="Z47" s="269">
        <f t="shared" si="25"/>
        <v>0.005319148936170213</v>
      </c>
      <c r="AA47" s="72">
        <f>SUM(AA21:AA22)</f>
        <v>11</v>
      </c>
      <c r="AB47" s="73">
        <f>SUM(AB21:AB22)</f>
        <v>886</v>
      </c>
      <c r="AC47" s="73">
        <f>SUM(AC21:AC22)</f>
        <v>43</v>
      </c>
      <c r="AD47" s="65">
        <f t="shared" si="26"/>
        <v>0</v>
      </c>
      <c r="AE47" s="553">
        <f t="shared" si="27"/>
        <v>0.011702127659574468</v>
      </c>
      <c r="AF47" s="80">
        <f t="shared" si="27"/>
        <v>0.9425531914893617</v>
      </c>
      <c r="AG47" s="80">
        <f t="shared" si="27"/>
        <v>0.045744680851063826</v>
      </c>
      <c r="AH47" s="561">
        <f t="shared" si="27"/>
        <v>0</v>
      </c>
    </row>
    <row r="48" spans="2:34" ht="23.25" customHeight="1">
      <c r="B48" s="738" t="s">
        <v>120</v>
      </c>
      <c r="C48" s="739"/>
      <c r="D48" s="50">
        <f>SUM(D23:D24)</f>
        <v>2988</v>
      </c>
      <c r="E48" s="52">
        <f aca="true" t="shared" si="31" ref="E48:M48">SUM(E23:E24)</f>
        <v>3029</v>
      </c>
      <c r="F48" s="255">
        <f t="shared" si="20"/>
        <v>0.9864641795972268</v>
      </c>
      <c r="G48" s="50">
        <f t="shared" si="31"/>
        <v>2952</v>
      </c>
      <c r="H48" s="309">
        <f t="shared" si="31"/>
        <v>2801</v>
      </c>
      <c r="I48" s="310">
        <f t="shared" si="31"/>
        <v>151</v>
      </c>
      <c r="J48" s="55">
        <f t="shared" si="31"/>
        <v>36</v>
      </c>
      <c r="K48" s="329">
        <f t="shared" si="31"/>
        <v>29</v>
      </c>
      <c r="L48" s="330">
        <f t="shared" si="31"/>
        <v>4</v>
      </c>
      <c r="M48" s="331">
        <f t="shared" si="31"/>
        <v>3</v>
      </c>
      <c r="N48" s="238">
        <f t="shared" si="21"/>
        <v>0.012048192771084338</v>
      </c>
      <c r="O48" s="98">
        <f>SUM(O23:O24)</f>
        <v>131</v>
      </c>
      <c r="P48" s="102">
        <f>SUM(P23:P24)</f>
        <v>114</v>
      </c>
      <c r="Q48" s="93">
        <f>SUM(Q23:Q24)</f>
        <v>17</v>
      </c>
      <c r="R48" s="291">
        <f t="shared" si="22"/>
        <v>0.043842034805890225</v>
      </c>
      <c r="S48" s="114">
        <f t="shared" si="22"/>
        <v>0.03815261044176707</v>
      </c>
      <c r="T48" s="108">
        <f t="shared" si="22"/>
        <v>0.005689424364123159</v>
      </c>
      <c r="U48" s="279">
        <f>SUM(U23:U24)</f>
        <v>23</v>
      </c>
      <c r="V48" s="269">
        <f t="shared" si="23"/>
        <v>0.007697456492637216</v>
      </c>
      <c r="W48" s="279">
        <f>SUM(W23:W24)</f>
        <v>140</v>
      </c>
      <c r="X48" s="283">
        <f t="shared" si="24"/>
        <v>0.04685408299866131</v>
      </c>
      <c r="Y48" s="279">
        <f>SUM(Y23:Y24)</f>
        <v>314</v>
      </c>
      <c r="Z48" s="269">
        <f t="shared" si="25"/>
        <v>0.10508701472556894</v>
      </c>
      <c r="AA48" s="72">
        <f>SUM(AA23:AA24)</f>
        <v>1014</v>
      </c>
      <c r="AB48" s="73">
        <f>SUM(AB23:AB24)</f>
        <v>1860</v>
      </c>
      <c r="AC48" s="73">
        <f>SUM(AC23:AC24)</f>
        <v>114</v>
      </c>
      <c r="AD48" s="65">
        <f t="shared" si="26"/>
        <v>0</v>
      </c>
      <c r="AE48" s="553">
        <f t="shared" si="27"/>
        <v>0.3393574297188755</v>
      </c>
      <c r="AF48" s="80">
        <f t="shared" si="27"/>
        <v>0.6224899598393574</v>
      </c>
      <c r="AG48" s="80">
        <f t="shared" si="27"/>
        <v>0.03815261044176707</v>
      </c>
      <c r="AH48" s="561">
        <f t="shared" si="27"/>
        <v>0</v>
      </c>
    </row>
    <row r="49" spans="2:34" ht="23.25" customHeight="1">
      <c r="B49" s="738" t="s">
        <v>121</v>
      </c>
      <c r="C49" s="739"/>
      <c r="D49" s="50">
        <f>SUM(D25:D30)</f>
        <v>3503</v>
      </c>
      <c r="E49" s="52">
        <f aca="true" t="shared" si="32" ref="E49:M49">SUM(E25:E30)</f>
        <v>3547</v>
      </c>
      <c r="F49" s="255">
        <f t="shared" si="20"/>
        <v>0.9875951508316888</v>
      </c>
      <c r="G49" s="50">
        <f t="shared" si="32"/>
        <v>3425</v>
      </c>
      <c r="H49" s="309">
        <f t="shared" si="32"/>
        <v>3286</v>
      </c>
      <c r="I49" s="310">
        <f t="shared" si="32"/>
        <v>139</v>
      </c>
      <c r="J49" s="55">
        <f t="shared" si="32"/>
        <v>28</v>
      </c>
      <c r="K49" s="329">
        <f t="shared" si="32"/>
        <v>21</v>
      </c>
      <c r="L49" s="330">
        <f t="shared" si="32"/>
        <v>5</v>
      </c>
      <c r="M49" s="331">
        <f t="shared" si="32"/>
        <v>2</v>
      </c>
      <c r="N49" s="238">
        <f t="shared" si="21"/>
        <v>0.00799314872966029</v>
      </c>
      <c r="O49" s="98">
        <f>SUM(O25:O30)</f>
        <v>80</v>
      </c>
      <c r="P49" s="102">
        <f>SUM(P25:P30)</f>
        <v>63</v>
      </c>
      <c r="Q49" s="93">
        <f>SUM(Q25:Q30)</f>
        <v>17</v>
      </c>
      <c r="R49" s="291">
        <f t="shared" si="22"/>
        <v>0.022837567799029405</v>
      </c>
      <c r="S49" s="114">
        <f t="shared" si="22"/>
        <v>0.017984584641735656</v>
      </c>
      <c r="T49" s="108">
        <f t="shared" si="22"/>
        <v>0.004852983157293748</v>
      </c>
      <c r="U49" s="279">
        <f>SUM(U25:U30)</f>
        <v>7</v>
      </c>
      <c r="V49" s="269">
        <f t="shared" si="23"/>
        <v>0.0019982871824150727</v>
      </c>
      <c r="W49" s="279">
        <f>SUM(W25:W30)</f>
        <v>255</v>
      </c>
      <c r="X49" s="283">
        <f t="shared" si="24"/>
        <v>0.07279474735940622</v>
      </c>
      <c r="Y49" s="279">
        <f>SUM(Y25:Y30)</f>
        <v>30</v>
      </c>
      <c r="Z49" s="269">
        <f t="shared" si="25"/>
        <v>0.008564087924636025</v>
      </c>
      <c r="AA49" s="72">
        <f>SUM(AA25:AA30)</f>
        <v>1589</v>
      </c>
      <c r="AB49" s="73">
        <f>SUM(AB25:AB30)</f>
        <v>1728</v>
      </c>
      <c r="AC49" s="73">
        <f>SUM(AC25:AC30)</f>
        <v>128</v>
      </c>
      <c r="AD49" s="65">
        <f t="shared" si="26"/>
        <v>58</v>
      </c>
      <c r="AE49" s="553">
        <f t="shared" si="27"/>
        <v>0.4536111904082215</v>
      </c>
      <c r="AF49" s="80">
        <f t="shared" si="27"/>
        <v>0.4932914644590351</v>
      </c>
      <c r="AG49" s="80">
        <f t="shared" si="27"/>
        <v>0.03654010847844705</v>
      </c>
      <c r="AH49" s="561">
        <f t="shared" si="27"/>
        <v>0.016557236654296318</v>
      </c>
    </row>
    <row r="50" spans="2:34" ht="23.25" customHeight="1" thickBot="1">
      <c r="B50" s="742" t="s">
        <v>122</v>
      </c>
      <c r="C50" s="743"/>
      <c r="D50" s="48">
        <f>SUM(D31:D37)</f>
        <v>4564</v>
      </c>
      <c r="E50" s="53">
        <f aca="true" t="shared" si="33" ref="E50:M50">SUM(E31:E37)</f>
        <v>4626</v>
      </c>
      <c r="F50" s="253">
        <f t="shared" si="20"/>
        <v>0.9865974924340684</v>
      </c>
      <c r="G50" s="48">
        <f t="shared" si="33"/>
        <v>4517</v>
      </c>
      <c r="H50" s="305">
        <f t="shared" si="33"/>
        <v>2314</v>
      </c>
      <c r="I50" s="306">
        <f t="shared" si="33"/>
        <v>2203</v>
      </c>
      <c r="J50" s="56">
        <f t="shared" si="33"/>
        <v>49</v>
      </c>
      <c r="K50" s="322">
        <f t="shared" si="33"/>
        <v>42</v>
      </c>
      <c r="L50" s="323">
        <f t="shared" si="33"/>
        <v>6</v>
      </c>
      <c r="M50" s="324">
        <f t="shared" si="33"/>
        <v>1</v>
      </c>
      <c r="N50" s="239">
        <f t="shared" si="21"/>
        <v>0.010736196319018405</v>
      </c>
      <c r="O50" s="99">
        <f>SUM(O31:O37)</f>
        <v>140</v>
      </c>
      <c r="P50" s="103">
        <f>SUM(P31:P37)</f>
        <v>127</v>
      </c>
      <c r="Q50" s="94">
        <f>SUM(Q31:Q37)</f>
        <v>13</v>
      </c>
      <c r="R50" s="292">
        <f t="shared" si="22"/>
        <v>0.03067484662576687</v>
      </c>
      <c r="S50" s="115">
        <f t="shared" si="22"/>
        <v>0.02782646801051709</v>
      </c>
      <c r="T50" s="109">
        <f t="shared" si="22"/>
        <v>0.0028483786152497807</v>
      </c>
      <c r="U50" s="276">
        <f>SUM(U31:U37)</f>
        <v>13</v>
      </c>
      <c r="V50" s="271">
        <f t="shared" si="23"/>
        <v>0.0028483786152497807</v>
      </c>
      <c r="W50" s="276">
        <f>SUM(W31:W37)</f>
        <v>335</v>
      </c>
      <c r="X50" s="284">
        <f t="shared" si="24"/>
        <v>0.07340052585451358</v>
      </c>
      <c r="Y50" s="276">
        <f>SUM(Y31:Y37)</f>
        <v>563</v>
      </c>
      <c r="Z50" s="271">
        <f t="shared" si="25"/>
        <v>0.1233567046450482</v>
      </c>
      <c r="AA50" s="74">
        <f>SUM(AA31:AA37)</f>
        <v>1351</v>
      </c>
      <c r="AB50" s="75">
        <f>SUM(AB31:AB37)</f>
        <v>3038</v>
      </c>
      <c r="AC50" s="75">
        <f>SUM(AC31:AC37)</f>
        <v>175</v>
      </c>
      <c r="AD50" s="68">
        <f t="shared" si="26"/>
        <v>0</v>
      </c>
      <c r="AE50" s="555">
        <f t="shared" si="27"/>
        <v>0.2960122699386503</v>
      </c>
      <c r="AF50" s="81">
        <f t="shared" si="27"/>
        <v>0.6656441717791411</v>
      </c>
      <c r="AG50" s="81">
        <f t="shared" si="27"/>
        <v>0.03834355828220859</v>
      </c>
      <c r="AH50" s="558">
        <f t="shared" si="27"/>
        <v>0</v>
      </c>
    </row>
    <row r="51" spans="2:34" ht="33.75" customHeight="1" thickBot="1">
      <c r="B51" s="744" t="s">
        <v>93</v>
      </c>
      <c r="C51" s="745"/>
      <c r="D51" s="41">
        <f>SUM(D44:D50)</f>
        <v>16716</v>
      </c>
      <c r="E51" s="54">
        <f aca="true" t="shared" si="34" ref="E51:M51">SUM(E44:E50)</f>
        <v>17045</v>
      </c>
      <c r="F51" s="254">
        <f t="shared" si="20"/>
        <v>0.9806981519507186</v>
      </c>
      <c r="G51" s="47">
        <f t="shared" si="34"/>
        <v>16504</v>
      </c>
      <c r="H51" s="307">
        <f t="shared" si="34"/>
        <v>13178</v>
      </c>
      <c r="I51" s="308">
        <f t="shared" si="34"/>
        <v>3326</v>
      </c>
      <c r="J51" s="57">
        <f t="shared" si="34"/>
        <v>165</v>
      </c>
      <c r="K51" s="325">
        <f t="shared" si="34"/>
        <v>137</v>
      </c>
      <c r="L51" s="326">
        <f t="shared" si="34"/>
        <v>21</v>
      </c>
      <c r="M51" s="327">
        <f t="shared" si="34"/>
        <v>7</v>
      </c>
      <c r="N51" s="242">
        <f t="shared" si="21"/>
        <v>0.00987078248384781</v>
      </c>
      <c r="O51" s="295">
        <f>SUM(O44:O50)</f>
        <v>512</v>
      </c>
      <c r="P51" s="105">
        <f>SUM(P44:P50)</f>
        <v>441</v>
      </c>
      <c r="Q51" s="96">
        <f>SUM(Q44:Q50)</f>
        <v>71</v>
      </c>
      <c r="R51" s="292">
        <f t="shared" si="22"/>
        <v>0.03062933716200048</v>
      </c>
      <c r="S51" s="115">
        <f t="shared" si="22"/>
        <v>0.026381909547738693</v>
      </c>
      <c r="T51" s="109">
        <f t="shared" si="22"/>
        <v>0.004247427614261785</v>
      </c>
      <c r="U51" s="277">
        <f>SUM(U44:U50)</f>
        <v>195</v>
      </c>
      <c r="V51" s="280">
        <f t="shared" si="23"/>
        <v>0.011665470208183776</v>
      </c>
      <c r="W51" s="277">
        <f>SUM(W44:W50)</f>
        <v>971</v>
      </c>
      <c r="X51" s="288">
        <f t="shared" si="24"/>
        <v>0.058088059344340755</v>
      </c>
      <c r="Y51" s="277">
        <f>SUM(Y44:Y50)</f>
        <v>972</v>
      </c>
      <c r="Z51" s="280">
        <f t="shared" si="25"/>
        <v>0.05814788226848528</v>
      </c>
      <c r="AA51" s="66">
        <f>SUM(AA44:AA50)</f>
        <v>5652</v>
      </c>
      <c r="AB51" s="67">
        <f>SUM(AB44:AB50)</f>
        <v>10307</v>
      </c>
      <c r="AC51" s="67">
        <f>SUM(AC44:AC50)</f>
        <v>637</v>
      </c>
      <c r="AD51" s="68">
        <f t="shared" si="26"/>
        <v>120</v>
      </c>
      <c r="AE51" s="562">
        <f t="shared" si="27"/>
        <v>0.3381191672648959</v>
      </c>
      <c r="AF51" s="83">
        <f t="shared" si="27"/>
        <v>0.6165948791576932</v>
      </c>
      <c r="AG51" s="83">
        <f t="shared" si="27"/>
        <v>0.038107202680067</v>
      </c>
      <c r="AH51" s="556">
        <f t="shared" si="27"/>
        <v>0.007178750897343862</v>
      </c>
    </row>
    <row r="52" ht="21.75" customHeight="1"/>
  </sheetData>
  <sheetProtection selectLockedCells="1"/>
  <mergeCells count="33">
    <mergeCell ref="B50:C50"/>
    <mergeCell ref="B51:C51"/>
    <mergeCell ref="B38:C38"/>
    <mergeCell ref="B39:C39"/>
    <mergeCell ref="B41:C41"/>
    <mergeCell ref="B46:C46"/>
    <mergeCell ref="B47:C47"/>
    <mergeCell ref="B48:C48"/>
    <mergeCell ref="B49:C49"/>
    <mergeCell ref="B31:B37"/>
    <mergeCell ref="B3:B4"/>
    <mergeCell ref="B44:C44"/>
    <mergeCell ref="B45:C45"/>
    <mergeCell ref="B13:B20"/>
    <mergeCell ref="B21:B22"/>
    <mergeCell ref="B23:B24"/>
    <mergeCell ref="B25:B30"/>
    <mergeCell ref="B5:B10"/>
    <mergeCell ref="B11:B12"/>
    <mergeCell ref="N3:N4"/>
    <mergeCell ref="C3:C4"/>
    <mergeCell ref="D3:D4"/>
    <mergeCell ref="AA3:AD3"/>
    <mergeCell ref="AE3:AH3"/>
    <mergeCell ref="E3:E4"/>
    <mergeCell ref="G3:I3"/>
    <mergeCell ref="J3:M3"/>
    <mergeCell ref="F3:F4"/>
    <mergeCell ref="Y3:Z3"/>
    <mergeCell ref="R3:T3"/>
    <mergeCell ref="O3:Q3"/>
    <mergeCell ref="U3:V3"/>
    <mergeCell ref="W3:X3"/>
  </mergeCells>
  <dataValidations count="1">
    <dataValidation type="whole" operator="greaterThanOrEqual" allowBlank="1" showInputMessage="1" showErrorMessage="1" sqref="AA38:AC38 K38:M38 P38:Q38 D38:E38 H38:I38 U38">
      <formula1>0</formula1>
    </dataValidation>
  </dataValidations>
  <printOptions/>
  <pageMargins left="0.5905511811023623" right="0.1968503937007874" top="0.5118110236220472" bottom="0.1968503937007874" header="0.2755905511811024" footer="0.31496062992125984"/>
  <pageSetup fitToWidth="3" horizontalDpi="300" verticalDpi="300" orientation="portrait" paperSize="9" scale="70" r:id="rId1"/>
  <headerFooter alignWithMargins="0">
    <oddFooter xml:space="preserve">&amp;C1歳6か月児健康診査結果　（平成28年度）　〔&amp;P / &amp;N〕 </oddFooter>
  </headerFooter>
  <colBreaks count="2" manualBreakCount="2">
    <brk id="14" max="51" man="1"/>
    <brk id="26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52"/>
  <sheetViews>
    <sheetView view="pageBreakPreview" zoomScale="75" zoomScaleNormal="75" zoomScaleSheetLayoutView="75" workbookViewId="0" topLeftCell="A1">
      <pane xSplit="3" ySplit="4" topLeftCell="D22" activePane="bottomRight" state="frozen"/>
      <selection pane="topLeft" activeCell="AE4" sqref="AE4:AG4"/>
      <selection pane="topRight" activeCell="AE4" sqref="AE4:AG4"/>
      <selection pane="bottomLeft" activeCell="AE4" sqref="AE4:AG4"/>
      <selection pane="bottomRight" activeCell="E46" sqref="E46"/>
    </sheetView>
  </sheetViews>
  <sheetFormatPr defaultColWidth="5.75390625" defaultRowHeight="13.5"/>
  <cols>
    <col min="1" max="1" width="3.75390625" style="8" customWidth="1"/>
    <col min="2" max="2" width="8.625" style="21" customWidth="1"/>
    <col min="3" max="3" width="11.625" style="21" customWidth="1"/>
    <col min="4" max="6" width="10.625" style="21" customWidth="1"/>
    <col min="7" max="7" width="11.375" style="8" customWidth="1"/>
    <col min="8" max="8" width="8.75390625" style="8" customWidth="1"/>
    <col min="9" max="9" width="9.00390625" style="8" customWidth="1"/>
    <col min="10" max="13" width="6.75390625" style="8" customWidth="1"/>
    <col min="14" max="14" width="8.75390625" style="8" customWidth="1"/>
    <col min="15" max="20" width="9.00390625" style="8" customWidth="1"/>
    <col min="21" max="26" width="6.75390625" style="21" customWidth="1"/>
    <col min="27" max="34" width="8.375" style="60" customWidth="1"/>
    <col min="35" max="16384" width="5.75390625" style="8" customWidth="1"/>
  </cols>
  <sheetData>
    <row r="1" spans="2:20" ht="24">
      <c r="B1" s="210"/>
      <c r="E1" s="344" t="s">
        <v>162</v>
      </c>
      <c r="G1" s="15"/>
      <c r="H1" s="15"/>
      <c r="I1" s="15"/>
      <c r="J1" s="15"/>
      <c r="K1" s="15"/>
      <c r="L1" s="15"/>
      <c r="M1" s="15"/>
      <c r="N1" s="15"/>
      <c r="O1" s="120"/>
      <c r="P1" s="15"/>
      <c r="Q1" s="15"/>
      <c r="R1" s="15"/>
      <c r="S1" s="15"/>
      <c r="T1" s="120"/>
    </row>
    <row r="2" spans="3:20" ht="11.25" customHeight="1" thickBot="1">
      <c r="C2" s="22"/>
      <c r="D2" s="243"/>
      <c r="E2" s="243"/>
      <c r="G2" s="3"/>
      <c r="H2" s="3"/>
      <c r="I2" s="3"/>
      <c r="J2" s="3"/>
      <c r="K2" s="3"/>
      <c r="L2" s="3"/>
      <c r="M2" s="3"/>
      <c r="N2" s="3"/>
      <c r="O2" s="14"/>
      <c r="P2" s="3"/>
      <c r="Q2" s="3"/>
      <c r="R2" s="3"/>
      <c r="S2" s="3"/>
      <c r="T2" s="14"/>
    </row>
    <row r="3" spans="2:34" s="21" customFormat="1" ht="36.75" customHeight="1">
      <c r="B3" s="757" t="s">
        <v>123</v>
      </c>
      <c r="C3" s="759" t="s">
        <v>92</v>
      </c>
      <c r="D3" s="764" t="s">
        <v>13</v>
      </c>
      <c r="E3" s="762" t="s">
        <v>14</v>
      </c>
      <c r="F3" s="753" t="s">
        <v>0</v>
      </c>
      <c r="G3" s="332" t="s">
        <v>85</v>
      </c>
      <c r="H3" s="753" t="s">
        <v>86</v>
      </c>
      <c r="I3" s="761"/>
      <c r="J3" s="761"/>
      <c r="K3" s="761"/>
      <c r="L3" s="761"/>
      <c r="M3" s="540"/>
      <c r="N3" s="751" t="s">
        <v>87</v>
      </c>
      <c r="O3" s="753" t="s">
        <v>89</v>
      </c>
      <c r="P3" s="754"/>
      <c r="Q3" s="755"/>
      <c r="R3" s="756" t="s">
        <v>88</v>
      </c>
      <c r="S3" s="754"/>
      <c r="T3" s="755"/>
      <c r="U3" s="770" t="s">
        <v>124</v>
      </c>
      <c r="V3" s="771"/>
      <c r="W3" s="770" t="s">
        <v>80</v>
      </c>
      <c r="X3" s="772"/>
      <c r="Y3" s="773" t="s">
        <v>81</v>
      </c>
      <c r="Z3" s="774"/>
      <c r="AA3" s="767" t="s">
        <v>90</v>
      </c>
      <c r="AB3" s="768"/>
      <c r="AC3" s="768"/>
      <c r="AD3" s="769"/>
      <c r="AE3" s="767" t="s">
        <v>91</v>
      </c>
      <c r="AF3" s="768"/>
      <c r="AG3" s="768"/>
      <c r="AH3" s="769"/>
    </row>
    <row r="4" spans="2:34" s="21" customFormat="1" ht="22.5" customHeight="1" thickBot="1">
      <c r="B4" s="758"/>
      <c r="C4" s="760"/>
      <c r="D4" s="765"/>
      <c r="E4" s="763"/>
      <c r="F4" s="766"/>
      <c r="G4" s="333" t="s">
        <v>12</v>
      </c>
      <c r="H4" s="91"/>
      <c r="I4" s="334" t="s">
        <v>11</v>
      </c>
      <c r="J4" s="335" t="s">
        <v>10</v>
      </c>
      <c r="K4" s="335" t="s">
        <v>95</v>
      </c>
      <c r="L4" s="336" t="s">
        <v>96</v>
      </c>
      <c r="M4" s="541" t="s">
        <v>157</v>
      </c>
      <c r="N4" s="752"/>
      <c r="O4" s="58"/>
      <c r="P4" s="59" t="s">
        <v>8</v>
      </c>
      <c r="Q4" s="296" t="s">
        <v>7</v>
      </c>
      <c r="R4" s="244"/>
      <c r="S4" s="100" t="s">
        <v>8</v>
      </c>
      <c r="T4" s="118" t="s">
        <v>7</v>
      </c>
      <c r="U4" s="265" t="s">
        <v>48</v>
      </c>
      <c r="V4" s="266" t="s">
        <v>16</v>
      </c>
      <c r="W4" s="265" t="s">
        <v>48</v>
      </c>
      <c r="X4" s="281" t="s">
        <v>16</v>
      </c>
      <c r="Y4" s="265" t="s">
        <v>48</v>
      </c>
      <c r="Z4" s="266" t="s">
        <v>16</v>
      </c>
      <c r="AA4" s="85" t="s">
        <v>84</v>
      </c>
      <c r="AB4" s="86" t="s">
        <v>126</v>
      </c>
      <c r="AC4" s="256" t="s">
        <v>127</v>
      </c>
      <c r="AD4" s="87" t="s">
        <v>115</v>
      </c>
      <c r="AE4" s="85" t="s">
        <v>84</v>
      </c>
      <c r="AF4" s="86" t="s">
        <v>126</v>
      </c>
      <c r="AG4" s="256" t="s">
        <v>127</v>
      </c>
      <c r="AH4" s="87" t="s">
        <v>115</v>
      </c>
    </row>
    <row r="5" spans="1:34" s="20" customFormat="1" ht="20.25" customHeight="1" thickBot="1">
      <c r="A5" s="18">
        <v>1</v>
      </c>
      <c r="B5" s="733" t="s">
        <v>74</v>
      </c>
      <c r="C5" s="260" t="s">
        <v>17</v>
      </c>
      <c r="D5" s="36">
        <v>133</v>
      </c>
      <c r="E5" s="51">
        <v>141</v>
      </c>
      <c r="F5" s="245">
        <f aca="true" t="shared" si="0" ref="F5:F37">(D5/E5)</f>
        <v>0.9432624113475178</v>
      </c>
      <c r="G5" s="32">
        <v>123</v>
      </c>
      <c r="H5" s="31">
        <f>SUM(I5:L5)</f>
        <v>10</v>
      </c>
      <c r="I5" s="297">
        <v>8</v>
      </c>
      <c r="J5" s="311">
        <v>1</v>
      </c>
      <c r="K5" s="311">
        <v>0</v>
      </c>
      <c r="L5" s="312">
        <v>1</v>
      </c>
      <c r="M5" s="312">
        <f>D5-G5-H5</f>
        <v>0</v>
      </c>
      <c r="N5" s="337">
        <f aca="true" t="shared" si="1" ref="N5:N37">(H5/D5)</f>
        <v>0.07518796992481203</v>
      </c>
      <c r="O5" s="97">
        <f aca="true" t="shared" si="2" ref="O5:O37">SUM(P5:Q5)</f>
        <v>42</v>
      </c>
      <c r="P5" s="101">
        <v>36</v>
      </c>
      <c r="Q5" s="92">
        <v>6</v>
      </c>
      <c r="R5" s="289">
        <f aca="true" t="shared" si="3" ref="R5:R37">O5/$D5</f>
        <v>0.3157894736842105</v>
      </c>
      <c r="S5" s="112">
        <f aca="true" t="shared" si="4" ref="S5:S37">P5/$D5</f>
        <v>0.2706766917293233</v>
      </c>
      <c r="T5" s="106">
        <f aca="true" t="shared" si="5" ref="T5:T37">Q5/$D5</f>
        <v>0.045112781954887216</v>
      </c>
      <c r="U5" s="267">
        <v>0</v>
      </c>
      <c r="V5" s="268">
        <f>U5/$D5</f>
        <v>0</v>
      </c>
      <c r="W5" s="267">
        <v>4</v>
      </c>
      <c r="X5" s="282">
        <f aca="true" t="shared" si="6" ref="X5:X37">W5/$D5</f>
        <v>0.03007518796992481</v>
      </c>
      <c r="Y5" s="267">
        <v>0</v>
      </c>
      <c r="Z5" s="268">
        <f aca="true" t="shared" si="7" ref="Z5:Z37">Y5/$D5</f>
        <v>0</v>
      </c>
      <c r="AA5" s="69">
        <v>126</v>
      </c>
      <c r="AB5" s="70">
        <v>7</v>
      </c>
      <c r="AC5" s="70">
        <v>0</v>
      </c>
      <c r="AD5" s="71">
        <f>D5-SUM(AA5:AC5)</f>
        <v>0</v>
      </c>
      <c r="AE5" s="551">
        <f>AA5/$D5</f>
        <v>0.9473684210526315</v>
      </c>
      <c r="AF5" s="79">
        <f>AB5/$D5</f>
        <v>0.05263157894736842</v>
      </c>
      <c r="AG5" s="79">
        <f>AC5/$D5</f>
        <v>0</v>
      </c>
      <c r="AH5" s="552">
        <f>AD5/$D5</f>
        <v>0</v>
      </c>
    </row>
    <row r="6" spans="1:34" s="20" customFormat="1" ht="20.25" customHeight="1" thickBot="1">
      <c r="A6" s="18">
        <v>2</v>
      </c>
      <c r="B6" s="775"/>
      <c r="C6" s="261" t="s">
        <v>18</v>
      </c>
      <c r="D6" s="29">
        <v>61</v>
      </c>
      <c r="E6" s="52">
        <v>62</v>
      </c>
      <c r="F6" s="246">
        <f t="shared" si="0"/>
        <v>0.9838709677419355</v>
      </c>
      <c r="G6" s="32">
        <v>54</v>
      </c>
      <c r="H6" s="31">
        <f aca="true" t="shared" si="8" ref="H6:H37">SUM(I6:L6)</f>
        <v>7</v>
      </c>
      <c r="I6" s="297">
        <v>3</v>
      </c>
      <c r="J6" s="311">
        <v>0</v>
      </c>
      <c r="K6" s="311">
        <v>3</v>
      </c>
      <c r="L6" s="312">
        <v>1</v>
      </c>
      <c r="M6" s="312">
        <f>D6-G6-H6</f>
        <v>0</v>
      </c>
      <c r="N6" s="338">
        <f t="shared" si="1"/>
        <v>0.11475409836065574</v>
      </c>
      <c r="O6" s="98">
        <f t="shared" si="2"/>
        <v>23</v>
      </c>
      <c r="P6" s="102">
        <v>22</v>
      </c>
      <c r="Q6" s="93">
        <v>1</v>
      </c>
      <c r="R6" s="290">
        <f t="shared" si="3"/>
        <v>0.3770491803278688</v>
      </c>
      <c r="S6" s="113">
        <f t="shared" si="4"/>
        <v>0.36065573770491804</v>
      </c>
      <c r="T6" s="107">
        <f t="shared" si="5"/>
        <v>0.01639344262295082</v>
      </c>
      <c r="U6" s="267">
        <v>0</v>
      </c>
      <c r="V6" s="269">
        <f aca="true" t="shared" si="9" ref="V6:V37">U6/D6</f>
        <v>0</v>
      </c>
      <c r="W6" s="267">
        <v>7</v>
      </c>
      <c r="X6" s="283">
        <f t="shared" si="6"/>
        <v>0.11475409836065574</v>
      </c>
      <c r="Y6" s="267">
        <v>4</v>
      </c>
      <c r="Z6" s="269">
        <f t="shared" si="7"/>
        <v>0.06557377049180328</v>
      </c>
      <c r="AA6" s="63">
        <v>23</v>
      </c>
      <c r="AB6" s="64">
        <v>30</v>
      </c>
      <c r="AC6" s="64">
        <v>8</v>
      </c>
      <c r="AD6" s="65">
        <f aca="true" t="shared" si="10" ref="AD6:AD51">D6-SUM(AA6:AC6)</f>
        <v>0</v>
      </c>
      <c r="AE6" s="553">
        <f aca="true" t="shared" si="11" ref="AE6:AE37">AA6/$D6</f>
        <v>0.3770491803278688</v>
      </c>
      <c r="AF6" s="80">
        <f aca="true" t="shared" si="12" ref="AF6:AF37">AB6/$D6</f>
        <v>0.4918032786885246</v>
      </c>
      <c r="AG6" s="80">
        <f aca="true" t="shared" si="13" ref="AG6:AG37">AC6/$D6</f>
        <v>0.13114754098360656</v>
      </c>
      <c r="AH6" s="554">
        <f aca="true" t="shared" si="14" ref="AH6:AH51">AD6/$D6</f>
        <v>0</v>
      </c>
    </row>
    <row r="7" spans="1:34" s="20" customFormat="1" ht="20.25" customHeight="1" thickBot="1">
      <c r="A7" s="18">
        <v>3</v>
      </c>
      <c r="B7" s="775"/>
      <c r="C7" s="261" t="s">
        <v>19</v>
      </c>
      <c r="D7" s="29">
        <v>44</v>
      </c>
      <c r="E7" s="52">
        <v>44</v>
      </c>
      <c r="F7" s="246">
        <f t="shared" si="0"/>
        <v>1</v>
      </c>
      <c r="G7" s="32">
        <v>41</v>
      </c>
      <c r="H7" s="31">
        <f t="shared" si="8"/>
        <v>3</v>
      </c>
      <c r="I7" s="297">
        <v>3</v>
      </c>
      <c r="J7" s="311">
        <v>0</v>
      </c>
      <c r="K7" s="311">
        <v>0</v>
      </c>
      <c r="L7" s="312">
        <v>0</v>
      </c>
      <c r="M7" s="312">
        <f aca="true" t="shared" si="15" ref="M7:M37">D7-G7-H7</f>
        <v>0</v>
      </c>
      <c r="N7" s="338">
        <f t="shared" si="1"/>
        <v>0.06818181818181818</v>
      </c>
      <c r="O7" s="98">
        <f t="shared" si="2"/>
        <v>7</v>
      </c>
      <c r="P7" s="102">
        <v>5</v>
      </c>
      <c r="Q7" s="93">
        <v>2</v>
      </c>
      <c r="R7" s="291">
        <f t="shared" si="3"/>
        <v>0.1590909090909091</v>
      </c>
      <c r="S7" s="114">
        <f t="shared" si="4"/>
        <v>0.11363636363636363</v>
      </c>
      <c r="T7" s="108">
        <f t="shared" si="5"/>
        <v>0.045454545454545456</v>
      </c>
      <c r="U7" s="267">
        <v>0</v>
      </c>
      <c r="V7" s="269">
        <f t="shared" si="9"/>
        <v>0</v>
      </c>
      <c r="W7" s="267">
        <v>4</v>
      </c>
      <c r="X7" s="283">
        <f t="shared" si="6"/>
        <v>0.09090909090909091</v>
      </c>
      <c r="Y7" s="267">
        <v>0</v>
      </c>
      <c r="Z7" s="269">
        <f t="shared" si="7"/>
        <v>0</v>
      </c>
      <c r="AA7" s="63">
        <v>31</v>
      </c>
      <c r="AB7" s="64">
        <v>13</v>
      </c>
      <c r="AC7" s="64">
        <v>0</v>
      </c>
      <c r="AD7" s="65">
        <f t="shared" si="10"/>
        <v>0</v>
      </c>
      <c r="AE7" s="553">
        <f t="shared" si="11"/>
        <v>0.7045454545454546</v>
      </c>
      <c r="AF7" s="80">
        <f t="shared" si="12"/>
        <v>0.29545454545454547</v>
      </c>
      <c r="AG7" s="80">
        <f t="shared" si="13"/>
        <v>0</v>
      </c>
      <c r="AH7" s="554">
        <f t="shared" si="14"/>
        <v>0</v>
      </c>
    </row>
    <row r="8" spans="1:34" s="20" customFormat="1" ht="20.25" customHeight="1" thickBot="1">
      <c r="A8" s="18">
        <v>4</v>
      </c>
      <c r="B8" s="775"/>
      <c r="C8" s="261" t="s">
        <v>20</v>
      </c>
      <c r="D8" s="29">
        <v>44</v>
      </c>
      <c r="E8" s="52">
        <v>44</v>
      </c>
      <c r="F8" s="246">
        <f t="shared" si="0"/>
        <v>1</v>
      </c>
      <c r="G8" s="32">
        <v>36</v>
      </c>
      <c r="H8" s="31">
        <f t="shared" si="8"/>
        <v>8</v>
      </c>
      <c r="I8" s="297">
        <v>8</v>
      </c>
      <c r="J8" s="311">
        <v>0</v>
      </c>
      <c r="K8" s="311">
        <v>0</v>
      </c>
      <c r="L8" s="312">
        <v>0</v>
      </c>
      <c r="M8" s="312">
        <f t="shared" si="15"/>
        <v>0</v>
      </c>
      <c r="N8" s="338">
        <f t="shared" si="1"/>
        <v>0.18181818181818182</v>
      </c>
      <c r="O8" s="98">
        <f t="shared" si="2"/>
        <v>16</v>
      </c>
      <c r="P8" s="102">
        <v>14</v>
      </c>
      <c r="Q8" s="93">
        <v>2</v>
      </c>
      <c r="R8" s="291">
        <f t="shared" si="3"/>
        <v>0.36363636363636365</v>
      </c>
      <c r="S8" s="114">
        <f t="shared" si="4"/>
        <v>0.3181818181818182</v>
      </c>
      <c r="T8" s="108">
        <f t="shared" si="5"/>
        <v>0.045454545454545456</v>
      </c>
      <c r="U8" s="267">
        <v>0</v>
      </c>
      <c r="V8" s="269">
        <f t="shared" si="9"/>
        <v>0</v>
      </c>
      <c r="W8" s="267">
        <v>2</v>
      </c>
      <c r="X8" s="283">
        <f t="shared" si="6"/>
        <v>0.045454545454545456</v>
      </c>
      <c r="Y8" s="267">
        <v>0</v>
      </c>
      <c r="Z8" s="269">
        <f t="shared" si="7"/>
        <v>0</v>
      </c>
      <c r="AA8" s="63">
        <v>27</v>
      </c>
      <c r="AB8" s="64">
        <v>17</v>
      </c>
      <c r="AC8" s="64">
        <v>0</v>
      </c>
      <c r="AD8" s="65">
        <f t="shared" si="10"/>
        <v>0</v>
      </c>
      <c r="AE8" s="553">
        <f t="shared" si="11"/>
        <v>0.6136363636363636</v>
      </c>
      <c r="AF8" s="80">
        <f t="shared" si="12"/>
        <v>0.38636363636363635</v>
      </c>
      <c r="AG8" s="80">
        <f t="shared" si="13"/>
        <v>0</v>
      </c>
      <c r="AH8" s="554">
        <f t="shared" si="14"/>
        <v>0</v>
      </c>
    </row>
    <row r="9" spans="1:34" s="20" customFormat="1" ht="20.25" customHeight="1" thickBot="1">
      <c r="A9" s="18">
        <v>5</v>
      </c>
      <c r="B9" s="775"/>
      <c r="C9" s="261" t="s">
        <v>36</v>
      </c>
      <c r="D9" s="29">
        <v>30</v>
      </c>
      <c r="E9" s="52">
        <v>31</v>
      </c>
      <c r="F9" s="246">
        <f t="shared" si="0"/>
        <v>0.967741935483871</v>
      </c>
      <c r="G9" s="32">
        <v>26</v>
      </c>
      <c r="H9" s="31">
        <f t="shared" si="8"/>
        <v>4</v>
      </c>
      <c r="I9" s="297">
        <v>1</v>
      </c>
      <c r="J9" s="311">
        <v>2</v>
      </c>
      <c r="K9" s="311">
        <v>0</v>
      </c>
      <c r="L9" s="312">
        <v>1</v>
      </c>
      <c r="M9" s="312">
        <f t="shared" si="15"/>
        <v>0</v>
      </c>
      <c r="N9" s="338">
        <f t="shared" si="1"/>
        <v>0.13333333333333333</v>
      </c>
      <c r="O9" s="98">
        <f t="shared" si="2"/>
        <v>16</v>
      </c>
      <c r="P9" s="102">
        <v>16</v>
      </c>
      <c r="Q9" s="93">
        <v>0</v>
      </c>
      <c r="R9" s="291">
        <f t="shared" si="3"/>
        <v>0.5333333333333333</v>
      </c>
      <c r="S9" s="114">
        <f t="shared" si="4"/>
        <v>0.5333333333333333</v>
      </c>
      <c r="T9" s="108">
        <f t="shared" si="5"/>
        <v>0</v>
      </c>
      <c r="U9" s="267">
        <v>0</v>
      </c>
      <c r="V9" s="269">
        <f t="shared" si="9"/>
        <v>0</v>
      </c>
      <c r="W9" s="267">
        <v>2</v>
      </c>
      <c r="X9" s="283">
        <f t="shared" si="6"/>
        <v>0.06666666666666667</v>
      </c>
      <c r="Y9" s="267">
        <v>0</v>
      </c>
      <c r="Z9" s="269">
        <f t="shared" si="7"/>
        <v>0</v>
      </c>
      <c r="AA9" s="63">
        <v>18</v>
      </c>
      <c r="AB9" s="64">
        <v>11</v>
      </c>
      <c r="AC9" s="64">
        <v>1</v>
      </c>
      <c r="AD9" s="65">
        <f t="shared" si="10"/>
        <v>0</v>
      </c>
      <c r="AE9" s="553">
        <f t="shared" si="11"/>
        <v>0.6</v>
      </c>
      <c r="AF9" s="80">
        <f t="shared" si="12"/>
        <v>0.36666666666666664</v>
      </c>
      <c r="AG9" s="80">
        <f t="shared" si="13"/>
        <v>0.03333333333333333</v>
      </c>
      <c r="AH9" s="554">
        <f t="shared" si="14"/>
        <v>0</v>
      </c>
    </row>
    <row r="10" spans="1:34" s="20" customFormat="1" ht="20.25" customHeight="1" thickBot="1">
      <c r="A10" s="18">
        <v>6</v>
      </c>
      <c r="B10" s="775"/>
      <c r="C10" s="262" t="s">
        <v>21</v>
      </c>
      <c r="D10" s="30">
        <v>27</v>
      </c>
      <c r="E10" s="53">
        <v>29</v>
      </c>
      <c r="F10" s="247">
        <f t="shared" si="0"/>
        <v>0.9310344827586207</v>
      </c>
      <c r="G10" s="40">
        <v>22</v>
      </c>
      <c r="H10" s="39">
        <f t="shared" si="8"/>
        <v>5</v>
      </c>
      <c r="I10" s="298">
        <v>3</v>
      </c>
      <c r="J10" s="313">
        <v>1</v>
      </c>
      <c r="K10" s="313">
        <v>0</v>
      </c>
      <c r="L10" s="314">
        <v>1</v>
      </c>
      <c r="M10" s="314">
        <f t="shared" si="15"/>
        <v>0</v>
      </c>
      <c r="N10" s="339">
        <f t="shared" si="1"/>
        <v>0.18518518518518517</v>
      </c>
      <c r="O10" s="99">
        <f t="shared" si="2"/>
        <v>24</v>
      </c>
      <c r="P10" s="103">
        <v>22</v>
      </c>
      <c r="Q10" s="94">
        <v>2</v>
      </c>
      <c r="R10" s="292">
        <f t="shared" si="3"/>
        <v>0.8888888888888888</v>
      </c>
      <c r="S10" s="115">
        <f t="shared" si="4"/>
        <v>0.8148148148148148</v>
      </c>
      <c r="T10" s="109">
        <f t="shared" si="5"/>
        <v>0.07407407407407407</v>
      </c>
      <c r="U10" s="270">
        <v>0</v>
      </c>
      <c r="V10" s="271">
        <f t="shared" si="9"/>
        <v>0</v>
      </c>
      <c r="W10" s="270">
        <v>2</v>
      </c>
      <c r="X10" s="284">
        <f t="shared" si="6"/>
        <v>0.07407407407407407</v>
      </c>
      <c r="Y10" s="270">
        <v>0</v>
      </c>
      <c r="Z10" s="271">
        <f t="shared" si="7"/>
        <v>0</v>
      </c>
      <c r="AA10" s="66">
        <v>18</v>
      </c>
      <c r="AB10" s="67">
        <v>9</v>
      </c>
      <c r="AC10" s="67">
        <v>1</v>
      </c>
      <c r="AD10" s="68">
        <f t="shared" si="10"/>
        <v>-1</v>
      </c>
      <c r="AE10" s="555">
        <f t="shared" si="11"/>
        <v>0.6666666666666666</v>
      </c>
      <c r="AF10" s="81">
        <f t="shared" si="12"/>
        <v>0.3333333333333333</v>
      </c>
      <c r="AG10" s="81">
        <f t="shared" si="13"/>
        <v>0.037037037037037035</v>
      </c>
      <c r="AH10" s="556">
        <f t="shared" si="14"/>
        <v>-0.037037037037037035</v>
      </c>
    </row>
    <row r="11" spans="1:34" s="20" customFormat="1" ht="20.25" customHeight="1" thickBot="1">
      <c r="A11" s="18">
        <v>7</v>
      </c>
      <c r="B11" s="733" t="s">
        <v>75</v>
      </c>
      <c r="C11" s="260" t="s">
        <v>22</v>
      </c>
      <c r="D11" s="36">
        <v>169</v>
      </c>
      <c r="E11" s="51">
        <v>171</v>
      </c>
      <c r="F11" s="245">
        <f t="shared" si="0"/>
        <v>0.9883040935672515</v>
      </c>
      <c r="G11" s="38">
        <v>139</v>
      </c>
      <c r="H11" s="37">
        <f t="shared" si="8"/>
        <v>30</v>
      </c>
      <c r="I11" s="299">
        <v>15</v>
      </c>
      <c r="J11" s="315">
        <v>10</v>
      </c>
      <c r="K11" s="315">
        <v>2</v>
      </c>
      <c r="L11" s="316">
        <v>3</v>
      </c>
      <c r="M11" s="316">
        <f t="shared" si="15"/>
        <v>0</v>
      </c>
      <c r="N11" s="337">
        <f t="shared" si="1"/>
        <v>0.17751479289940827</v>
      </c>
      <c r="O11" s="97">
        <f t="shared" si="2"/>
        <v>139</v>
      </c>
      <c r="P11" s="101">
        <v>112</v>
      </c>
      <c r="Q11" s="92">
        <v>27</v>
      </c>
      <c r="R11" s="289">
        <f t="shared" si="3"/>
        <v>0.8224852071005917</v>
      </c>
      <c r="S11" s="112">
        <f t="shared" si="4"/>
        <v>0.6627218934911243</v>
      </c>
      <c r="T11" s="106">
        <f t="shared" si="5"/>
        <v>0.15976331360946747</v>
      </c>
      <c r="U11" s="272">
        <v>1</v>
      </c>
      <c r="V11" s="273">
        <f t="shared" si="9"/>
        <v>0.005917159763313609</v>
      </c>
      <c r="W11" s="272">
        <v>19</v>
      </c>
      <c r="X11" s="285">
        <f t="shared" si="6"/>
        <v>0.11242603550295859</v>
      </c>
      <c r="Y11" s="272">
        <v>10</v>
      </c>
      <c r="Z11" s="273">
        <f t="shared" si="7"/>
        <v>0.05917159763313609</v>
      </c>
      <c r="AA11" s="69">
        <v>55</v>
      </c>
      <c r="AB11" s="70">
        <v>105</v>
      </c>
      <c r="AC11" s="70">
        <v>9</v>
      </c>
      <c r="AD11" s="71">
        <f t="shared" si="10"/>
        <v>0</v>
      </c>
      <c r="AE11" s="551">
        <f t="shared" si="11"/>
        <v>0.3254437869822485</v>
      </c>
      <c r="AF11" s="79">
        <f t="shared" si="12"/>
        <v>0.621301775147929</v>
      </c>
      <c r="AG11" s="79">
        <f t="shared" si="13"/>
        <v>0.05325443786982249</v>
      </c>
      <c r="AH11" s="552">
        <f t="shared" si="14"/>
        <v>0</v>
      </c>
    </row>
    <row r="12" spans="1:34" s="20" customFormat="1" ht="20.25" customHeight="1" thickBot="1">
      <c r="A12" s="18">
        <v>8</v>
      </c>
      <c r="B12" s="733"/>
      <c r="C12" s="262" t="s">
        <v>23</v>
      </c>
      <c r="D12" s="30">
        <v>400</v>
      </c>
      <c r="E12" s="53">
        <v>416</v>
      </c>
      <c r="F12" s="247">
        <f t="shared" si="0"/>
        <v>0.9615384615384616</v>
      </c>
      <c r="G12" s="40">
        <v>368</v>
      </c>
      <c r="H12" s="39">
        <f t="shared" si="8"/>
        <v>32</v>
      </c>
      <c r="I12" s="298">
        <v>25</v>
      </c>
      <c r="J12" s="313">
        <v>4</v>
      </c>
      <c r="K12" s="313">
        <v>2</v>
      </c>
      <c r="L12" s="314">
        <v>1</v>
      </c>
      <c r="M12" s="314">
        <f t="shared" si="15"/>
        <v>0</v>
      </c>
      <c r="N12" s="339">
        <f t="shared" si="1"/>
        <v>0.08</v>
      </c>
      <c r="O12" s="99">
        <f t="shared" si="2"/>
        <v>107</v>
      </c>
      <c r="P12" s="103">
        <v>96</v>
      </c>
      <c r="Q12" s="94">
        <v>11</v>
      </c>
      <c r="R12" s="292">
        <f t="shared" si="3"/>
        <v>0.2675</v>
      </c>
      <c r="S12" s="115">
        <f t="shared" si="4"/>
        <v>0.24</v>
      </c>
      <c r="T12" s="109">
        <f t="shared" si="5"/>
        <v>0.0275</v>
      </c>
      <c r="U12" s="270">
        <v>1</v>
      </c>
      <c r="V12" s="271">
        <f t="shared" si="9"/>
        <v>0.0025</v>
      </c>
      <c r="W12" s="270">
        <v>17</v>
      </c>
      <c r="X12" s="284">
        <f t="shared" si="6"/>
        <v>0.0425</v>
      </c>
      <c r="Y12" s="270">
        <v>16</v>
      </c>
      <c r="Z12" s="271">
        <f t="shared" si="7"/>
        <v>0.04</v>
      </c>
      <c r="AA12" s="66">
        <v>260</v>
      </c>
      <c r="AB12" s="67">
        <v>128</v>
      </c>
      <c r="AC12" s="67">
        <v>12</v>
      </c>
      <c r="AD12" s="68">
        <f t="shared" si="10"/>
        <v>0</v>
      </c>
      <c r="AE12" s="555">
        <f t="shared" si="11"/>
        <v>0.65</v>
      </c>
      <c r="AF12" s="81">
        <f t="shared" si="12"/>
        <v>0.32</v>
      </c>
      <c r="AG12" s="81">
        <f t="shared" si="13"/>
        <v>0.03</v>
      </c>
      <c r="AH12" s="556">
        <f t="shared" si="14"/>
        <v>0</v>
      </c>
    </row>
    <row r="13" spans="1:34" s="20" customFormat="1" ht="20.25" customHeight="1" thickBot="1">
      <c r="A13" s="18">
        <v>9</v>
      </c>
      <c r="B13" s="733" t="s">
        <v>78</v>
      </c>
      <c r="C13" s="260" t="s">
        <v>24</v>
      </c>
      <c r="D13" s="36">
        <v>1286</v>
      </c>
      <c r="E13" s="51">
        <v>1286</v>
      </c>
      <c r="F13" s="245">
        <f t="shared" si="0"/>
        <v>1</v>
      </c>
      <c r="G13" s="38">
        <v>1118</v>
      </c>
      <c r="H13" s="37">
        <f t="shared" si="8"/>
        <v>168</v>
      </c>
      <c r="I13" s="299">
        <v>126</v>
      </c>
      <c r="J13" s="315">
        <v>34</v>
      </c>
      <c r="K13" s="315">
        <v>2</v>
      </c>
      <c r="L13" s="316">
        <v>6</v>
      </c>
      <c r="M13" s="316">
        <f t="shared" si="15"/>
        <v>0</v>
      </c>
      <c r="N13" s="337">
        <f t="shared" si="1"/>
        <v>0.13063763608087092</v>
      </c>
      <c r="O13" s="97">
        <f t="shared" si="2"/>
        <v>556</v>
      </c>
      <c r="P13" s="101">
        <v>504</v>
      </c>
      <c r="Q13" s="92">
        <v>52</v>
      </c>
      <c r="R13" s="289">
        <f t="shared" si="3"/>
        <v>0.432348367029549</v>
      </c>
      <c r="S13" s="112">
        <f t="shared" si="4"/>
        <v>0.39191290824261277</v>
      </c>
      <c r="T13" s="106">
        <f t="shared" si="5"/>
        <v>0.04043545878693624</v>
      </c>
      <c r="U13" s="272">
        <v>0</v>
      </c>
      <c r="V13" s="273">
        <f t="shared" si="9"/>
        <v>0</v>
      </c>
      <c r="W13" s="272">
        <v>85</v>
      </c>
      <c r="X13" s="285">
        <f t="shared" si="6"/>
        <v>0.0660964230171073</v>
      </c>
      <c r="Y13" s="272">
        <v>0</v>
      </c>
      <c r="Z13" s="273">
        <f t="shared" si="7"/>
        <v>0</v>
      </c>
      <c r="AA13" s="69">
        <v>283</v>
      </c>
      <c r="AB13" s="70">
        <v>886</v>
      </c>
      <c r="AC13" s="70">
        <v>117</v>
      </c>
      <c r="AD13" s="71">
        <f t="shared" si="10"/>
        <v>0</v>
      </c>
      <c r="AE13" s="551">
        <f t="shared" si="11"/>
        <v>0.22006220839813376</v>
      </c>
      <c r="AF13" s="79">
        <f t="shared" si="12"/>
        <v>0.6889580093312597</v>
      </c>
      <c r="AG13" s="79">
        <f t="shared" si="13"/>
        <v>0.09097978227060653</v>
      </c>
      <c r="AH13" s="552">
        <f t="shared" si="14"/>
        <v>0</v>
      </c>
    </row>
    <row r="14" spans="1:34" s="20" customFormat="1" ht="20.25" customHeight="1" thickBot="1">
      <c r="A14" s="18">
        <v>10</v>
      </c>
      <c r="B14" s="733"/>
      <c r="C14" s="261" t="s">
        <v>25</v>
      </c>
      <c r="D14" s="29">
        <v>879</v>
      </c>
      <c r="E14" s="52">
        <v>898</v>
      </c>
      <c r="F14" s="246">
        <f t="shared" si="0"/>
        <v>0.9788418708240535</v>
      </c>
      <c r="G14" s="32">
        <v>818</v>
      </c>
      <c r="H14" s="31">
        <f t="shared" si="8"/>
        <v>61</v>
      </c>
      <c r="I14" s="297">
        <v>41</v>
      </c>
      <c r="J14" s="311">
        <v>17</v>
      </c>
      <c r="K14" s="311">
        <v>0</v>
      </c>
      <c r="L14" s="312">
        <v>3</v>
      </c>
      <c r="M14" s="312">
        <f t="shared" si="15"/>
        <v>0</v>
      </c>
      <c r="N14" s="338">
        <f t="shared" si="1"/>
        <v>0.06939704209328783</v>
      </c>
      <c r="O14" s="98">
        <f t="shared" si="2"/>
        <v>226</v>
      </c>
      <c r="P14" s="102">
        <v>187</v>
      </c>
      <c r="Q14" s="93">
        <v>39</v>
      </c>
      <c r="R14" s="291">
        <f t="shared" si="3"/>
        <v>0.2571103526734926</v>
      </c>
      <c r="S14" s="114">
        <f t="shared" si="4"/>
        <v>0.21274175199089876</v>
      </c>
      <c r="T14" s="108">
        <f t="shared" si="5"/>
        <v>0.04436860068259386</v>
      </c>
      <c r="U14" s="267">
        <v>0</v>
      </c>
      <c r="V14" s="269">
        <f t="shared" si="9"/>
        <v>0</v>
      </c>
      <c r="W14" s="267">
        <v>75</v>
      </c>
      <c r="X14" s="283">
        <f t="shared" si="6"/>
        <v>0.08532423208191127</v>
      </c>
      <c r="Y14" s="267">
        <v>7</v>
      </c>
      <c r="Z14" s="269">
        <f t="shared" si="7"/>
        <v>0.007963594994311717</v>
      </c>
      <c r="AA14" s="63">
        <v>477</v>
      </c>
      <c r="AB14" s="64">
        <v>377</v>
      </c>
      <c r="AC14" s="64">
        <v>25</v>
      </c>
      <c r="AD14" s="65">
        <f t="shared" si="10"/>
        <v>0</v>
      </c>
      <c r="AE14" s="553">
        <f t="shared" si="11"/>
        <v>0.5426621160409556</v>
      </c>
      <c r="AF14" s="80">
        <f t="shared" si="12"/>
        <v>0.42889647326507396</v>
      </c>
      <c r="AG14" s="80">
        <f t="shared" si="13"/>
        <v>0.02844141069397042</v>
      </c>
      <c r="AH14" s="554">
        <f t="shared" si="14"/>
        <v>0</v>
      </c>
    </row>
    <row r="15" spans="1:34" s="20" customFormat="1" ht="20.25" customHeight="1" thickBot="1">
      <c r="A15" s="18">
        <v>11</v>
      </c>
      <c r="B15" s="733"/>
      <c r="C15" s="261" t="s">
        <v>26</v>
      </c>
      <c r="D15" s="29">
        <v>499</v>
      </c>
      <c r="E15" s="52">
        <v>497</v>
      </c>
      <c r="F15" s="246">
        <f t="shared" si="0"/>
        <v>1.0040241448692153</v>
      </c>
      <c r="G15" s="32">
        <v>454</v>
      </c>
      <c r="H15" s="31">
        <f t="shared" si="8"/>
        <v>45</v>
      </c>
      <c r="I15" s="297">
        <v>35</v>
      </c>
      <c r="J15" s="311">
        <v>6</v>
      </c>
      <c r="K15" s="311">
        <v>0</v>
      </c>
      <c r="L15" s="312">
        <v>4</v>
      </c>
      <c r="M15" s="312">
        <f t="shared" si="15"/>
        <v>0</v>
      </c>
      <c r="N15" s="338">
        <f t="shared" si="1"/>
        <v>0.09018036072144289</v>
      </c>
      <c r="O15" s="98">
        <f t="shared" si="2"/>
        <v>155</v>
      </c>
      <c r="P15" s="102">
        <v>136</v>
      </c>
      <c r="Q15" s="93">
        <v>19</v>
      </c>
      <c r="R15" s="291">
        <f t="shared" si="3"/>
        <v>0.3106212424849699</v>
      </c>
      <c r="S15" s="114">
        <f t="shared" si="4"/>
        <v>0.2725450901803607</v>
      </c>
      <c r="T15" s="108">
        <f t="shared" si="5"/>
        <v>0.03807615230460922</v>
      </c>
      <c r="U15" s="267">
        <v>0</v>
      </c>
      <c r="V15" s="269">
        <f t="shared" si="9"/>
        <v>0</v>
      </c>
      <c r="W15" s="267">
        <v>44</v>
      </c>
      <c r="X15" s="283">
        <f t="shared" si="6"/>
        <v>0.08817635270541083</v>
      </c>
      <c r="Y15" s="267">
        <v>9</v>
      </c>
      <c r="Z15" s="269">
        <f t="shared" si="7"/>
        <v>0.018036072144288578</v>
      </c>
      <c r="AA15" s="63">
        <v>5</v>
      </c>
      <c r="AB15" s="64">
        <v>472</v>
      </c>
      <c r="AC15" s="64">
        <v>22</v>
      </c>
      <c r="AD15" s="65">
        <f t="shared" si="10"/>
        <v>0</v>
      </c>
      <c r="AE15" s="553">
        <f t="shared" si="11"/>
        <v>0.01002004008016032</v>
      </c>
      <c r="AF15" s="80">
        <f t="shared" si="12"/>
        <v>0.9458917835671342</v>
      </c>
      <c r="AG15" s="80">
        <f t="shared" si="13"/>
        <v>0.04408817635270541</v>
      </c>
      <c r="AH15" s="554">
        <f t="shared" si="14"/>
        <v>0</v>
      </c>
    </row>
    <row r="16" spans="1:34" s="20" customFormat="1" ht="20.25" customHeight="1" thickBot="1">
      <c r="A16" s="18">
        <v>12</v>
      </c>
      <c r="B16" s="733"/>
      <c r="C16" s="261" t="s">
        <v>37</v>
      </c>
      <c r="D16" s="29">
        <v>163</v>
      </c>
      <c r="E16" s="52">
        <v>174</v>
      </c>
      <c r="F16" s="246">
        <f t="shared" si="0"/>
        <v>0.9367816091954023</v>
      </c>
      <c r="G16" s="32">
        <v>150</v>
      </c>
      <c r="H16" s="31">
        <f t="shared" si="8"/>
        <v>13</v>
      </c>
      <c r="I16" s="297">
        <v>9</v>
      </c>
      <c r="J16" s="311">
        <v>4</v>
      </c>
      <c r="K16" s="311">
        <v>0</v>
      </c>
      <c r="L16" s="312">
        <v>0</v>
      </c>
      <c r="M16" s="312">
        <f t="shared" si="15"/>
        <v>0</v>
      </c>
      <c r="N16" s="338">
        <f t="shared" si="1"/>
        <v>0.07975460122699386</v>
      </c>
      <c r="O16" s="98">
        <f t="shared" si="2"/>
        <v>48</v>
      </c>
      <c r="P16" s="102">
        <v>36</v>
      </c>
      <c r="Q16" s="93">
        <v>12</v>
      </c>
      <c r="R16" s="291">
        <f t="shared" si="3"/>
        <v>0.294478527607362</v>
      </c>
      <c r="S16" s="114">
        <f t="shared" si="4"/>
        <v>0.22085889570552147</v>
      </c>
      <c r="T16" s="108">
        <f t="shared" si="5"/>
        <v>0.0736196319018405</v>
      </c>
      <c r="U16" s="267">
        <v>3</v>
      </c>
      <c r="V16" s="269">
        <f t="shared" si="9"/>
        <v>0.018404907975460124</v>
      </c>
      <c r="W16" s="267">
        <v>11</v>
      </c>
      <c r="X16" s="283">
        <f t="shared" si="6"/>
        <v>0.06748466257668712</v>
      </c>
      <c r="Y16" s="267">
        <v>1</v>
      </c>
      <c r="Z16" s="269">
        <f t="shared" si="7"/>
        <v>0.006134969325153374</v>
      </c>
      <c r="AA16" s="63">
        <v>49</v>
      </c>
      <c r="AB16" s="64">
        <v>15</v>
      </c>
      <c r="AC16" s="64">
        <v>17</v>
      </c>
      <c r="AD16" s="65">
        <f t="shared" si="10"/>
        <v>82</v>
      </c>
      <c r="AE16" s="553">
        <f t="shared" si="11"/>
        <v>0.3006134969325153</v>
      </c>
      <c r="AF16" s="80">
        <f t="shared" si="12"/>
        <v>0.09202453987730061</v>
      </c>
      <c r="AG16" s="80">
        <f t="shared" si="13"/>
        <v>0.10429447852760736</v>
      </c>
      <c r="AH16" s="554">
        <f t="shared" si="14"/>
        <v>0.5030674846625767</v>
      </c>
    </row>
    <row r="17" spans="1:34" s="20" customFormat="1" ht="20.25" customHeight="1" thickBot="1">
      <c r="A17" s="18">
        <v>13</v>
      </c>
      <c r="B17" s="733"/>
      <c r="C17" s="261" t="s">
        <v>27</v>
      </c>
      <c r="D17" s="29">
        <v>385</v>
      </c>
      <c r="E17" s="52">
        <v>398</v>
      </c>
      <c r="F17" s="246">
        <f t="shared" si="0"/>
        <v>0.9673366834170855</v>
      </c>
      <c r="G17" s="32">
        <v>347</v>
      </c>
      <c r="H17" s="31">
        <f t="shared" si="8"/>
        <v>38</v>
      </c>
      <c r="I17" s="297">
        <v>29</v>
      </c>
      <c r="J17" s="311">
        <v>9</v>
      </c>
      <c r="K17" s="311">
        <v>0</v>
      </c>
      <c r="L17" s="312">
        <v>0</v>
      </c>
      <c r="M17" s="312">
        <f t="shared" si="15"/>
        <v>0</v>
      </c>
      <c r="N17" s="338">
        <f t="shared" si="1"/>
        <v>0.0987012987012987</v>
      </c>
      <c r="O17" s="98">
        <f t="shared" si="2"/>
        <v>140</v>
      </c>
      <c r="P17" s="102">
        <v>134</v>
      </c>
      <c r="Q17" s="93">
        <v>6</v>
      </c>
      <c r="R17" s="291">
        <f t="shared" si="3"/>
        <v>0.36363636363636365</v>
      </c>
      <c r="S17" s="114">
        <f t="shared" si="4"/>
        <v>0.34805194805194806</v>
      </c>
      <c r="T17" s="108">
        <f t="shared" si="5"/>
        <v>0.015584415584415584</v>
      </c>
      <c r="U17" s="267">
        <v>3</v>
      </c>
      <c r="V17" s="269">
        <f t="shared" si="9"/>
        <v>0.007792207792207792</v>
      </c>
      <c r="W17" s="267">
        <v>36</v>
      </c>
      <c r="X17" s="283">
        <f t="shared" si="6"/>
        <v>0.09350649350649351</v>
      </c>
      <c r="Y17" s="267">
        <v>0</v>
      </c>
      <c r="Z17" s="269">
        <f t="shared" si="7"/>
        <v>0</v>
      </c>
      <c r="AA17" s="63">
        <v>190</v>
      </c>
      <c r="AB17" s="64">
        <v>172</v>
      </c>
      <c r="AC17" s="64">
        <v>23</v>
      </c>
      <c r="AD17" s="65">
        <f t="shared" si="10"/>
        <v>0</v>
      </c>
      <c r="AE17" s="553">
        <f t="shared" si="11"/>
        <v>0.4935064935064935</v>
      </c>
      <c r="AF17" s="80">
        <f t="shared" si="12"/>
        <v>0.44675324675324674</v>
      </c>
      <c r="AG17" s="80">
        <f t="shared" si="13"/>
        <v>0.05974025974025974</v>
      </c>
      <c r="AH17" s="554">
        <f t="shared" si="14"/>
        <v>0</v>
      </c>
    </row>
    <row r="18" spans="1:34" s="20" customFormat="1" ht="20.25" customHeight="1" thickBot="1">
      <c r="A18" s="18">
        <v>14</v>
      </c>
      <c r="B18" s="733"/>
      <c r="C18" s="261" t="s">
        <v>28</v>
      </c>
      <c r="D18" s="29">
        <v>274</v>
      </c>
      <c r="E18" s="52">
        <v>274</v>
      </c>
      <c r="F18" s="246">
        <f t="shared" si="0"/>
        <v>1</v>
      </c>
      <c r="G18" s="32">
        <v>242</v>
      </c>
      <c r="H18" s="31">
        <f t="shared" si="8"/>
        <v>32</v>
      </c>
      <c r="I18" s="297">
        <v>26</v>
      </c>
      <c r="J18" s="311">
        <v>5</v>
      </c>
      <c r="K18" s="311">
        <v>0</v>
      </c>
      <c r="L18" s="312">
        <v>1</v>
      </c>
      <c r="M18" s="312">
        <f t="shared" si="15"/>
        <v>0</v>
      </c>
      <c r="N18" s="338">
        <f t="shared" si="1"/>
        <v>0.11678832116788321</v>
      </c>
      <c r="O18" s="98">
        <f t="shared" si="2"/>
        <v>100</v>
      </c>
      <c r="P18" s="102">
        <v>91</v>
      </c>
      <c r="Q18" s="93">
        <v>9</v>
      </c>
      <c r="R18" s="291">
        <f t="shared" si="3"/>
        <v>0.36496350364963503</v>
      </c>
      <c r="S18" s="114">
        <f t="shared" si="4"/>
        <v>0.33211678832116787</v>
      </c>
      <c r="T18" s="108">
        <f t="shared" si="5"/>
        <v>0.032846715328467155</v>
      </c>
      <c r="U18" s="267">
        <v>0</v>
      </c>
      <c r="V18" s="269">
        <f t="shared" si="9"/>
        <v>0</v>
      </c>
      <c r="W18" s="267">
        <v>35</v>
      </c>
      <c r="X18" s="283">
        <f t="shared" si="6"/>
        <v>0.12773722627737227</v>
      </c>
      <c r="Y18" s="267">
        <v>11</v>
      </c>
      <c r="Z18" s="269">
        <f t="shared" si="7"/>
        <v>0.040145985401459854</v>
      </c>
      <c r="AA18" s="63">
        <v>144</v>
      </c>
      <c r="AB18" s="64">
        <v>118</v>
      </c>
      <c r="AC18" s="64">
        <v>12</v>
      </c>
      <c r="AD18" s="65">
        <f t="shared" si="10"/>
        <v>0</v>
      </c>
      <c r="AE18" s="553">
        <f t="shared" si="11"/>
        <v>0.5255474452554745</v>
      </c>
      <c r="AF18" s="80">
        <f t="shared" si="12"/>
        <v>0.4306569343065693</v>
      </c>
      <c r="AG18" s="80">
        <f t="shared" si="13"/>
        <v>0.043795620437956206</v>
      </c>
      <c r="AH18" s="554">
        <f t="shared" si="14"/>
        <v>0</v>
      </c>
    </row>
    <row r="19" spans="1:34" s="20" customFormat="1" ht="20.25" customHeight="1" thickBot="1">
      <c r="A19" s="18">
        <v>15</v>
      </c>
      <c r="B19" s="733"/>
      <c r="C19" s="261" t="s">
        <v>29</v>
      </c>
      <c r="D19" s="29">
        <v>310</v>
      </c>
      <c r="E19" s="52">
        <v>317</v>
      </c>
      <c r="F19" s="246">
        <f t="shared" si="0"/>
        <v>0.9779179810725552</v>
      </c>
      <c r="G19" s="32">
        <v>273</v>
      </c>
      <c r="H19" s="31">
        <f t="shared" si="8"/>
        <v>37</v>
      </c>
      <c r="I19" s="297">
        <v>25</v>
      </c>
      <c r="J19" s="311">
        <v>11</v>
      </c>
      <c r="K19" s="311">
        <v>0</v>
      </c>
      <c r="L19" s="312">
        <v>1</v>
      </c>
      <c r="M19" s="312">
        <f t="shared" si="15"/>
        <v>0</v>
      </c>
      <c r="N19" s="338">
        <f t="shared" si="1"/>
        <v>0.11935483870967742</v>
      </c>
      <c r="O19" s="98">
        <f t="shared" si="2"/>
        <v>134</v>
      </c>
      <c r="P19" s="102">
        <v>118</v>
      </c>
      <c r="Q19" s="93">
        <v>16</v>
      </c>
      <c r="R19" s="291">
        <f t="shared" si="3"/>
        <v>0.432258064516129</v>
      </c>
      <c r="S19" s="114">
        <f t="shared" si="4"/>
        <v>0.38064516129032255</v>
      </c>
      <c r="T19" s="108">
        <f t="shared" si="5"/>
        <v>0.05161290322580645</v>
      </c>
      <c r="U19" s="267">
        <v>1</v>
      </c>
      <c r="V19" s="269">
        <f t="shared" si="9"/>
        <v>0.0032258064516129032</v>
      </c>
      <c r="W19" s="267">
        <v>34</v>
      </c>
      <c r="X19" s="283">
        <f t="shared" si="6"/>
        <v>0.10967741935483871</v>
      </c>
      <c r="Y19" s="267">
        <v>1</v>
      </c>
      <c r="Z19" s="269">
        <f t="shared" si="7"/>
        <v>0.0032258064516129032</v>
      </c>
      <c r="AA19" s="63">
        <v>59</v>
      </c>
      <c r="AB19" s="64">
        <v>226</v>
      </c>
      <c r="AC19" s="64">
        <v>30</v>
      </c>
      <c r="AD19" s="65">
        <f t="shared" si="10"/>
        <v>-5</v>
      </c>
      <c r="AE19" s="553">
        <f t="shared" si="11"/>
        <v>0.19032258064516128</v>
      </c>
      <c r="AF19" s="80">
        <f t="shared" si="12"/>
        <v>0.7290322580645161</v>
      </c>
      <c r="AG19" s="80">
        <f t="shared" si="13"/>
        <v>0.0967741935483871</v>
      </c>
      <c r="AH19" s="554">
        <f t="shared" si="14"/>
        <v>-0.016129032258064516</v>
      </c>
    </row>
    <row r="20" spans="1:34" s="20" customFormat="1" ht="20.25" customHeight="1" thickBot="1">
      <c r="A20" s="18">
        <v>16</v>
      </c>
      <c r="B20" s="733"/>
      <c r="C20" s="262" t="s">
        <v>30</v>
      </c>
      <c r="D20" s="30">
        <v>450</v>
      </c>
      <c r="E20" s="53">
        <v>464</v>
      </c>
      <c r="F20" s="247">
        <f t="shared" si="0"/>
        <v>0.9698275862068966</v>
      </c>
      <c r="G20" s="40">
        <v>411</v>
      </c>
      <c r="H20" s="39">
        <f t="shared" si="8"/>
        <v>39</v>
      </c>
      <c r="I20" s="298">
        <v>27</v>
      </c>
      <c r="J20" s="313">
        <v>10</v>
      </c>
      <c r="K20" s="313">
        <v>0</v>
      </c>
      <c r="L20" s="314">
        <v>2</v>
      </c>
      <c r="M20" s="314">
        <f t="shared" si="15"/>
        <v>0</v>
      </c>
      <c r="N20" s="339">
        <f t="shared" si="1"/>
        <v>0.08666666666666667</v>
      </c>
      <c r="O20" s="99">
        <f t="shared" si="2"/>
        <v>124</v>
      </c>
      <c r="P20" s="103">
        <v>94</v>
      </c>
      <c r="Q20" s="94">
        <v>30</v>
      </c>
      <c r="R20" s="292">
        <f t="shared" si="3"/>
        <v>0.27555555555555555</v>
      </c>
      <c r="S20" s="115">
        <f t="shared" si="4"/>
        <v>0.2088888888888889</v>
      </c>
      <c r="T20" s="109">
        <f t="shared" si="5"/>
        <v>0.06666666666666667</v>
      </c>
      <c r="U20" s="270">
        <v>0</v>
      </c>
      <c r="V20" s="271">
        <f t="shared" si="9"/>
        <v>0</v>
      </c>
      <c r="W20" s="270">
        <v>43</v>
      </c>
      <c r="X20" s="284">
        <f t="shared" si="6"/>
        <v>0.09555555555555556</v>
      </c>
      <c r="Y20" s="270">
        <v>6</v>
      </c>
      <c r="Z20" s="271">
        <f t="shared" si="7"/>
        <v>0.013333333333333334</v>
      </c>
      <c r="AA20" s="66">
        <v>97</v>
      </c>
      <c r="AB20" s="67">
        <v>326</v>
      </c>
      <c r="AC20" s="67">
        <v>27</v>
      </c>
      <c r="AD20" s="68">
        <f t="shared" si="10"/>
        <v>0</v>
      </c>
      <c r="AE20" s="555">
        <f t="shared" si="11"/>
        <v>0.21555555555555556</v>
      </c>
      <c r="AF20" s="81">
        <f t="shared" si="12"/>
        <v>0.7244444444444444</v>
      </c>
      <c r="AG20" s="81">
        <f t="shared" si="13"/>
        <v>0.06</v>
      </c>
      <c r="AH20" s="556">
        <f t="shared" si="14"/>
        <v>0</v>
      </c>
    </row>
    <row r="21" spans="1:34" s="20" customFormat="1" ht="20.25" customHeight="1" thickBot="1">
      <c r="A21" s="18">
        <v>17</v>
      </c>
      <c r="B21" s="733" t="s">
        <v>76</v>
      </c>
      <c r="C21" s="260" t="s">
        <v>31</v>
      </c>
      <c r="D21" s="36">
        <v>824</v>
      </c>
      <c r="E21" s="51">
        <v>858</v>
      </c>
      <c r="F21" s="248">
        <f t="shared" si="0"/>
        <v>0.9603729603729604</v>
      </c>
      <c r="G21" s="38">
        <v>723</v>
      </c>
      <c r="H21" s="37">
        <f t="shared" si="8"/>
        <v>101</v>
      </c>
      <c r="I21" s="299">
        <v>74</v>
      </c>
      <c r="J21" s="315">
        <v>24</v>
      </c>
      <c r="K21" s="315">
        <v>2</v>
      </c>
      <c r="L21" s="316">
        <v>1</v>
      </c>
      <c r="M21" s="316">
        <f t="shared" si="15"/>
        <v>0</v>
      </c>
      <c r="N21" s="340">
        <f t="shared" si="1"/>
        <v>0.12257281553398058</v>
      </c>
      <c r="O21" s="97">
        <f t="shared" si="2"/>
        <v>334</v>
      </c>
      <c r="P21" s="101">
        <v>294</v>
      </c>
      <c r="Q21" s="92">
        <v>40</v>
      </c>
      <c r="R21" s="289">
        <f t="shared" si="3"/>
        <v>0.4053398058252427</v>
      </c>
      <c r="S21" s="112">
        <f t="shared" si="4"/>
        <v>0.3567961165048544</v>
      </c>
      <c r="T21" s="106">
        <f t="shared" si="5"/>
        <v>0.04854368932038835</v>
      </c>
      <c r="U21" s="272">
        <v>3</v>
      </c>
      <c r="V21" s="268">
        <f t="shared" si="9"/>
        <v>0.0036407766990291263</v>
      </c>
      <c r="W21" s="272">
        <v>74</v>
      </c>
      <c r="X21" s="282">
        <f t="shared" si="6"/>
        <v>0.08980582524271845</v>
      </c>
      <c r="Y21" s="272">
        <v>1</v>
      </c>
      <c r="Z21" s="268">
        <f t="shared" si="7"/>
        <v>0.0012135922330097086</v>
      </c>
      <c r="AA21" s="69">
        <v>18</v>
      </c>
      <c r="AB21" s="70">
        <v>732</v>
      </c>
      <c r="AC21" s="70">
        <v>74</v>
      </c>
      <c r="AD21" s="71">
        <f t="shared" si="10"/>
        <v>0</v>
      </c>
      <c r="AE21" s="551">
        <f t="shared" si="11"/>
        <v>0.021844660194174758</v>
      </c>
      <c r="AF21" s="79">
        <f t="shared" si="12"/>
        <v>0.8883495145631068</v>
      </c>
      <c r="AG21" s="79">
        <f t="shared" si="13"/>
        <v>0.08980582524271845</v>
      </c>
      <c r="AH21" s="552">
        <f t="shared" si="14"/>
        <v>0</v>
      </c>
    </row>
    <row r="22" spans="1:34" s="20" customFormat="1" ht="20.25" customHeight="1" thickBot="1">
      <c r="A22" s="18">
        <v>18</v>
      </c>
      <c r="B22" s="733"/>
      <c r="C22" s="262" t="s">
        <v>32</v>
      </c>
      <c r="D22" s="30">
        <v>146</v>
      </c>
      <c r="E22" s="53">
        <v>146</v>
      </c>
      <c r="F22" s="249">
        <f t="shared" si="0"/>
        <v>1</v>
      </c>
      <c r="G22" s="40">
        <v>121</v>
      </c>
      <c r="H22" s="39">
        <f t="shared" si="8"/>
        <v>25</v>
      </c>
      <c r="I22" s="298">
        <v>22</v>
      </c>
      <c r="J22" s="313">
        <v>1</v>
      </c>
      <c r="K22" s="313">
        <v>2</v>
      </c>
      <c r="L22" s="314">
        <v>0</v>
      </c>
      <c r="M22" s="314">
        <f t="shared" si="15"/>
        <v>0</v>
      </c>
      <c r="N22" s="341">
        <f t="shared" si="1"/>
        <v>0.17123287671232876</v>
      </c>
      <c r="O22" s="99">
        <f t="shared" si="2"/>
        <v>78</v>
      </c>
      <c r="P22" s="103">
        <v>74</v>
      </c>
      <c r="Q22" s="94">
        <v>4</v>
      </c>
      <c r="R22" s="292">
        <f t="shared" si="3"/>
        <v>0.5342465753424658</v>
      </c>
      <c r="S22" s="115">
        <f t="shared" si="4"/>
        <v>0.5068493150684932</v>
      </c>
      <c r="T22" s="109">
        <f t="shared" si="5"/>
        <v>0.0273972602739726</v>
      </c>
      <c r="U22" s="270">
        <v>0</v>
      </c>
      <c r="V22" s="274">
        <f t="shared" si="9"/>
        <v>0</v>
      </c>
      <c r="W22" s="270">
        <v>1</v>
      </c>
      <c r="X22" s="286">
        <f t="shared" si="6"/>
        <v>0.00684931506849315</v>
      </c>
      <c r="Y22" s="270">
        <v>0</v>
      </c>
      <c r="Z22" s="274">
        <f t="shared" si="7"/>
        <v>0</v>
      </c>
      <c r="AA22" s="66">
        <v>0</v>
      </c>
      <c r="AB22" s="67">
        <v>130</v>
      </c>
      <c r="AC22" s="67">
        <v>16</v>
      </c>
      <c r="AD22" s="68">
        <f t="shared" si="10"/>
        <v>0</v>
      </c>
      <c r="AE22" s="555">
        <f t="shared" si="11"/>
        <v>0</v>
      </c>
      <c r="AF22" s="81">
        <f t="shared" si="12"/>
        <v>0.8904109589041096</v>
      </c>
      <c r="AG22" s="81">
        <f t="shared" si="13"/>
        <v>0.1095890410958904</v>
      </c>
      <c r="AH22" s="556">
        <f t="shared" si="14"/>
        <v>0</v>
      </c>
    </row>
    <row r="23" spans="1:34" s="20" customFormat="1" ht="20.25" customHeight="1" thickBot="1">
      <c r="A23" s="18">
        <v>19</v>
      </c>
      <c r="B23" s="733" t="s">
        <v>77</v>
      </c>
      <c r="C23" s="260" t="s">
        <v>34</v>
      </c>
      <c r="D23" s="36">
        <v>1099</v>
      </c>
      <c r="E23" s="51">
        <v>1113</v>
      </c>
      <c r="F23" s="248">
        <f t="shared" si="0"/>
        <v>0.9874213836477987</v>
      </c>
      <c r="G23" s="38">
        <v>923</v>
      </c>
      <c r="H23" s="37">
        <f>SUM(I23:L23)</f>
        <v>176</v>
      </c>
      <c r="I23" s="299">
        <v>127</v>
      </c>
      <c r="J23" s="315">
        <v>41</v>
      </c>
      <c r="K23" s="315">
        <v>2</v>
      </c>
      <c r="L23" s="316">
        <v>6</v>
      </c>
      <c r="M23" s="316">
        <f t="shared" si="15"/>
        <v>0</v>
      </c>
      <c r="N23" s="337">
        <f t="shared" si="1"/>
        <v>0.16014558689717925</v>
      </c>
      <c r="O23" s="97">
        <f t="shared" si="2"/>
        <v>651</v>
      </c>
      <c r="P23" s="101">
        <v>621</v>
      </c>
      <c r="Q23" s="92">
        <v>30</v>
      </c>
      <c r="R23" s="289">
        <f t="shared" si="3"/>
        <v>0.5923566878980892</v>
      </c>
      <c r="S23" s="112">
        <f t="shared" si="4"/>
        <v>0.565059144676979</v>
      </c>
      <c r="T23" s="106">
        <f t="shared" si="5"/>
        <v>0.0272975432211101</v>
      </c>
      <c r="U23" s="272">
        <v>9</v>
      </c>
      <c r="V23" s="273">
        <f t="shared" si="9"/>
        <v>0.00818926296633303</v>
      </c>
      <c r="W23" s="272">
        <v>82</v>
      </c>
      <c r="X23" s="285">
        <f t="shared" si="6"/>
        <v>0.0746132848043676</v>
      </c>
      <c r="Y23" s="272">
        <v>55</v>
      </c>
      <c r="Z23" s="273">
        <f t="shared" si="7"/>
        <v>0.05004549590536852</v>
      </c>
      <c r="AA23" s="69">
        <v>868</v>
      </c>
      <c r="AB23" s="70">
        <v>205</v>
      </c>
      <c r="AC23" s="70">
        <v>26</v>
      </c>
      <c r="AD23" s="71">
        <f t="shared" si="10"/>
        <v>0</v>
      </c>
      <c r="AE23" s="551">
        <f t="shared" si="11"/>
        <v>0.7898089171974523</v>
      </c>
      <c r="AF23" s="79">
        <f t="shared" si="12"/>
        <v>0.18653321201091902</v>
      </c>
      <c r="AG23" s="79">
        <f t="shared" si="13"/>
        <v>0.023657870791628753</v>
      </c>
      <c r="AH23" s="552">
        <f t="shared" si="14"/>
        <v>0</v>
      </c>
    </row>
    <row r="24" spans="1:34" s="20" customFormat="1" ht="20.25" customHeight="1" thickBot="1">
      <c r="A24" s="18">
        <v>20</v>
      </c>
      <c r="B24" s="733"/>
      <c r="C24" s="263" t="s">
        <v>139</v>
      </c>
      <c r="D24" s="33">
        <v>2060</v>
      </c>
      <c r="E24" s="259">
        <v>2115</v>
      </c>
      <c r="F24" s="250">
        <f t="shared" si="0"/>
        <v>0.9739952718676123</v>
      </c>
      <c r="G24" s="35">
        <v>1833</v>
      </c>
      <c r="H24" s="34">
        <f t="shared" si="8"/>
        <v>227</v>
      </c>
      <c r="I24" s="300">
        <v>165</v>
      </c>
      <c r="J24" s="317">
        <v>52</v>
      </c>
      <c r="K24" s="317">
        <v>2</v>
      </c>
      <c r="L24" s="318">
        <v>8</v>
      </c>
      <c r="M24" s="318">
        <f t="shared" si="15"/>
        <v>0</v>
      </c>
      <c r="N24" s="339">
        <f t="shared" si="1"/>
        <v>0.11019417475728155</v>
      </c>
      <c r="O24" s="99">
        <f t="shared" si="2"/>
        <v>777</v>
      </c>
      <c r="P24" s="103">
        <v>648</v>
      </c>
      <c r="Q24" s="94">
        <v>129</v>
      </c>
      <c r="R24" s="46">
        <f t="shared" si="3"/>
        <v>0.37718446601941746</v>
      </c>
      <c r="S24" s="116">
        <f t="shared" si="4"/>
        <v>0.3145631067961165</v>
      </c>
      <c r="T24" s="110">
        <f t="shared" si="5"/>
        <v>0.06262135922330098</v>
      </c>
      <c r="U24" s="275">
        <v>12</v>
      </c>
      <c r="V24" s="271">
        <f t="shared" si="9"/>
        <v>0.005825242718446602</v>
      </c>
      <c r="W24" s="275">
        <v>301</v>
      </c>
      <c r="X24" s="284">
        <f t="shared" si="6"/>
        <v>0.14611650485436894</v>
      </c>
      <c r="Y24" s="275">
        <v>239</v>
      </c>
      <c r="Z24" s="271">
        <f t="shared" si="7"/>
        <v>0.11601941747572815</v>
      </c>
      <c r="AA24" s="66">
        <v>137</v>
      </c>
      <c r="AB24" s="67">
        <v>1816</v>
      </c>
      <c r="AC24" s="67">
        <v>107</v>
      </c>
      <c r="AD24" s="68">
        <f t="shared" si="10"/>
        <v>0</v>
      </c>
      <c r="AE24" s="555">
        <f t="shared" si="11"/>
        <v>0.06650485436893204</v>
      </c>
      <c r="AF24" s="81">
        <f t="shared" si="12"/>
        <v>0.8815533980582524</v>
      </c>
      <c r="AG24" s="81">
        <f t="shared" si="13"/>
        <v>0.051941747572815535</v>
      </c>
      <c r="AH24" s="556">
        <f t="shared" si="14"/>
        <v>0</v>
      </c>
    </row>
    <row r="25" spans="1:34" s="20" customFormat="1" ht="20.25" customHeight="1" thickBot="1">
      <c r="A25" s="18">
        <v>21</v>
      </c>
      <c r="B25" s="733" t="s">
        <v>116</v>
      </c>
      <c r="C25" s="260" t="s">
        <v>43</v>
      </c>
      <c r="D25" s="36">
        <v>814</v>
      </c>
      <c r="E25" s="51">
        <v>822</v>
      </c>
      <c r="F25" s="245">
        <f t="shared" si="0"/>
        <v>0.9902676399026764</v>
      </c>
      <c r="G25" s="38">
        <v>717</v>
      </c>
      <c r="H25" s="37">
        <f t="shared" si="8"/>
        <v>97</v>
      </c>
      <c r="I25" s="299">
        <v>74</v>
      </c>
      <c r="J25" s="315">
        <v>19</v>
      </c>
      <c r="K25" s="315">
        <v>0</v>
      </c>
      <c r="L25" s="316">
        <v>4</v>
      </c>
      <c r="M25" s="316">
        <f t="shared" si="15"/>
        <v>0</v>
      </c>
      <c r="N25" s="337">
        <f t="shared" si="1"/>
        <v>0.11916461916461916</v>
      </c>
      <c r="O25" s="97">
        <f t="shared" si="2"/>
        <v>300</v>
      </c>
      <c r="P25" s="101">
        <v>288</v>
      </c>
      <c r="Q25" s="92">
        <v>12</v>
      </c>
      <c r="R25" s="289">
        <f t="shared" si="3"/>
        <v>0.36855036855036855</v>
      </c>
      <c r="S25" s="112">
        <f t="shared" si="4"/>
        <v>0.3538083538083538</v>
      </c>
      <c r="T25" s="106">
        <f t="shared" si="5"/>
        <v>0.014742014742014743</v>
      </c>
      <c r="U25" s="272">
        <v>0</v>
      </c>
      <c r="V25" s="273">
        <f t="shared" si="9"/>
        <v>0</v>
      </c>
      <c r="W25" s="272">
        <v>159</v>
      </c>
      <c r="X25" s="285">
        <f t="shared" si="6"/>
        <v>0.19533169533169534</v>
      </c>
      <c r="Y25" s="272">
        <v>16</v>
      </c>
      <c r="Z25" s="273">
        <f t="shared" si="7"/>
        <v>0.019656019656019656</v>
      </c>
      <c r="AA25" s="63">
        <v>65</v>
      </c>
      <c r="AB25" s="64">
        <v>720</v>
      </c>
      <c r="AC25" s="64">
        <v>29</v>
      </c>
      <c r="AD25" s="65">
        <f t="shared" si="10"/>
        <v>0</v>
      </c>
      <c r="AE25" s="557">
        <f t="shared" si="11"/>
        <v>0.07985257985257985</v>
      </c>
      <c r="AF25" s="82">
        <f t="shared" si="12"/>
        <v>0.8845208845208845</v>
      </c>
      <c r="AG25" s="82">
        <f t="shared" si="13"/>
        <v>0.03562653562653563</v>
      </c>
      <c r="AH25" s="554">
        <f t="shared" si="14"/>
        <v>0</v>
      </c>
    </row>
    <row r="26" spans="1:34" s="20" customFormat="1" ht="20.25" customHeight="1" thickBot="1">
      <c r="A26" s="18">
        <v>22</v>
      </c>
      <c r="B26" s="733"/>
      <c r="C26" s="261" t="s">
        <v>47</v>
      </c>
      <c r="D26" s="29">
        <v>986</v>
      </c>
      <c r="E26" s="52">
        <v>1000</v>
      </c>
      <c r="F26" s="246">
        <f t="shared" si="0"/>
        <v>0.986</v>
      </c>
      <c r="G26" s="32">
        <v>859</v>
      </c>
      <c r="H26" s="31">
        <f t="shared" si="8"/>
        <v>127</v>
      </c>
      <c r="I26" s="297">
        <v>91</v>
      </c>
      <c r="J26" s="311">
        <v>24</v>
      </c>
      <c r="K26" s="311">
        <v>4</v>
      </c>
      <c r="L26" s="312">
        <v>8</v>
      </c>
      <c r="M26" s="312">
        <f t="shared" si="15"/>
        <v>0</v>
      </c>
      <c r="N26" s="338">
        <f t="shared" si="1"/>
        <v>0.12880324543610547</v>
      </c>
      <c r="O26" s="98">
        <f t="shared" si="2"/>
        <v>471</v>
      </c>
      <c r="P26" s="102">
        <v>371</v>
      </c>
      <c r="Q26" s="93">
        <v>100</v>
      </c>
      <c r="R26" s="291">
        <f t="shared" si="3"/>
        <v>0.4776876267748479</v>
      </c>
      <c r="S26" s="114">
        <f t="shared" si="4"/>
        <v>0.3762677484787018</v>
      </c>
      <c r="T26" s="108">
        <f t="shared" si="5"/>
        <v>0.10141987829614604</v>
      </c>
      <c r="U26" s="267">
        <v>2</v>
      </c>
      <c r="V26" s="269">
        <f t="shared" si="9"/>
        <v>0.002028397565922921</v>
      </c>
      <c r="W26" s="267">
        <v>122</v>
      </c>
      <c r="X26" s="283">
        <f t="shared" si="6"/>
        <v>0.12373225152129817</v>
      </c>
      <c r="Y26" s="267">
        <v>0</v>
      </c>
      <c r="Z26" s="269">
        <f t="shared" si="7"/>
        <v>0</v>
      </c>
      <c r="AA26" s="63">
        <v>581</v>
      </c>
      <c r="AB26" s="64">
        <v>360</v>
      </c>
      <c r="AC26" s="64">
        <v>45</v>
      </c>
      <c r="AD26" s="65">
        <f t="shared" si="10"/>
        <v>0</v>
      </c>
      <c r="AE26" s="553">
        <f t="shared" si="11"/>
        <v>0.5892494929006086</v>
      </c>
      <c r="AF26" s="80">
        <f t="shared" si="12"/>
        <v>0.36511156186612576</v>
      </c>
      <c r="AG26" s="80">
        <f t="shared" si="13"/>
        <v>0.04563894523326572</v>
      </c>
      <c r="AH26" s="554">
        <f t="shared" si="14"/>
        <v>0</v>
      </c>
    </row>
    <row r="27" spans="1:34" s="20" customFormat="1" ht="20.25" customHeight="1" thickBot="1">
      <c r="A27" s="18">
        <v>23</v>
      </c>
      <c r="B27" s="733"/>
      <c r="C27" s="261" t="s">
        <v>44</v>
      </c>
      <c r="D27" s="29">
        <v>1219</v>
      </c>
      <c r="E27" s="52">
        <v>1289</v>
      </c>
      <c r="F27" s="246">
        <f t="shared" si="0"/>
        <v>0.9456943366951125</v>
      </c>
      <c r="G27" s="32">
        <v>1128</v>
      </c>
      <c r="H27" s="31">
        <f t="shared" si="8"/>
        <v>91</v>
      </c>
      <c r="I27" s="297">
        <v>73</v>
      </c>
      <c r="J27" s="311">
        <v>16</v>
      </c>
      <c r="K27" s="311">
        <v>2</v>
      </c>
      <c r="L27" s="312">
        <v>0</v>
      </c>
      <c r="M27" s="312">
        <f t="shared" si="15"/>
        <v>0</v>
      </c>
      <c r="N27" s="338">
        <f t="shared" si="1"/>
        <v>0.07465135356849877</v>
      </c>
      <c r="O27" s="98">
        <f t="shared" si="2"/>
        <v>308</v>
      </c>
      <c r="P27" s="102">
        <v>275</v>
      </c>
      <c r="Q27" s="93">
        <v>33</v>
      </c>
      <c r="R27" s="291">
        <f t="shared" si="3"/>
        <v>0.2526661197703035</v>
      </c>
      <c r="S27" s="114">
        <f t="shared" si="4"/>
        <v>0.22559474979491387</v>
      </c>
      <c r="T27" s="108">
        <f t="shared" si="5"/>
        <v>0.027071369975389663</v>
      </c>
      <c r="U27" s="267">
        <v>0</v>
      </c>
      <c r="V27" s="269">
        <f t="shared" si="9"/>
        <v>0</v>
      </c>
      <c r="W27" s="267">
        <v>108</v>
      </c>
      <c r="X27" s="283">
        <f t="shared" si="6"/>
        <v>0.08859721082854799</v>
      </c>
      <c r="Y27" s="267">
        <v>0</v>
      </c>
      <c r="Z27" s="269">
        <f t="shared" si="7"/>
        <v>0</v>
      </c>
      <c r="AA27" s="63">
        <v>738</v>
      </c>
      <c r="AB27" s="64">
        <v>463</v>
      </c>
      <c r="AC27" s="64">
        <v>18</v>
      </c>
      <c r="AD27" s="65">
        <f t="shared" si="10"/>
        <v>0</v>
      </c>
      <c r="AE27" s="553">
        <f t="shared" si="11"/>
        <v>0.605414273995078</v>
      </c>
      <c r="AF27" s="80">
        <f t="shared" si="12"/>
        <v>0.37981952420016407</v>
      </c>
      <c r="AG27" s="80">
        <f t="shared" si="13"/>
        <v>0.014766201804757998</v>
      </c>
      <c r="AH27" s="554">
        <f t="shared" si="14"/>
        <v>0</v>
      </c>
    </row>
    <row r="28" spans="1:34" s="20" customFormat="1" ht="20.25" customHeight="1" thickBot="1">
      <c r="A28" s="18">
        <v>24</v>
      </c>
      <c r="B28" s="733"/>
      <c r="C28" s="261" t="s">
        <v>42</v>
      </c>
      <c r="D28" s="29">
        <v>359</v>
      </c>
      <c r="E28" s="52">
        <v>360</v>
      </c>
      <c r="F28" s="246">
        <f t="shared" si="0"/>
        <v>0.9972222222222222</v>
      </c>
      <c r="G28" s="32">
        <v>322</v>
      </c>
      <c r="H28" s="31">
        <f t="shared" si="8"/>
        <v>37</v>
      </c>
      <c r="I28" s="297">
        <v>25</v>
      </c>
      <c r="J28" s="311">
        <v>11</v>
      </c>
      <c r="K28" s="311">
        <v>0</v>
      </c>
      <c r="L28" s="312">
        <v>1</v>
      </c>
      <c r="M28" s="312">
        <f t="shared" si="15"/>
        <v>0</v>
      </c>
      <c r="N28" s="338">
        <f t="shared" si="1"/>
        <v>0.10306406685236769</v>
      </c>
      <c r="O28" s="98">
        <f t="shared" si="2"/>
        <v>124</v>
      </c>
      <c r="P28" s="102">
        <v>107</v>
      </c>
      <c r="Q28" s="93">
        <v>17</v>
      </c>
      <c r="R28" s="291">
        <f t="shared" si="3"/>
        <v>0.34540389972144847</v>
      </c>
      <c r="S28" s="114">
        <f t="shared" si="4"/>
        <v>0.298050139275766</v>
      </c>
      <c r="T28" s="108">
        <f t="shared" si="5"/>
        <v>0.04735376044568245</v>
      </c>
      <c r="U28" s="267">
        <v>3</v>
      </c>
      <c r="V28" s="269">
        <f t="shared" si="9"/>
        <v>0.008356545961002786</v>
      </c>
      <c r="W28" s="267">
        <v>30</v>
      </c>
      <c r="X28" s="283">
        <f t="shared" si="6"/>
        <v>0.08356545961002786</v>
      </c>
      <c r="Y28" s="267">
        <v>70</v>
      </c>
      <c r="Z28" s="269">
        <f t="shared" si="7"/>
        <v>0.19498607242339833</v>
      </c>
      <c r="AA28" s="63">
        <v>34</v>
      </c>
      <c r="AB28" s="64">
        <v>287</v>
      </c>
      <c r="AC28" s="64">
        <v>38</v>
      </c>
      <c r="AD28" s="65">
        <f t="shared" si="10"/>
        <v>0</v>
      </c>
      <c r="AE28" s="553">
        <f t="shared" si="11"/>
        <v>0.0947075208913649</v>
      </c>
      <c r="AF28" s="80">
        <f t="shared" si="12"/>
        <v>0.7994428969359332</v>
      </c>
      <c r="AG28" s="80">
        <f t="shared" si="13"/>
        <v>0.10584958217270195</v>
      </c>
      <c r="AH28" s="554">
        <f t="shared" si="14"/>
        <v>0</v>
      </c>
    </row>
    <row r="29" spans="1:34" s="20" customFormat="1" ht="20.25" customHeight="1" thickBot="1">
      <c r="A29" s="18">
        <v>25</v>
      </c>
      <c r="B29" s="733"/>
      <c r="C29" s="261" t="s">
        <v>41</v>
      </c>
      <c r="D29" s="29">
        <v>247</v>
      </c>
      <c r="E29" s="52">
        <v>245</v>
      </c>
      <c r="F29" s="246">
        <f t="shared" si="0"/>
        <v>1.0081632653061225</v>
      </c>
      <c r="G29" s="32">
        <v>217</v>
      </c>
      <c r="H29" s="31">
        <f t="shared" si="8"/>
        <v>30</v>
      </c>
      <c r="I29" s="297">
        <v>21</v>
      </c>
      <c r="J29" s="311">
        <v>7</v>
      </c>
      <c r="K29" s="311">
        <v>0</v>
      </c>
      <c r="L29" s="312">
        <v>2</v>
      </c>
      <c r="M29" s="312">
        <f t="shared" si="15"/>
        <v>0</v>
      </c>
      <c r="N29" s="338">
        <f t="shared" si="1"/>
        <v>0.1214574898785425</v>
      </c>
      <c r="O29" s="98">
        <f t="shared" si="2"/>
        <v>86</v>
      </c>
      <c r="P29" s="102">
        <v>83</v>
      </c>
      <c r="Q29" s="93">
        <v>3</v>
      </c>
      <c r="R29" s="291">
        <f t="shared" si="3"/>
        <v>0.3481781376518219</v>
      </c>
      <c r="S29" s="114">
        <f t="shared" si="4"/>
        <v>0.3360323886639676</v>
      </c>
      <c r="T29" s="108">
        <f t="shared" si="5"/>
        <v>0.012145748987854251</v>
      </c>
      <c r="U29" s="267">
        <v>0</v>
      </c>
      <c r="V29" s="269">
        <f t="shared" si="9"/>
        <v>0</v>
      </c>
      <c r="W29" s="267">
        <v>41</v>
      </c>
      <c r="X29" s="283">
        <f t="shared" si="6"/>
        <v>0.1659919028340081</v>
      </c>
      <c r="Y29" s="267">
        <v>16</v>
      </c>
      <c r="Z29" s="269">
        <f t="shared" si="7"/>
        <v>0.06477732793522267</v>
      </c>
      <c r="AA29" s="63">
        <v>19</v>
      </c>
      <c r="AB29" s="64">
        <v>212</v>
      </c>
      <c r="AC29" s="64">
        <v>16</v>
      </c>
      <c r="AD29" s="65">
        <f t="shared" si="10"/>
        <v>0</v>
      </c>
      <c r="AE29" s="553">
        <f t="shared" si="11"/>
        <v>0.07692307692307693</v>
      </c>
      <c r="AF29" s="80">
        <f t="shared" si="12"/>
        <v>0.8582995951417004</v>
      </c>
      <c r="AG29" s="80">
        <f t="shared" si="13"/>
        <v>0.06477732793522267</v>
      </c>
      <c r="AH29" s="554">
        <f t="shared" si="14"/>
        <v>0</v>
      </c>
    </row>
    <row r="30" spans="1:34" s="20" customFormat="1" ht="20.25" customHeight="1" thickBot="1">
      <c r="A30" s="18">
        <v>26</v>
      </c>
      <c r="B30" s="733"/>
      <c r="C30" s="262" t="s">
        <v>40</v>
      </c>
      <c r="D30" s="30">
        <v>24</v>
      </c>
      <c r="E30" s="53">
        <v>25</v>
      </c>
      <c r="F30" s="247">
        <f t="shared" si="0"/>
        <v>0.96</v>
      </c>
      <c r="G30" s="40">
        <v>20</v>
      </c>
      <c r="H30" s="39">
        <f t="shared" si="8"/>
        <v>4</v>
      </c>
      <c r="I30" s="298">
        <v>4</v>
      </c>
      <c r="J30" s="313">
        <v>0</v>
      </c>
      <c r="K30" s="313">
        <v>0</v>
      </c>
      <c r="L30" s="314">
        <v>0</v>
      </c>
      <c r="M30" s="314">
        <f t="shared" si="15"/>
        <v>0</v>
      </c>
      <c r="N30" s="339">
        <f t="shared" si="1"/>
        <v>0.16666666666666666</v>
      </c>
      <c r="O30" s="99">
        <f t="shared" si="2"/>
        <v>7</v>
      </c>
      <c r="P30" s="103">
        <v>5</v>
      </c>
      <c r="Q30" s="94">
        <v>2</v>
      </c>
      <c r="R30" s="292">
        <f t="shared" si="3"/>
        <v>0.2916666666666667</v>
      </c>
      <c r="S30" s="115">
        <f t="shared" si="4"/>
        <v>0.20833333333333334</v>
      </c>
      <c r="T30" s="109">
        <f t="shared" si="5"/>
        <v>0.08333333333333333</v>
      </c>
      <c r="U30" s="270">
        <v>0</v>
      </c>
      <c r="V30" s="271">
        <f t="shared" si="9"/>
        <v>0</v>
      </c>
      <c r="W30" s="270">
        <v>0</v>
      </c>
      <c r="X30" s="284">
        <f t="shared" si="6"/>
        <v>0</v>
      </c>
      <c r="Y30" s="270">
        <v>0</v>
      </c>
      <c r="Z30" s="271">
        <f t="shared" si="7"/>
        <v>0</v>
      </c>
      <c r="AA30" s="66">
        <v>0</v>
      </c>
      <c r="AB30" s="67">
        <v>24</v>
      </c>
      <c r="AC30" s="67">
        <v>0</v>
      </c>
      <c r="AD30" s="68">
        <f t="shared" si="10"/>
        <v>0</v>
      </c>
      <c r="AE30" s="555">
        <f t="shared" si="11"/>
        <v>0</v>
      </c>
      <c r="AF30" s="81">
        <f t="shared" si="12"/>
        <v>1</v>
      </c>
      <c r="AG30" s="81">
        <f t="shared" si="13"/>
        <v>0</v>
      </c>
      <c r="AH30" s="556">
        <f t="shared" si="14"/>
        <v>0</v>
      </c>
    </row>
    <row r="31" spans="1:34" s="20" customFormat="1" ht="20.25" customHeight="1" thickBot="1">
      <c r="A31" s="18">
        <v>27</v>
      </c>
      <c r="B31" s="733" t="s">
        <v>79</v>
      </c>
      <c r="C31" s="651" t="s">
        <v>2</v>
      </c>
      <c r="D31" s="36">
        <v>1435</v>
      </c>
      <c r="E31" s="51">
        <v>1489</v>
      </c>
      <c r="F31" s="245">
        <f t="shared" si="0"/>
        <v>0.9637340496977838</v>
      </c>
      <c r="G31" s="38">
        <v>1233</v>
      </c>
      <c r="H31" s="37">
        <f t="shared" si="8"/>
        <v>202</v>
      </c>
      <c r="I31" s="299">
        <v>153</v>
      </c>
      <c r="J31" s="315">
        <v>39</v>
      </c>
      <c r="K31" s="315">
        <v>2</v>
      </c>
      <c r="L31" s="316">
        <v>8</v>
      </c>
      <c r="M31" s="316">
        <f t="shared" si="15"/>
        <v>0</v>
      </c>
      <c r="N31" s="337">
        <f t="shared" si="1"/>
        <v>0.14076655052264808</v>
      </c>
      <c r="O31" s="97">
        <f t="shared" si="2"/>
        <v>631</v>
      </c>
      <c r="P31" s="101">
        <v>564</v>
      </c>
      <c r="Q31" s="92">
        <v>67</v>
      </c>
      <c r="R31" s="289">
        <f t="shared" si="3"/>
        <v>0.4397212543554007</v>
      </c>
      <c r="S31" s="112">
        <f t="shared" si="4"/>
        <v>0.39303135888501745</v>
      </c>
      <c r="T31" s="106">
        <f t="shared" si="5"/>
        <v>0.046689895470383276</v>
      </c>
      <c r="U31" s="272">
        <v>16</v>
      </c>
      <c r="V31" s="273">
        <f t="shared" si="9"/>
        <v>0.011149825783972125</v>
      </c>
      <c r="W31" s="272">
        <v>156</v>
      </c>
      <c r="X31" s="285">
        <f t="shared" si="6"/>
        <v>0.10871080139372823</v>
      </c>
      <c r="Y31" s="272">
        <v>172</v>
      </c>
      <c r="Z31" s="273">
        <f t="shared" si="7"/>
        <v>0.11986062717770035</v>
      </c>
      <c r="AA31" s="69">
        <v>388</v>
      </c>
      <c r="AB31" s="70">
        <v>1001</v>
      </c>
      <c r="AC31" s="70">
        <v>46</v>
      </c>
      <c r="AD31" s="71">
        <f t="shared" si="10"/>
        <v>0</v>
      </c>
      <c r="AE31" s="551">
        <f t="shared" si="11"/>
        <v>0.27038327526132405</v>
      </c>
      <c r="AF31" s="79">
        <f t="shared" si="12"/>
        <v>0.697560975609756</v>
      </c>
      <c r="AG31" s="79">
        <f t="shared" si="13"/>
        <v>0.03205574912891986</v>
      </c>
      <c r="AH31" s="552">
        <f t="shared" si="14"/>
        <v>0</v>
      </c>
    </row>
    <row r="32" spans="1:34" s="20" customFormat="1" ht="20.25" customHeight="1" thickBot="1">
      <c r="A32" s="18">
        <v>28</v>
      </c>
      <c r="B32" s="733"/>
      <c r="C32" s="652" t="s">
        <v>3</v>
      </c>
      <c r="D32" s="29">
        <v>1122</v>
      </c>
      <c r="E32" s="52">
        <v>1128</v>
      </c>
      <c r="F32" s="246">
        <f t="shared" si="0"/>
        <v>0.9946808510638298</v>
      </c>
      <c r="G32" s="32">
        <v>1009</v>
      </c>
      <c r="H32" s="31">
        <f t="shared" si="8"/>
        <v>113</v>
      </c>
      <c r="I32" s="297">
        <v>86</v>
      </c>
      <c r="J32" s="311">
        <v>24</v>
      </c>
      <c r="K32" s="311">
        <v>2</v>
      </c>
      <c r="L32" s="312">
        <v>1</v>
      </c>
      <c r="M32" s="312">
        <f>D32-G32-H32</f>
        <v>0</v>
      </c>
      <c r="N32" s="338">
        <f t="shared" si="1"/>
        <v>0.10071301247771836</v>
      </c>
      <c r="O32" s="98">
        <f t="shared" si="2"/>
        <v>313</v>
      </c>
      <c r="P32" s="102">
        <v>283</v>
      </c>
      <c r="Q32" s="93">
        <v>30</v>
      </c>
      <c r="R32" s="291">
        <f t="shared" si="3"/>
        <v>0.2789661319073084</v>
      </c>
      <c r="S32" s="114">
        <f t="shared" si="4"/>
        <v>0.2522281639928699</v>
      </c>
      <c r="T32" s="108">
        <f t="shared" si="5"/>
        <v>0.026737967914438502</v>
      </c>
      <c r="U32" s="267">
        <v>0</v>
      </c>
      <c r="V32" s="269">
        <f t="shared" si="9"/>
        <v>0</v>
      </c>
      <c r="W32" s="267">
        <v>165</v>
      </c>
      <c r="X32" s="283">
        <f t="shared" si="6"/>
        <v>0.14705882352941177</v>
      </c>
      <c r="Y32" s="267">
        <v>62</v>
      </c>
      <c r="Z32" s="269">
        <f t="shared" si="7"/>
        <v>0.05525846702317291</v>
      </c>
      <c r="AA32" s="63">
        <v>699</v>
      </c>
      <c r="AB32" s="64">
        <v>360</v>
      </c>
      <c r="AC32" s="64">
        <v>63</v>
      </c>
      <c r="AD32" s="65">
        <f t="shared" si="10"/>
        <v>0</v>
      </c>
      <c r="AE32" s="553">
        <f t="shared" si="11"/>
        <v>0.6229946524064172</v>
      </c>
      <c r="AF32" s="80">
        <f t="shared" si="12"/>
        <v>0.32085561497326204</v>
      </c>
      <c r="AG32" s="80">
        <f t="shared" si="13"/>
        <v>0.05614973262032086</v>
      </c>
      <c r="AH32" s="554">
        <f t="shared" si="14"/>
        <v>0</v>
      </c>
    </row>
    <row r="33" spans="1:34" s="20" customFormat="1" ht="20.25" customHeight="1" thickBot="1">
      <c r="A33" s="18">
        <v>29</v>
      </c>
      <c r="B33" s="733"/>
      <c r="C33" s="652" t="s">
        <v>4</v>
      </c>
      <c r="D33" s="29">
        <v>835</v>
      </c>
      <c r="E33" s="52">
        <v>867</v>
      </c>
      <c r="F33" s="246">
        <f t="shared" si="0"/>
        <v>0.9630911188004614</v>
      </c>
      <c r="G33" s="32">
        <v>756</v>
      </c>
      <c r="H33" s="31">
        <f t="shared" si="8"/>
        <v>79</v>
      </c>
      <c r="I33" s="297">
        <v>56</v>
      </c>
      <c r="J33" s="311">
        <v>17</v>
      </c>
      <c r="K33" s="311">
        <v>3</v>
      </c>
      <c r="L33" s="312">
        <v>3</v>
      </c>
      <c r="M33" s="312">
        <f t="shared" si="15"/>
        <v>0</v>
      </c>
      <c r="N33" s="338">
        <f t="shared" si="1"/>
        <v>0.09461077844311377</v>
      </c>
      <c r="O33" s="98">
        <f t="shared" si="2"/>
        <v>261</v>
      </c>
      <c r="P33" s="102">
        <v>227</v>
      </c>
      <c r="Q33" s="93">
        <v>34</v>
      </c>
      <c r="R33" s="291">
        <f t="shared" si="3"/>
        <v>0.3125748502994012</v>
      </c>
      <c r="S33" s="114">
        <f t="shared" si="4"/>
        <v>0.2718562874251497</v>
      </c>
      <c r="T33" s="108">
        <f t="shared" si="5"/>
        <v>0.0407185628742515</v>
      </c>
      <c r="U33" s="267">
        <v>0</v>
      </c>
      <c r="V33" s="269">
        <f t="shared" si="9"/>
        <v>0</v>
      </c>
      <c r="W33" s="267">
        <v>95</v>
      </c>
      <c r="X33" s="283">
        <f t="shared" si="6"/>
        <v>0.11377245508982035</v>
      </c>
      <c r="Y33" s="267">
        <v>100</v>
      </c>
      <c r="Z33" s="269">
        <f t="shared" si="7"/>
        <v>0.11976047904191617</v>
      </c>
      <c r="AA33" s="63">
        <v>3</v>
      </c>
      <c r="AB33" s="64">
        <v>823</v>
      </c>
      <c r="AC33" s="64">
        <v>9</v>
      </c>
      <c r="AD33" s="65">
        <f t="shared" si="10"/>
        <v>0</v>
      </c>
      <c r="AE33" s="553">
        <f t="shared" si="11"/>
        <v>0.003592814371257485</v>
      </c>
      <c r="AF33" s="80">
        <f t="shared" si="12"/>
        <v>0.98562874251497</v>
      </c>
      <c r="AG33" s="80">
        <f t="shared" si="13"/>
        <v>0.010778443113772455</v>
      </c>
      <c r="AH33" s="554">
        <f t="shared" si="14"/>
        <v>0</v>
      </c>
    </row>
    <row r="34" spans="1:34" s="20" customFormat="1" ht="20.25" customHeight="1" thickBot="1">
      <c r="A34" s="18">
        <v>30</v>
      </c>
      <c r="B34" s="733"/>
      <c r="C34" s="652" t="s">
        <v>1</v>
      </c>
      <c r="D34" s="29">
        <v>271</v>
      </c>
      <c r="E34" s="52">
        <v>273</v>
      </c>
      <c r="F34" s="246">
        <f t="shared" si="0"/>
        <v>0.9926739926739927</v>
      </c>
      <c r="G34" s="32">
        <v>230</v>
      </c>
      <c r="H34" s="31">
        <f t="shared" si="8"/>
        <v>41</v>
      </c>
      <c r="I34" s="297">
        <v>27</v>
      </c>
      <c r="J34" s="311">
        <v>13</v>
      </c>
      <c r="K34" s="311">
        <v>0</v>
      </c>
      <c r="L34" s="312">
        <v>1</v>
      </c>
      <c r="M34" s="312">
        <f t="shared" si="15"/>
        <v>0</v>
      </c>
      <c r="N34" s="338">
        <f t="shared" si="1"/>
        <v>0.15129151291512916</v>
      </c>
      <c r="O34" s="98">
        <f t="shared" si="2"/>
        <v>142</v>
      </c>
      <c r="P34" s="102">
        <v>123</v>
      </c>
      <c r="Q34" s="93">
        <v>19</v>
      </c>
      <c r="R34" s="291">
        <f t="shared" si="3"/>
        <v>0.5239852398523985</v>
      </c>
      <c r="S34" s="114">
        <f t="shared" si="4"/>
        <v>0.45387453874538747</v>
      </c>
      <c r="T34" s="108">
        <f t="shared" si="5"/>
        <v>0.07011070110701106</v>
      </c>
      <c r="U34" s="267">
        <v>1</v>
      </c>
      <c r="V34" s="269">
        <f t="shared" si="9"/>
        <v>0.0036900369003690036</v>
      </c>
      <c r="W34" s="267">
        <v>42</v>
      </c>
      <c r="X34" s="283">
        <f t="shared" si="6"/>
        <v>0.15498154981549817</v>
      </c>
      <c r="Y34" s="267">
        <v>19</v>
      </c>
      <c r="Z34" s="269">
        <f t="shared" si="7"/>
        <v>0.07011070110701106</v>
      </c>
      <c r="AA34" s="63">
        <v>9</v>
      </c>
      <c r="AB34" s="64">
        <v>249</v>
      </c>
      <c r="AC34" s="64">
        <v>13</v>
      </c>
      <c r="AD34" s="65">
        <f t="shared" si="10"/>
        <v>0</v>
      </c>
      <c r="AE34" s="553">
        <f t="shared" si="11"/>
        <v>0.033210332103321034</v>
      </c>
      <c r="AF34" s="80">
        <f t="shared" si="12"/>
        <v>0.9188191881918819</v>
      </c>
      <c r="AG34" s="80">
        <f t="shared" si="13"/>
        <v>0.04797047970479705</v>
      </c>
      <c r="AH34" s="554">
        <f t="shared" si="14"/>
        <v>0</v>
      </c>
    </row>
    <row r="35" spans="1:34" s="20" customFormat="1" ht="20.25" customHeight="1" thickBot="1">
      <c r="A35" s="18">
        <v>31</v>
      </c>
      <c r="B35" s="733"/>
      <c r="C35" s="652" t="s">
        <v>15</v>
      </c>
      <c r="D35" s="29">
        <v>443</v>
      </c>
      <c r="E35" s="52">
        <v>446</v>
      </c>
      <c r="F35" s="251">
        <f t="shared" si="0"/>
        <v>0.9932735426008968</v>
      </c>
      <c r="G35" s="32">
        <v>405</v>
      </c>
      <c r="H35" s="31">
        <f t="shared" si="8"/>
        <v>38</v>
      </c>
      <c r="I35" s="297">
        <v>33</v>
      </c>
      <c r="J35" s="311">
        <v>3</v>
      </c>
      <c r="K35" s="311">
        <v>1</v>
      </c>
      <c r="L35" s="312">
        <v>1</v>
      </c>
      <c r="M35" s="312">
        <f t="shared" si="15"/>
        <v>0</v>
      </c>
      <c r="N35" s="338">
        <f t="shared" si="1"/>
        <v>0.08577878103837472</v>
      </c>
      <c r="O35" s="98">
        <f t="shared" si="2"/>
        <v>102</v>
      </c>
      <c r="P35" s="102">
        <v>80</v>
      </c>
      <c r="Q35" s="93">
        <v>22</v>
      </c>
      <c r="R35" s="291">
        <f t="shared" si="3"/>
        <v>0.23024830699774265</v>
      </c>
      <c r="S35" s="114">
        <f t="shared" si="4"/>
        <v>0.18058690744920994</v>
      </c>
      <c r="T35" s="108">
        <f t="shared" si="5"/>
        <v>0.04966139954853273</v>
      </c>
      <c r="U35" s="267">
        <v>1</v>
      </c>
      <c r="V35" s="269">
        <f t="shared" si="9"/>
        <v>0.002257336343115124</v>
      </c>
      <c r="W35" s="267">
        <v>40</v>
      </c>
      <c r="X35" s="283">
        <f t="shared" si="6"/>
        <v>0.09029345372460497</v>
      </c>
      <c r="Y35" s="267">
        <v>6</v>
      </c>
      <c r="Z35" s="269">
        <f t="shared" si="7"/>
        <v>0.013544018058690745</v>
      </c>
      <c r="AA35" s="63">
        <v>59</v>
      </c>
      <c r="AB35" s="64">
        <v>347</v>
      </c>
      <c r="AC35" s="64">
        <v>37</v>
      </c>
      <c r="AD35" s="65">
        <f t="shared" si="10"/>
        <v>0</v>
      </c>
      <c r="AE35" s="553">
        <f t="shared" si="11"/>
        <v>0.13318284424379231</v>
      </c>
      <c r="AF35" s="80">
        <f t="shared" si="12"/>
        <v>0.7832957110609481</v>
      </c>
      <c r="AG35" s="80">
        <f t="shared" si="13"/>
        <v>0.0835214446952596</v>
      </c>
      <c r="AH35" s="554">
        <f t="shared" si="14"/>
        <v>0</v>
      </c>
    </row>
    <row r="36" spans="1:34" s="20" customFormat="1" ht="20.25" customHeight="1" thickBot="1">
      <c r="A36" s="18">
        <v>32</v>
      </c>
      <c r="B36" s="733"/>
      <c r="C36" s="652" t="s">
        <v>6</v>
      </c>
      <c r="D36" s="29">
        <v>139</v>
      </c>
      <c r="E36" s="52">
        <v>139</v>
      </c>
      <c r="F36" s="246">
        <f t="shared" si="0"/>
        <v>1</v>
      </c>
      <c r="G36" s="32">
        <v>130</v>
      </c>
      <c r="H36" s="31">
        <f t="shared" si="8"/>
        <v>9</v>
      </c>
      <c r="I36" s="297">
        <v>5</v>
      </c>
      <c r="J36" s="311">
        <v>4</v>
      </c>
      <c r="K36" s="311">
        <v>0</v>
      </c>
      <c r="L36" s="312">
        <v>0</v>
      </c>
      <c r="M36" s="312">
        <f t="shared" si="15"/>
        <v>0</v>
      </c>
      <c r="N36" s="338">
        <f t="shared" si="1"/>
        <v>0.06474820143884892</v>
      </c>
      <c r="O36" s="98">
        <f t="shared" si="2"/>
        <v>35</v>
      </c>
      <c r="P36" s="102">
        <v>21</v>
      </c>
      <c r="Q36" s="93">
        <v>14</v>
      </c>
      <c r="R36" s="291">
        <f t="shared" si="3"/>
        <v>0.2517985611510791</v>
      </c>
      <c r="S36" s="114">
        <f t="shared" si="4"/>
        <v>0.1510791366906475</v>
      </c>
      <c r="T36" s="108">
        <f t="shared" si="5"/>
        <v>0.10071942446043165</v>
      </c>
      <c r="U36" s="267">
        <v>0</v>
      </c>
      <c r="V36" s="269">
        <f t="shared" si="9"/>
        <v>0</v>
      </c>
      <c r="W36" s="267">
        <v>16</v>
      </c>
      <c r="X36" s="283">
        <f t="shared" si="6"/>
        <v>0.11510791366906475</v>
      </c>
      <c r="Y36" s="267">
        <v>14</v>
      </c>
      <c r="Z36" s="269">
        <f t="shared" si="7"/>
        <v>0.10071942446043165</v>
      </c>
      <c r="AA36" s="63">
        <v>23</v>
      </c>
      <c r="AB36" s="64">
        <v>115</v>
      </c>
      <c r="AC36" s="64">
        <v>1</v>
      </c>
      <c r="AD36" s="65">
        <f t="shared" si="10"/>
        <v>0</v>
      </c>
      <c r="AE36" s="553">
        <f t="shared" si="11"/>
        <v>0.16546762589928057</v>
      </c>
      <c r="AF36" s="80">
        <f t="shared" si="12"/>
        <v>0.8273381294964028</v>
      </c>
      <c r="AG36" s="80">
        <f t="shared" si="13"/>
        <v>0.007194244604316547</v>
      </c>
      <c r="AH36" s="554">
        <f t="shared" si="14"/>
        <v>0</v>
      </c>
    </row>
    <row r="37" spans="1:34" s="20" customFormat="1" ht="20.25" customHeight="1" thickBot="1">
      <c r="A37" s="18">
        <v>33</v>
      </c>
      <c r="B37" s="733"/>
      <c r="C37" s="653" t="s">
        <v>5</v>
      </c>
      <c r="D37" s="30">
        <v>495</v>
      </c>
      <c r="E37" s="53">
        <v>495</v>
      </c>
      <c r="F37" s="247">
        <f t="shared" si="0"/>
        <v>1</v>
      </c>
      <c r="G37" s="40">
        <v>431</v>
      </c>
      <c r="H37" s="39">
        <f t="shared" si="8"/>
        <v>64</v>
      </c>
      <c r="I37" s="298">
        <v>41</v>
      </c>
      <c r="J37" s="313">
        <v>20</v>
      </c>
      <c r="K37" s="313">
        <v>0</v>
      </c>
      <c r="L37" s="314">
        <v>3</v>
      </c>
      <c r="M37" s="314">
        <f t="shared" si="15"/>
        <v>0</v>
      </c>
      <c r="N37" s="339">
        <f t="shared" si="1"/>
        <v>0.1292929292929293</v>
      </c>
      <c r="O37" s="99">
        <f t="shared" si="2"/>
        <v>242</v>
      </c>
      <c r="P37" s="103">
        <v>227</v>
      </c>
      <c r="Q37" s="94">
        <v>15</v>
      </c>
      <c r="R37" s="292">
        <f t="shared" si="3"/>
        <v>0.4888888888888889</v>
      </c>
      <c r="S37" s="115">
        <f t="shared" si="4"/>
        <v>0.4585858585858586</v>
      </c>
      <c r="T37" s="109">
        <f t="shared" si="5"/>
        <v>0.030303030303030304</v>
      </c>
      <c r="U37" s="270">
        <v>1</v>
      </c>
      <c r="V37" s="271">
        <f t="shared" si="9"/>
        <v>0.00202020202020202</v>
      </c>
      <c r="W37" s="270">
        <v>70</v>
      </c>
      <c r="X37" s="284">
        <f t="shared" si="6"/>
        <v>0.1414141414141414</v>
      </c>
      <c r="Y37" s="270">
        <v>0</v>
      </c>
      <c r="Z37" s="271">
        <f t="shared" si="7"/>
        <v>0</v>
      </c>
      <c r="AA37" s="66">
        <v>372</v>
      </c>
      <c r="AB37" s="67">
        <v>110</v>
      </c>
      <c r="AC37" s="67">
        <v>13</v>
      </c>
      <c r="AD37" s="68">
        <f t="shared" si="10"/>
        <v>0</v>
      </c>
      <c r="AE37" s="555">
        <f t="shared" si="11"/>
        <v>0.7515151515151515</v>
      </c>
      <c r="AF37" s="81">
        <f t="shared" si="12"/>
        <v>0.2222222222222222</v>
      </c>
      <c r="AG37" s="81">
        <f t="shared" si="13"/>
        <v>0.026262626262626262</v>
      </c>
      <c r="AH37" s="556">
        <f t="shared" si="14"/>
        <v>0</v>
      </c>
    </row>
    <row r="38" spans="1:34" s="20" customFormat="1" ht="20.25" customHeight="1">
      <c r="A38" s="18">
        <v>34</v>
      </c>
      <c r="B38" s="746" t="s">
        <v>35</v>
      </c>
      <c r="C38" s="778"/>
      <c r="D38" s="637">
        <v>5287</v>
      </c>
      <c r="E38" s="638">
        <v>5493</v>
      </c>
      <c r="F38" s="252">
        <f>D38/E38</f>
        <v>0.9624977243764792</v>
      </c>
      <c r="G38" s="638">
        <v>4640</v>
      </c>
      <c r="H38" s="626">
        <f>SUM(I38:L38)</f>
        <v>647</v>
      </c>
      <c r="I38" s="639">
        <v>474</v>
      </c>
      <c r="J38" s="640">
        <v>131</v>
      </c>
      <c r="K38" s="640">
        <v>11</v>
      </c>
      <c r="L38" s="641">
        <v>31</v>
      </c>
      <c r="M38" s="641">
        <v>0</v>
      </c>
      <c r="N38" s="337">
        <f>(H38/D38)</f>
        <v>0.12237563835823718</v>
      </c>
      <c r="O38" s="630">
        <v>2128</v>
      </c>
      <c r="P38" s="642">
        <v>1878</v>
      </c>
      <c r="Q38" s="643">
        <v>250</v>
      </c>
      <c r="R38" s="289">
        <f aca="true" t="shared" si="16" ref="R38:T39">O38/$D38</f>
        <v>0.4024966899943257</v>
      </c>
      <c r="S38" s="112">
        <f t="shared" si="16"/>
        <v>0.355210894647248</v>
      </c>
      <c r="T38" s="106">
        <f t="shared" si="16"/>
        <v>0.04728579534707774</v>
      </c>
      <c r="U38" s="644">
        <v>171</v>
      </c>
      <c r="V38" s="273">
        <f>U38/D38</f>
        <v>0.03234348401740117</v>
      </c>
      <c r="W38" s="644">
        <v>969</v>
      </c>
      <c r="X38" s="285">
        <f>W38/$D38</f>
        <v>0.1832797427652733</v>
      </c>
      <c r="Y38" s="644">
        <v>150</v>
      </c>
      <c r="Z38" s="273">
        <f>Y38/$D38</f>
        <v>0.02837147720824664</v>
      </c>
      <c r="AA38" s="645">
        <v>358</v>
      </c>
      <c r="AB38" s="646">
        <v>4546</v>
      </c>
      <c r="AC38" s="646">
        <v>383</v>
      </c>
      <c r="AD38" s="647">
        <v>0</v>
      </c>
      <c r="AE38" s="551">
        <f>AA38/$D38</f>
        <v>0.06771325893701532</v>
      </c>
      <c r="AF38" s="79">
        <f>AB38/$D38</f>
        <v>0.8598449025912616</v>
      </c>
      <c r="AG38" s="79">
        <f>AC38/$D38</f>
        <v>0.0724418384717231</v>
      </c>
      <c r="AH38" s="552">
        <f>AD38/$D38</f>
        <v>0</v>
      </c>
    </row>
    <row r="39" spans="1:34" s="610" customFormat="1" ht="20.25" customHeight="1" thickBot="1">
      <c r="A39" s="597">
        <v>35</v>
      </c>
      <c r="B39" s="776" t="s">
        <v>39</v>
      </c>
      <c r="C39" s="777"/>
      <c r="D39" s="598">
        <v>4934</v>
      </c>
      <c r="E39" s="599">
        <v>7192</v>
      </c>
      <c r="F39" s="573">
        <f>D39/E39</f>
        <v>0.6860400444938821</v>
      </c>
      <c r="G39" s="599">
        <v>4442</v>
      </c>
      <c r="H39" s="577">
        <v>492</v>
      </c>
      <c r="I39" s="600">
        <v>372</v>
      </c>
      <c r="J39" s="601">
        <v>100</v>
      </c>
      <c r="K39" s="601">
        <v>2</v>
      </c>
      <c r="L39" s="602">
        <v>18</v>
      </c>
      <c r="M39" s="602">
        <v>0</v>
      </c>
      <c r="N39" s="603">
        <f>(H39/D39)</f>
        <v>0.09971625456019456</v>
      </c>
      <c r="O39" s="582">
        <v>1458</v>
      </c>
      <c r="P39" s="604">
        <v>1264</v>
      </c>
      <c r="Q39" s="605">
        <v>194</v>
      </c>
      <c r="R39" s="585">
        <f t="shared" si="16"/>
        <v>0.2955006080259424</v>
      </c>
      <c r="S39" s="586">
        <f t="shared" si="16"/>
        <v>0.2561815970814755</v>
      </c>
      <c r="T39" s="587">
        <f t="shared" si="16"/>
        <v>0.039319010944466964</v>
      </c>
      <c r="U39" s="606">
        <v>145</v>
      </c>
      <c r="V39" s="589">
        <f>U39/D39</f>
        <v>0.029387920551276855</v>
      </c>
      <c r="W39" s="606">
        <v>780</v>
      </c>
      <c r="X39" s="590">
        <f>W39/$D39</f>
        <v>0.1580867450344548</v>
      </c>
      <c r="Y39" s="606">
        <v>0</v>
      </c>
      <c r="Z39" s="589">
        <f>Y39/$D39</f>
        <v>0</v>
      </c>
      <c r="AA39" s="607">
        <v>2673</v>
      </c>
      <c r="AB39" s="608">
        <v>1895</v>
      </c>
      <c r="AC39" s="608">
        <v>348</v>
      </c>
      <c r="AD39" s="609">
        <v>18</v>
      </c>
      <c r="AE39" s="594">
        <f>AA39/$D39</f>
        <v>0.5417511147142278</v>
      </c>
      <c r="AF39" s="595">
        <f>AB39/$D39</f>
        <v>0.38406972030806646</v>
      </c>
      <c r="AG39" s="595">
        <f>AC39/$D39</f>
        <v>0.07053100932306446</v>
      </c>
      <c r="AH39" s="596">
        <f t="shared" si="14"/>
        <v>0.0036481556546412645</v>
      </c>
    </row>
    <row r="40" spans="2:34" ht="4.5" customHeight="1" thickBot="1">
      <c r="B40" s="23"/>
      <c r="C40" s="24"/>
      <c r="D40" s="44"/>
      <c r="E40" s="44"/>
      <c r="F40" s="26"/>
      <c r="G40" s="44"/>
      <c r="H40" s="88"/>
      <c r="I40" s="88"/>
      <c r="J40" s="88"/>
      <c r="K40" s="88"/>
      <c r="L40" s="88"/>
      <c r="M40" s="88"/>
      <c r="N40" s="212"/>
      <c r="O40" s="45"/>
      <c r="P40" s="45"/>
      <c r="Q40" s="45"/>
      <c r="R40" s="46"/>
      <c r="S40" s="46"/>
      <c r="T40" s="46"/>
      <c r="U40" s="61"/>
      <c r="V40" s="62"/>
      <c r="W40" s="61"/>
      <c r="X40" s="62"/>
      <c r="Y40" s="61"/>
      <c r="Z40" s="62"/>
      <c r="AA40" s="61"/>
      <c r="AB40" s="61"/>
      <c r="AC40" s="61"/>
      <c r="AD40" s="89"/>
      <c r="AE40" s="62"/>
      <c r="AF40" s="62"/>
      <c r="AG40" s="62"/>
      <c r="AH40" s="62"/>
    </row>
    <row r="41" spans="2:34" ht="20.25" customHeight="1" thickBot="1">
      <c r="B41" s="750" t="s">
        <v>38</v>
      </c>
      <c r="C41" s="779"/>
      <c r="D41" s="41">
        <f>D51+D38+D39</f>
        <v>27893</v>
      </c>
      <c r="E41" s="54">
        <f>E51+E38+E39</f>
        <v>30741</v>
      </c>
      <c r="F41" s="254">
        <f>D41/E41</f>
        <v>0.9073549982108584</v>
      </c>
      <c r="G41" s="54">
        <f aca="true" t="shared" si="17" ref="G41:L41">G51+G38+G39</f>
        <v>24761</v>
      </c>
      <c r="H41" s="57">
        <f t="shared" si="17"/>
        <v>3132</v>
      </c>
      <c r="I41" s="325">
        <f t="shared" si="17"/>
        <v>2307</v>
      </c>
      <c r="J41" s="326">
        <f t="shared" si="17"/>
        <v>660</v>
      </c>
      <c r="K41" s="326">
        <f t="shared" si="17"/>
        <v>44</v>
      </c>
      <c r="L41" s="327">
        <f t="shared" si="17"/>
        <v>121</v>
      </c>
      <c r="M41" s="546">
        <f>SUM(M5:M39)</f>
        <v>0</v>
      </c>
      <c r="N41" s="342">
        <f>H41/D41</f>
        <v>0.11228623669020901</v>
      </c>
      <c r="O41" s="294">
        <f>O51+O38+O39</f>
        <v>10305</v>
      </c>
      <c r="P41" s="119">
        <f>P51+P38+P39</f>
        <v>9056</v>
      </c>
      <c r="Q41" s="42">
        <f>Q51+Q38+Q39</f>
        <v>1249</v>
      </c>
      <c r="R41" s="293">
        <f>O41/$D41</f>
        <v>0.3694475316387624</v>
      </c>
      <c r="S41" s="117">
        <f>P41/$D41</f>
        <v>0.3246692718603234</v>
      </c>
      <c r="T41" s="111">
        <f>Q41/$D41</f>
        <v>0.044778259778439036</v>
      </c>
      <c r="U41" s="277">
        <f>U51+U38+U39</f>
        <v>373</v>
      </c>
      <c r="V41" s="278">
        <f>U41/D41</f>
        <v>0.013372530742480192</v>
      </c>
      <c r="W41" s="277">
        <f>W51+W38+W39</f>
        <v>3671</v>
      </c>
      <c r="X41" s="287">
        <f>W41/$D41</f>
        <v>0.1316100813824257</v>
      </c>
      <c r="Y41" s="277">
        <f>Y51+Y38+Y39</f>
        <v>985</v>
      </c>
      <c r="Z41" s="278">
        <f>Y41/$D41</f>
        <v>0.03531351952102678</v>
      </c>
      <c r="AA41" s="76">
        <f>AA51+AA38+AA39</f>
        <v>8906</v>
      </c>
      <c r="AB41" s="77">
        <f>AB51+AB38+AB39</f>
        <v>17307</v>
      </c>
      <c r="AC41" s="77">
        <f>AC51+AC38+AC39</f>
        <v>1586</v>
      </c>
      <c r="AD41" s="78">
        <f t="shared" si="10"/>
        <v>94</v>
      </c>
      <c r="AE41" s="559">
        <f>AA41/$D41</f>
        <v>0.3192915785322482</v>
      </c>
      <c r="AF41" s="84">
        <f>AB41/$D41</f>
        <v>0.6204782561933101</v>
      </c>
      <c r="AG41" s="84">
        <f>AC41/$D41</f>
        <v>0.05686014412218119</v>
      </c>
      <c r="AH41" s="560">
        <f t="shared" si="14"/>
        <v>0.003370021152260424</v>
      </c>
    </row>
    <row r="42" spans="2:34" ht="4.5" customHeight="1">
      <c r="B42" s="23"/>
      <c r="C42" s="27"/>
      <c r="D42" s="44"/>
      <c r="E42" s="44"/>
      <c r="F42" s="43"/>
      <c r="G42" s="44"/>
      <c r="H42" s="88"/>
      <c r="I42" s="88"/>
      <c r="J42" s="88"/>
      <c r="K42" s="88"/>
      <c r="L42" s="88"/>
      <c r="M42" s="88"/>
      <c r="N42" s="212"/>
      <c r="O42" s="45"/>
      <c r="P42" s="45"/>
      <c r="Q42" s="45"/>
      <c r="R42" s="46"/>
      <c r="S42" s="46"/>
      <c r="T42" s="46"/>
      <c r="U42" s="89"/>
      <c r="V42" s="62"/>
      <c r="W42" s="89"/>
      <c r="X42" s="62"/>
      <c r="Y42" s="89"/>
      <c r="Z42" s="62"/>
      <c r="AA42" s="89"/>
      <c r="AB42" s="89"/>
      <c r="AC42" s="257"/>
      <c r="AD42" s="257"/>
      <c r="AE42" s="258"/>
      <c r="AF42" s="62"/>
      <c r="AG42" s="62"/>
      <c r="AH42" s="62"/>
    </row>
    <row r="43" spans="2:34" ht="18" customHeight="1" thickBot="1">
      <c r="B43" s="90" t="s">
        <v>94</v>
      </c>
      <c r="C43" s="23"/>
      <c r="D43" s="44"/>
      <c r="E43" s="44"/>
      <c r="F43" s="43"/>
      <c r="G43" s="44"/>
      <c r="H43" s="25"/>
      <c r="I43" s="25"/>
      <c r="J43" s="25"/>
      <c r="K43" s="25"/>
      <c r="L43" s="25"/>
      <c r="M43" s="25"/>
      <c r="N43" s="212"/>
      <c r="O43" s="45"/>
      <c r="P43" s="45"/>
      <c r="Q43" s="45"/>
      <c r="R43" s="46"/>
      <c r="S43" s="46"/>
      <c r="T43" s="46"/>
      <c r="U43" s="61"/>
      <c r="V43" s="62"/>
      <c r="W43" s="61"/>
      <c r="X43" s="62"/>
      <c r="Y43" s="61"/>
      <c r="Z43" s="62"/>
      <c r="AA43" s="61"/>
      <c r="AB43" s="61"/>
      <c r="AC43" s="61"/>
      <c r="AD43" s="89">
        <f t="shared" si="10"/>
        <v>0</v>
      </c>
      <c r="AE43" s="62"/>
      <c r="AF43" s="62"/>
      <c r="AG43" s="62"/>
      <c r="AH43" s="62"/>
    </row>
    <row r="44" spans="2:34" ht="20.25" customHeight="1">
      <c r="B44" s="780" t="s">
        <v>117</v>
      </c>
      <c r="C44" s="781"/>
      <c r="D44" s="49">
        <f>SUM(D5:D10)</f>
        <v>339</v>
      </c>
      <c r="E44" s="51">
        <f aca="true" t="shared" si="18" ref="E44:L44">SUM(E5:E10)</f>
        <v>351</v>
      </c>
      <c r="F44" s="252">
        <f aca="true" t="shared" si="19" ref="F44:F51">(D44/E44)</f>
        <v>0.9658119658119658</v>
      </c>
      <c r="G44" s="51">
        <f t="shared" si="18"/>
        <v>302</v>
      </c>
      <c r="H44" s="37">
        <f t="shared" si="18"/>
        <v>37</v>
      </c>
      <c r="I44" s="299">
        <f t="shared" si="18"/>
        <v>26</v>
      </c>
      <c r="J44" s="315">
        <f t="shared" si="18"/>
        <v>4</v>
      </c>
      <c r="K44" s="315">
        <f t="shared" si="18"/>
        <v>3</v>
      </c>
      <c r="L44" s="316">
        <f t="shared" si="18"/>
        <v>4</v>
      </c>
      <c r="M44" s="543">
        <v>0</v>
      </c>
      <c r="N44" s="337">
        <f aca="true" t="shared" si="20" ref="N44:N51">H44/D44</f>
        <v>0.10914454277286136</v>
      </c>
      <c r="O44" s="97">
        <f>SUM(O5:O10)</f>
        <v>128</v>
      </c>
      <c r="P44" s="101">
        <f>SUM(P5:P10)</f>
        <v>115</v>
      </c>
      <c r="Q44" s="92">
        <f>SUM(Q5:Q10)</f>
        <v>13</v>
      </c>
      <c r="R44" s="289">
        <f aca="true" t="shared" si="21" ref="R44:T51">O44/$D44</f>
        <v>0.3775811209439528</v>
      </c>
      <c r="S44" s="112">
        <f t="shared" si="21"/>
        <v>0.3392330383480826</v>
      </c>
      <c r="T44" s="106">
        <f t="shared" si="21"/>
        <v>0.038348082595870206</v>
      </c>
      <c r="U44" s="272">
        <f>SUM(U5:U10)</f>
        <v>0</v>
      </c>
      <c r="V44" s="273">
        <f aca="true" t="shared" si="22" ref="V44:V51">U44/D44</f>
        <v>0</v>
      </c>
      <c r="W44" s="272">
        <f>SUM(W5:W10)</f>
        <v>21</v>
      </c>
      <c r="X44" s="285">
        <f aca="true" t="shared" si="23" ref="X44:X51">W44/$D44</f>
        <v>0.061946902654867256</v>
      </c>
      <c r="Y44" s="272">
        <f>SUM(Y5:Y10)</f>
        <v>4</v>
      </c>
      <c r="Z44" s="273">
        <f aca="true" t="shared" si="24" ref="Z44:Z51">Y44/$D44</f>
        <v>0.011799410029498525</v>
      </c>
      <c r="AA44" s="69">
        <f>SUM(AA5:AA10)</f>
        <v>243</v>
      </c>
      <c r="AB44" s="70">
        <f>SUM(AB5:AB10)</f>
        <v>87</v>
      </c>
      <c r="AC44" s="70">
        <f>SUM(AC5:AC10)</f>
        <v>10</v>
      </c>
      <c r="AD44" s="71">
        <f t="shared" si="10"/>
        <v>-1</v>
      </c>
      <c r="AE44" s="551">
        <f aca="true" t="shared" si="25" ref="AE44:AG51">AA44/$D44</f>
        <v>0.7168141592920354</v>
      </c>
      <c r="AF44" s="79">
        <f t="shared" si="25"/>
        <v>0.25663716814159293</v>
      </c>
      <c r="AG44" s="79">
        <f t="shared" si="25"/>
        <v>0.029498525073746312</v>
      </c>
      <c r="AH44" s="552">
        <f t="shared" si="14"/>
        <v>-0.0029498525073746312</v>
      </c>
    </row>
    <row r="45" spans="2:34" ht="20.25" customHeight="1">
      <c r="B45" s="782" t="s">
        <v>118</v>
      </c>
      <c r="C45" s="783"/>
      <c r="D45" s="50">
        <f>SUM(D11:D12)</f>
        <v>569</v>
      </c>
      <c r="E45" s="52">
        <f aca="true" t="shared" si="26" ref="E45:L45">SUM(E11:E12)</f>
        <v>587</v>
      </c>
      <c r="F45" s="255">
        <f t="shared" si="19"/>
        <v>0.969335604770017</v>
      </c>
      <c r="G45" s="52">
        <f t="shared" si="26"/>
        <v>507</v>
      </c>
      <c r="H45" s="55">
        <f t="shared" si="26"/>
        <v>62</v>
      </c>
      <c r="I45" s="329">
        <f t="shared" si="26"/>
        <v>40</v>
      </c>
      <c r="J45" s="330">
        <f t="shared" si="26"/>
        <v>14</v>
      </c>
      <c r="K45" s="330">
        <f t="shared" si="26"/>
        <v>4</v>
      </c>
      <c r="L45" s="331">
        <f t="shared" si="26"/>
        <v>4</v>
      </c>
      <c r="M45" s="545">
        <v>0</v>
      </c>
      <c r="N45" s="338">
        <f t="shared" si="20"/>
        <v>0.10896309314586995</v>
      </c>
      <c r="O45" s="98">
        <f>SUM(O11:O12)</f>
        <v>246</v>
      </c>
      <c r="P45" s="102">
        <f>SUM(P11:P12)</f>
        <v>208</v>
      </c>
      <c r="Q45" s="93">
        <f>SUM(Q11:Q12)</f>
        <v>38</v>
      </c>
      <c r="R45" s="291">
        <f t="shared" si="21"/>
        <v>0.43233743409490333</v>
      </c>
      <c r="S45" s="114">
        <f t="shared" si="21"/>
        <v>0.3655536028119508</v>
      </c>
      <c r="T45" s="108">
        <f t="shared" si="21"/>
        <v>0.06678383128295255</v>
      </c>
      <c r="U45" s="279">
        <f>SUM(U11:U12)</f>
        <v>2</v>
      </c>
      <c r="V45" s="269">
        <f t="shared" si="22"/>
        <v>0.0035149384885764497</v>
      </c>
      <c r="W45" s="279">
        <f>SUM(W11:W12)</f>
        <v>36</v>
      </c>
      <c r="X45" s="283">
        <f t="shared" si="23"/>
        <v>0.0632688927943761</v>
      </c>
      <c r="Y45" s="279">
        <f>SUM(Y11:Y12)</f>
        <v>26</v>
      </c>
      <c r="Z45" s="269">
        <f t="shared" si="24"/>
        <v>0.04569420035149385</v>
      </c>
      <c r="AA45" s="72">
        <f>SUM(AA11:AA12)</f>
        <v>315</v>
      </c>
      <c r="AB45" s="73">
        <f>SUM(AB11:AB12)</f>
        <v>233</v>
      </c>
      <c r="AC45" s="73">
        <f>SUM(AC11:AC12)</f>
        <v>21</v>
      </c>
      <c r="AD45" s="65">
        <f t="shared" si="10"/>
        <v>0</v>
      </c>
      <c r="AE45" s="553">
        <f t="shared" si="25"/>
        <v>0.5536028119507909</v>
      </c>
      <c r="AF45" s="80">
        <f t="shared" si="25"/>
        <v>0.4094903339191564</v>
      </c>
      <c r="AG45" s="80">
        <f t="shared" si="25"/>
        <v>0.03690685413005272</v>
      </c>
      <c r="AH45" s="561">
        <f t="shared" si="14"/>
        <v>0</v>
      </c>
    </row>
    <row r="46" spans="2:34" ht="20.25" customHeight="1">
      <c r="B46" s="782" t="s">
        <v>119</v>
      </c>
      <c r="C46" s="783"/>
      <c r="D46" s="50">
        <f>SUM(D13:D20)</f>
        <v>4246</v>
      </c>
      <c r="E46" s="52">
        <f aca="true" t="shared" si="27" ref="E46:L46">SUM(E13:E20)</f>
        <v>4308</v>
      </c>
      <c r="F46" s="255">
        <f t="shared" si="19"/>
        <v>0.9856081708449397</v>
      </c>
      <c r="G46" s="52">
        <f t="shared" si="27"/>
        <v>3813</v>
      </c>
      <c r="H46" s="55">
        <f t="shared" si="27"/>
        <v>433</v>
      </c>
      <c r="I46" s="329">
        <f t="shared" si="27"/>
        <v>318</v>
      </c>
      <c r="J46" s="330">
        <f t="shared" si="27"/>
        <v>96</v>
      </c>
      <c r="K46" s="330">
        <f t="shared" si="27"/>
        <v>2</v>
      </c>
      <c r="L46" s="331">
        <f t="shared" si="27"/>
        <v>17</v>
      </c>
      <c r="M46" s="545">
        <v>0</v>
      </c>
      <c r="N46" s="338">
        <f t="shared" si="20"/>
        <v>0.10197833254828073</v>
      </c>
      <c r="O46" s="98">
        <f>SUM(O13:O20)</f>
        <v>1483</v>
      </c>
      <c r="P46" s="102">
        <f>SUM(P13:P20)</f>
        <v>1300</v>
      </c>
      <c r="Q46" s="93">
        <f>SUM(Q13:Q20)</f>
        <v>183</v>
      </c>
      <c r="R46" s="291">
        <f t="shared" si="21"/>
        <v>0.3492699010833726</v>
      </c>
      <c r="S46" s="114">
        <f t="shared" si="21"/>
        <v>0.30617051342439944</v>
      </c>
      <c r="T46" s="108">
        <f t="shared" si="21"/>
        <v>0.04309938765897315</v>
      </c>
      <c r="U46" s="279">
        <f>SUM(U13:U20)</f>
        <v>7</v>
      </c>
      <c r="V46" s="269">
        <f t="shared" si="22"/>
        <v>0.0016486104569006124</v>
      </c>
      <c r="W46" s="279">
        <f>SUM(W13:W20)</f>
        <v>363</v>
      </c>
      <c r="X46" s="283">
        <f t="shared" si="23"/>
        <v>0.08549222797927461</v>
      </c>
      <c r="Y46" s="279">
        <f>SUM(Y13:Y20)</f>
        <v>35</v>
      </c>
      <c r="Z46" s="269">
        <f t="shared" si="24"/>
        <v>0.008243052284503062</v>
      </c>
      <c r="AA46" s="72">
        <f>SUM(AA13:AA20)</f>
        <v>1304</v>
      </c>
      <c r="AB46" s="73">
        <f>SUM(AB13:AB20)</f>
        <v>2592</v>
      </c>
      <c r="AC46" s="73">
        <f>SUM(AC13:AC20)</f>
        <v>273</v>
      </c>
      <c r="AD46" s="65">
        <f t="shared" si="10"/>
        <v>77</v>
      </c>
      <c r="AE46" s="553">
        <f t="shared" si="25"/>
        <v>0.30711257654262836</v>
      </c>
      <c r="AF46" s="80">
        <f t="shared" si="25"/>
        <v>0.610456900612341</v>
      </c>
      <c r="AG46" s="80">
        <f t="shared" si="25"/>
        <v>0.06429580781912388</v>
      </c>
      <c r="AH46" s="561">
        <f t="shared" si="14"/>
        <v>0.018134715025906734</v>
      </c>
    </row>
    <row r="47" spans="2:34" ht="20.25" customHeight="1">
      <c r="B47" s="782" t="s">
        <v>76</v>
      </c>
      <c r="C47" s="783"/>
      <c r="D47" s="50">
        <f>SUM(D21:D22)</f>
        <v>970</v>
      </c>
      <c r="E47" s="52">
        <f aca="true" t="shared" si="28" ref="E47:L47">SUM(E21:E22)</f>
        <v>1004</v>
      </c>
      <c r="F47" s="255">
        <f t="shared" si="19"/>
        <v>0.9661354581673307</v>
      </c>
      <c r="G47" s="52">
        <f t="shared" si="28"/>
        <v>844</v>
      </c>
      <c r="H47" s="55">
        <f t="shared" si="28"/>
        <v>126</v>
      </c>
      <c r="I47" s="329">
        <f t="shared" si="28"/>
        <v>96</v>
      </c>
      <c r="J47" s="330">
        <f t="shared" si="28"/>
        <v>25</v>
      </c>
      <c r="K47" s="330">
        <f t="shared" si="28"/>
        <v>4</v>
      </c>
      <c r="L47" s="331">
        <f t="shared" si="28"/>
        <v>1</v>
      </c>
      <c r="M47" s="545">
        <v>0</v>
      </c>
      <c r="N47" s="338">
        <f t="shared" si="20"/>
        <v>0.12989690721649486</v>
      </c>
      <c r="O47" s="98">
        <f>SUM(O21:O22)</f>
        <v>412</v>
      </c>
      <c r="P47" s="102">
        <f>SUM(P21:P22)</f>
        <v>368</v>
      </c>
      <c r="Q47" s="93">
        <f>SUM(Q21:Q22)</f>
        <v>44</v>
      </c>
      <c r="R47" s="291">
        <f t="shared" si="21"/>
        <v>0.4247422680412371</v>
      </c>
      <c r="S47" s="114">
        <f t="shared" si="21"/>
        <v>0.37938144329896906</v>
      </c>
      <c r="T47" s="108">
        <f t="shared" si="21"/>
        <v>0.04536082474226804</v>
      </c>
      <c r="U47" s="279">
        <f>SUM(U21:U22)</f>
        <v>3</v>
      </c>
      <c r="V47" s="269">
        <f t="shared" si="22"/>
        <v>0.003092783505154639</v>
      </c>
      <c r="W47" s="279">
        <f>SUM(W21:W22)</f>
        <v>75</v>
      </c>
      <c r="X47" s="283">
        <f t="shared" si="23"/>
        <v>0.07731958762886598</v>
      </c>
      <c r="Y47" s="279">
        <f>SUM(Y21:Y22)</f>
        <v>1</v>
      </c>
      <c r="Z47" s="269">
        <f t="shared" si="24"/>
        <v>0.0010309278350515464</v>
      </c>
      <c r="AA47" s="72">
        <f>SUM(AA21:AA22)</f>
        <v>18</v>
      </c>
      <c r="AB47" s="73">
        <f>SUM(AB21:AB22)</f>
        <v>862</v>
      </c>
      <c r="AC47" s="73">
        <f>SUM(AC21:AC22)</f>
        <v>90</v>
      </c>
      <c r="AD47" s="65">
        <f t="shared" si="10"/>
        <v>0</v>
      </c>
      <c r="AE47" s="553">
        <f t="shared" si="25"/>
        <v>0.018556701030927835</v>
      </c>
      <c r="AF47" s="80">
        <f t="shared" si="25"/>
        <v>0.8886597938144329</v>
      </c>
      <c r="AG47" s="80">
        <f t="shared" si="25"/>
        <v>0.09278350515463918</v>
      </c>
      <c r="AH47" s="561">
        <f t="shared" si="14"/>
        <v>0</v>
      </c>
    </row>
    <row r="48" spans="2:34" ht="20.25" customHeight="1">
      <c r="B48" s="782" t="s">
        <v>120</v>
      </c>
      <c r="C48" s="783"/>
      <c r="D48" s="50">
        <f>SUM(D23:D24)</f>
        <v>3159</v>
      </c>
      <c r="E48" s="52">
        <f aca="true" t="shared" si="29" ref="E48:L48">SUM(E23:E24)</f>
        <v>3228</v>
      </c>
      <c r="F48" s="255">
        <f t="shared" si="19"/>
        <v>0.9786245353159851</v>
      </c>
      <c r="G48" s="52">
        <f t="shared" si="29"/>
        <v>2756</v>
      </c>
      <c r="H48" s="55">
        <f t="shared" si="29"/>
        <v>403</v>
      </c>
      <c r="I48" s="329">
        <f t="shared" si="29"/>
        <v>292</v>
      </c>
      <c r="J48" s="330">
        <f t="shared" si="29"/>
        <v>93</v>
      </c>
      <c r="K48" s="330">
        <f t="shared" si="29"/>
        <v>4</v>
      </c>
      <c r="L48" s="331">
        <f t="shared" si="29"/>
        <v>14</v>
      </c>
      <c r="M48" s="545">
        <v>0</v>
      </c>
      <c r="N48" s="338">
        <f t="shared" si="20"/>
        <v>0.12757201646090535</v>
      </c>
      <c r="O48" s="98">
        <f>SUM(O23:O24)</f>
        <v>1428</v>
      </c>
      <c r="P48" s="102">
        <f>SUM(P23:P24)</f>
        <v>1269</v>
      </c>
      <c r="Q48" s="93">
        <f>SUM(Q23:Q24)</f>
        <v>159</v>
      </c>
      <c r="R48" s="291">
        <f t="shared" si="21"/>
        <v>0.4520417853751187</v>
      </c>
      <c r="S48" s="114">
        <f t="shared" si="21"/>
        <v>0.4017094017094017</v>
      </c>
      <c r="T48" s="108">
        <f t="shared" si="21"/>
        <v>0.050332383665717</v>
      </c>
      <c r="U48" s="279">
        <f>SUM(U23:U24)</f>
        <v>21</v>
      </c>
      <c r="V48" s="269">
        <f t="shared" si="22"/>
        <v>0.006647673314339981</v>
      </c>
      <c r="W48" s="279">
        <f>SUM(W23:W24)</f>
        <v>383</v>
      </c>
      <c r="X48" s="283">
        <f t="shared" si="23"/>
        <v>0.1212408990186768</v>
      </c>
      <c r="Y48" s="279">
        <f>SUM(Y23:Y24)</f>
        <v>294</v>
      </c>
      <c r="Z48" s="269">
        <f t="shared" si="24"/>
        <v>0.09306742640075974</v>
      </c>
      <c r="AA48" s="72">
        <f>SUM(AA23:AA24)</f>
        <v>1005</v>
      </c>
      <c r="AB48" s="73">
        <f>SUM(AB23:AB24)</f>
        <v>2021</v>
      </c>
      <c r="AC48" s="73">
        <f>SUM(AC23:AC24)</f>
        <v>133</v>
      </c>
      <c r="AD48" s="65">
        <f t="shared" si="10"/>
        <v>0</v>
      </c>
      <c r="AE48" s="553">
        <f t="shared" si="25"/>
        <v>0.3181386514719848</v>
      </c>
      <c r="AF48" s="80">
        <f t="shared" si="25"/>
        <v>0.6397594175371953</v>
      </c>
      <c r="AG48" s="80">
        <f t="shared" si="25"/>
        <v>0.04210193099081988</v>
      </c>
      <c r="AH48" s="561">
        <f t="shared" si="14"/>
        <v>0</v>
      </c>
    </row>
    <row r="49" spans="2:34" ht="20.25" customHeight="1">
      <c r="B49" s="782" t="s">
        <v>121</v>
      </c>
      <c r="C49" s="783"/>
      <c r="D49" s="50">
        <f>SUM(D25:D30)</f>
        <v>3649</v>
      </c>
      <c r="E49" s="52">
        <f aca="true" t="shared" si="30" ref="E49:L49">SUM(E25:E30)</f>
        <v>3741</v>
      </c>
      <c r="F49" s="255">
        <f t="shared" si="19"/>
        <v>0.9754076450147019</v>
      </c>
      <c r="G49" s="52">
        <f t="shared" si="30"/>
        <v>3263</v>
      </c>
      <c r="H49" s="55">
        <f t="shared" si="30"/>
        <v>386</v>
      </c>
      <c r="I49" s="329">
        <f t="shared" si="30"/>
        <v>288</v>
      </c>
      <c r="J49" s="330">
        <f t="shared" si="30"/>
        <v>77</v>
      </c>
      <c r="K49" s="330">
        <f t="shared" si="30"/>
        <v>6</v>
      </c>
      <c r="L49" s="331">
        <f t="shared" si="30"/>
        <v>15</v>
      </c>
      <c r="M49" s="545">
        <v>0</v>
      </c>
      <c r="N49" s="338">
        <f t="shared" si="20"/>
        <v>0.10578240613866813</v>
      </c>
      <c r="O49" s="98">
        <f>SUM(O25:O30)</f>
        <v>1296</v>
      </c>
      <c r="P49" s="102">
        <f>SUM(P25:P30)</f>
        <v>1129</v>
      </c>
      <c r="Q49" s="93">
        <f>SUM(Q25:Q30)</f>
        <v>167</v>
      </c>
      <c r="R49" s="291">
        <f t="shared" si="21"/>
        <v>0.35516579884899974</v>
      </c>
      <c r="S49" s="114">
        <f t="shared" si="21"/>
        <v>0.30939983557138945</v>
      </c>
      <c r="T49" s="108">
        <f t="shared" si="21"/>
        <v>0.0457659632776103</v>
      </c>
      <c r="U49" s="279">
        <f>SUM(U25:U30)</f>
        <v>5</v>
      </c>
      <c r="V49" s="269">
        <f t="shared" si="22"/>
        <v>0.0013702384214853384</v>
      </c>
      <c r="W49" s="279">
        <f>SUM(W25:W30)</f>
        <v>460</v>
      </c>
      <c r="X49" s="283">
        <f t="shared" si="23"/>
        <v>0.12606193477665115</v>
      </c>
      <c r="Y49" s="279">
        <f>SUM(Y25:Y30)</f>
        <v>102</v>
      </c>
      <c r="Z49" s="269">
        <f t="shared" si="24"/>
        <v>0.027952863798300906</v>
      </c>
      <c r="AA49" s="72">
        <f>SUM(AA25:AA30)</f>
        <v>1437</v>
      </c>
      <c r="AB49" s="73">
        <f>SUM(AB25:AB30)</f>
        <v>2066</v>
      </c>
      <c r="AC49" s="73">
        <f>SUM(AC25:AC30)</f>
        <v>146</v>
      </c>
      <c r="AD49" s="65">
        <f t="shared" si="10"/>
        <v>0</v>
      </c>
      <c r="AE49" s="553">
        <f t="shared" si="25"/>
        <v>0.3938065223348863</v>
      </c>
      <c r="AF49" s="80">
        <f t="shared" si="25"/>
        <v>0.5661825157577418</v>
      </c>
      <c r="AG49" s="80">
        <f t="shared" si="25"/>
        <v>0.040010961907371884</v>
      </c>
      <c r="AH49" s="561">
        <f t="shared" si="14"/>
        <v>0</v>
      </c>
    </row>
    <row r="50" spans="2:34" ht="20.25" customHeight="1" thickBot="1">
      <c r="B50" s="784" t="s">
        <v>122</v>
      </c>
      <c r="C50" s="785"/>
      <c r="D50" s="48">
        <f>SUM(D31:D37)</f>
        <v>4740</v>
      </c>
      <c r="E50" s="53">
        <f aca="true" t="shared" si="31" ref="E50:L50">SUM(E31:E37)</f>
        <v>4837</v>
      </c>
      <c r="F50" s="253">
        <f t="shared" si="19"/>
        <v>0.9799462476741783</v>
      </c>
      <c r="G50" s="53">
        <f t="shared" si="31"/>
        <v>4194</v>
      </c>
      <c r="H50" s="56">
        <f t="shared" si="31"/>
        <v>546</v>
      </c>
      <c r="I50" s="322">
        <f t="shared" si="31"/>
        <v>401</v>
      </c>
      <c r="J50" s="323">
        <f t="shared" si="31"/>
        <v>120</v>
      </c>
      <c r="K50" s="323">
        <f t="shared" si="31"/>
        <v>8</v>
      </c>
      <c r="L50" s="324">
        <f t="shared" si="31"/>
        <v>17</v>
      </c>
      <c r="M50" s="544">
        <v>0</v>
      </c>
      <c r="N50" s="339">
        <f t="shared" si="20"/>
        <v>0.11518987341772152</v>
      </c>
      <c r="O50" s="99">
        <f>SUM(O31:O37)</f>
        <v>1726</v>
      </c>
      <c r="P50" s="103">
        <f>SUM(P31:P37)</f>
        <v>1525</v>
      </c>
      <c r="Q50" s="94">
        <f>SUM(Q31:Q37)</f>
        <v>201</v>
      </c>
      <c r="R50" s="292">
        <f t="shared" si="21"/>
        <v>0.36413502109704643</v>
      </c>
      <c r="S50" s="115">
        <f t="shared" si="21"/>
        <v>0.3217299578059072</v>
      </c>
      <c r="T50" s="109">
        <f t="shared" si="21"/>
        <v>0.04240506329113924</v>
      </c>
      <c r="U50" s="276">
        <f>SUM(U31:U37)</f>
        <v>19</v>
      </c>
      <c r="V50" s="271">
        <f t="shared" si="22"/>
        <v>0.004008438818565401</v>
      </c>
      <c r="W50" s="276">
        <f>SUM(W31:W37)</f>
        <v>584</v>
      </c>
      <c r="X50" s="284">
        <f t="shared" si="23"/>
        <v>0.12320675105485232</v>
      </c>
      <c r="Y50" s="276">
        <f>SUM(Y31:Y37)</f>
        <v>373</v>
      </c>
      <c r="Z50" s="271">
        <f t="shared" si="24"/>
        <v>0.07869198312236286</v>
      </c>
      <c r="AA50" s="74">
        <f>SUM(AA31:AA37)</f>
        <v>1553</v>
      </c>
      <c r="AB50" s="75">
        <f>SUM(AB31:AB37)</f>
        <v>3005</v>
      </c>
      <c r="AC50" s="75">
        <f>SUM(AC31:AC37)</f>
        <v>182</v>
      </c>
      <c r="AD50" s="68">
        <f t="shared" si="10"/>
        <v>0</v>
      </c>
      <c r="AE50" s="555">
        <f t="shared" si="25"/>
        <v>0.32763713080168777</v>
      </c>
      <c r="AF50" s="81">
        <f t="shared" si="25"/>
        <v>0.6339662447257384</v>
      </c>
      <c r="AG50" s="81">
        <f t="shared" si="25"/>
        <v>0.03839662447257384</v>
      </c>
      <c r="AH50" s="558">
        <f t="shared" si="14"/>
        <v>0</v>
      </c>
    </row>
    <row r="51" spans="2:34" ht="32.25" customHeight="1" thickBot="1">
      <c r="B51" s="744" t="s">
        <v>93</v>
      </c>
      <c r="C51" s="786"/>
      <c r="D51" s="41">
        <f>SUM(D44:D50)</f>
        <v>17672</v>
      </c>
      <c r="E51" s="54">
        <f aca="true" t="shared" si="32" ref="E51:L51">SUM(E44:E50)</f>
        <v>18056</v>
      </c>
      <c r="F51" s="254">
        <f t="shared" si="19"/>
        <v>0.9787328311918476</v>
      </c>
      <c r="G51" s="54">
        <f t="shared" si="32"/>
        <v>15679</v>
      </c>
      <c r="H51" s="57">
        <f t="shared" si="32"/>
        <v>1993</v>
      </c>
      <c r="I51" s="325">
        <f t="shared" si="32"/>
        <v>1461</v>
      </c>
      <c r="J51" s="326">
        <f t="shared" si="32"/>
        <v>429</v>
      </c>
      <c r="K51" s="326">
        <f t="shared" si="32"/>
        <v>31</v>
      </c>
      <c r="L51" s="327">
        <f t="shared" si="32"/>
        <v>72</v>
      </c>
      <c r="M51" s="542">
        <v>0</v>
      </c>
      <c r="N51" s="343">
        <f t="shared" si="20"/>
        <v>0.11277727478497057</v>
      </c>
      <c r="O51" s="295">
        <f>SUM(O44:O50)</f>
        <v>6719</v>
      </c>
      <c r="P51" s="105">
        <f>SUM(P44:P50)</f>
        <v>5914</v>
      </c>
      <c r="Q51" s="96">
        <f>SUM(Q44:Q50)</f>
        <v>805</v>
      </c>
      <c r="R51" s="292">
        <f t="shared" si="21"/>
        <v>0.38020597555454955</v>
      </c>
      <c r="S51" s="115">
        <f t="shared" si="21"/>
        <v>0.33465368945224083</v>
      </c>
      <c r="T51" s="109">
        <f t="shared" si="21"/>
        <v>0.045552286102308735</v>
      </c>
      <c r="U51" s="277">
        <f>SUM(U44:U50)</f>
        <v>57</v>
      </c>
      <c r="V51" s="280">
        <f t="shared" si="22"/>
        <v>0.0032254413761883204</v>
      </c>
      <c r="W51" s="277">
        <f>SUM(W44:W50)</f>
        <v>1922</v>
      </c>
      <c r="X51" s="288">
        <f t="shared" si="23"/>
        <v>0.10875961973743775</v>
      </c>
      <c r="Y51" s="277">
        <f>SUM(Y44:Y50)</f>
        <v>835</v>
      </c>
      <c r="Z51" s="280">
        <f t="shared" si="24"/>
        <v>0.04724988682661838</v>
      </c>
      <c r="AA51" s="66">
        <f>SUM(AA44:AA50)</f>
        <v>5875</v>
      </c>
      <c r="AB51" s="67">
        <f>SUM(AB44:AB50)</f>
        <v>10866</v>
      </c>
      <c r="AC51" s="67">
        <f>SUM(AC44:AC50)</f>
        <v>855</v>
      </c>
      <c r="AD51" s="68">
        <f t="shared" si="10"/>
        <v>76</v>
      </c>
      <c r="AE51" s="562">
        <f t="shared" si="25"/>
        <v>0.3324468085106383</v>
      </c>
      <c r="AF51" s="83">
        <f t="shared" si="25"/>
        <v>0.6148709823449525</v>
      </c>
      <c r="AG51" s="83">
        <f t="shared" si="25"/>
        <v>0.04838162064282481</v>
      </c>
      <c r="AH51" s="556">
        <f t="shared" si="14"/>
        <v>0.004300588501584427</v>
      </c>
    </row>
    <row r="52" spans="7:20" ht="13.5">
      <c r="G52" s="44"/>
      <c r="H52" s="88"/>
      <c r="I52" s="88"/>
      <c r="J52" s="88"/>
      <c r="K52" s="88"/>
      <c r="L52" s="88"/>
      <c r="M52" s="88"/>
      <c r="N52" s="28"/>
      <c r="O52" s="45"/>
      <c r="P52" s="45"/>
      <c r="Q52" s="45"/>
      <c r="R52" s="46"/>
      <c r="S52" s="46"/>
      <c r="T52" s="46"/>
    </row>
  </sheetData>
  <mergeCells count="32">
    <mergeCell ref="B51:C51"/>
    <mergeCell ref="B46:C46"/>
    <mergeCell ref="B47:C47"/>
    <mergeCell ref="B48:C48"/>
    <mergeCell ref="B49:C49"/>
    <mergeCell ref="B41:C41"/>
    <mergeCell ref="B44:C44"/>
    <mergeCell ref="B45:C45"/>
    <mergeCell ref="B50:C50"/>
    <mergeCell ref="B23:B24"/>
    <mergeCell ref="B25:B30"/>
    <mergeCell ref="B31:B37"/>
    <mergeCell ref="B39:C39"/>
    <mergeCell ref="B38:C38"/>
    <mergeCell ref="B5:B10"/>
    <mergeCell ref="B11:B12"/>
    <mergeCell ref="B13:B20"/>
    <mergeCell ref="B21:B22"/>
    <mergeCell ref="AA3:AD3"/>
    <mergeCell ref="AE3:AH3"/>
    <mergeCell ref="U3:V3"/>
    <mergeCell ref="W3:X3"/>
    <mergeCell ref="Y3:Z3"/>
    <mergeCell ref="N3:N4"/>
    <mergeCell ref="O3:Q3"/>
    <mergeCell ref="R3:T3"/>
    <mergeCell ref="B3:B4"/>
    <mergeCell ref="C3:C4"/>
    <mergeCell ref="H3:L3"/>
    <mergeCell ref="E3:E4"/>
    <mergeCell ref="D3:D4"/>
    <mergeCell ref="F3:F4"/>
  </mergeCells>
  <printOptions/>
  <pageMargins left="0.5905511811023623" right="0.1968503937007874" top="0.59" bottom="0.3937007874015748" header="0.5118110236220472" footer="0.36"/>
  <pageSetup horizontalDpi="600" verticalDpi="600" orientation="portrait" paperSize="9" scale="76" r:id="rId1"/>
  <headerFooter alignWithMargins="0">
    <oddFooter>&amp;C３歳児健康診査結果　（平成28年度）　その１　〔&amp;P/&amp;N〕</oddFooter>
  </headerFooter>
  <colBreaks count="2" manualBreakCount="2">
    <brk id="14" max="51" man="1"/>
    <brk id="26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view="pageBreakPreview" zoomScaleNormal="75" zoomScaleSheetLayoutView="100" workbookViewId="0" topLeftCell="A1">
      <pane xSplit="3" ySplit="4" topLeftCell="W40" activePane="bottomRight" state="frozen"/>
      <selection pane="topLeft" activeCell="AE4" sqref="AE4:AG4"/>
      <selection pane="topRight" activeCell="AE4" sqref="AE4:AG4"/>
      <selection pane="bottomLeft" activeCell="AE4" sqref="AE4:AG4"/>
      <selection pane="bottomRight" activeCell="AW41" sqref="AW41:AX41"/>
    </sheetView>
  </sheetViews>
  <sheetFormatPr defaultColWidth="5.75390625" defaultRowHeight="13.5"/>
  <cols>
    <col min="1" max="1" width="3.75390625" style="20" customWidth="1"/>
    <col min="2" max="2" width="8.625" style="21" customWidth="1"/>
    <col min="3" max="3" width="11.625" style="21" customWidth="1"/>
    <col min="4" max="4" width="6.375" style="13" customWidth="1"/>
    <col min="5" max="5" width="6.25390625" style="13" customWidth="1"/>
    <col min="6" max="6" width="4.75390625" style="13" customWidth="1"/>
    <col min="7" max="7" width="5.875" style="13" customWidth="1"/>
    <col min="8" max="19" width="3.875" style="13" customWidth="1"/>
    <col min="20" max="25" width="3.625" style="13" customWidth="1"/>
    <col min="26" max="27" width="4.625" style="13" customWidth="1"/>
    <col min="28" max="28" width="4.50390625" style="20" customWidth="1"/>
    <col min="29" max="48" width="3.875" style="20" customWidth="1"/>
    <col min="49" max="50" width="5.50390625" style="20" customWidth="1"/>
    <col min="51" max="16384" width="5.75390625" style="20" customWidth="1"/>
  </cols>
  <sheetData>
    <row r="1" spans="2:46" s="345" customFormat="1" ht="27" customHeight="1">
      <c r="B1" s="344"/>
      <c r="C1" s="346"/>
      <c r="D1" s="347"/>
      <c r="E1" s="348" t="s">
        <v>163</v>
      </c>
      <c r="F1" s="347"/>
      <c r="G1" s="347"/>
      <c r="I1" s="347"/>
      <c r="J1" s="347"/>
      <c r="K1" s="347"/>
      <c r="M1" s="347"/>
      <c r="N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</row>
    <row r="2" spans="3:46" ht="6" customHeight="1" thickBot="1">
      <c r="C2" s="22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2:50" s="21" customFormat="1" ht="36.75" customHeight="1">
      <c r="B3" s="757" t="s">
        <v>123</v>
      </c>
      <c r="C3" s="759" t="s">
        <v>92</v>
      </c>
      <c r="D3" s="790" t="s">
        <v>101</v>
      </c>
      <c r="E3" s="787" t="s">
        <v>102</v>
      </c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9"/>
      <c r="Z3" s="150" t="s">
        <v>100</v>
      </c>
      <c r="AA3" s="151" t="s">
        <v>100</v>
      </c>
      <c r="AB3" s="787" t="s">
        <v>103</v>
      </c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150" t="s">
        <v>100</v>
      </c>
      <c r="AX3" s="151" t="s">
        <v>100</v>
      </c>
    </row>
    <row r="4" spans="2:50" s="21" customFormat="1" ht="27" customHeight="1" thickBot="1">
      <c r="B4" s="758"/>
      <c r="C4" s="760"/>
      <c r="D4" s="791"/>
      <c r="E4" s="177" t="s">
        <v>97</v>
      </c>
      <c r="F4" s="178" t="s">
        <v>49</v>
      </c>
      <c r="G4" s="178" t="s">
        <v>50</v>
      </c>
      <c r="H4" s="178" t="s">
        <v>51</v>
      </c>
      <c r="I4" s="178" t="s">
        <v>52</v>
      </c>
      <c r="J4" s="178" t="s">
        <v>53</v>
      </c>
      <c r="K4" s="178" t="s">
        <v>54</v>
      </c>
      <c r="L4" s="178" t="s">
        <v>55</v>
      </c>
      <c r="M4" s="178" t="s">
        <v>56</v>
      </c>
      <c r="N4" s="178" t="s">
        <v>57</v>
      </c>
      <c r="O4" s="178" t="s">
        <v>58</v>
      </c>
      <c r="P4" s="178" t="s">
        <v>59</v>
      </c>
      <c r="Q4" s="178" t="s">
        <v>60</v>
      </c>
      <c r="R4" s="178" t="s">
        <v>61</v>
      </c>
      <c r="S4" s="178" t="s">
        <v>62</v>
      </c>
      <c r="T4" s="178" t="s">
        <v>63</v>
      </c>
      <c r="U4" s="178" t="s">
        <v>64</v>
      </c>
      <c r="V4" s="178" t="s">
        <v>65</v>
      </c>
      <c r="W4" s="178" t="s">
        <v>66</v>
      </c>
      <c r="X4" s="178" t="s">
        <v>67</v>
      </c>
      <c r="Y4" s="179" t="s">
        <v>68</v>
      </c>
      <c r="Z4" s="180" t="s">
        <v>98</v>
      </c>
      <c r="AA4" s="181" t="s">
        <v>99</v>
      </c>
      <c r="AB4" s="177" t="s">
        <v>97</v>
      </c>
      <c r="AC4" s="178" t="s">
        <v>49</v>
      </c>
      <c r="AD4" s="178" t="s">
        <v>50</v>
      </c>
      <c r="AE4" s="182" t="s">
        <v>51</v>
      </c>
      <c r="AF4" s="183" t="s">
        <v>52</v>
      </c>
      <c r="AG4" s="183" t="s">
        <v>53</v>
      </c>
      <c r="AH4" s="183" t="s">
        <v>54</v>
      </c>
      <c r="AI4" s="183" t="s">
        <v>55</v>
      </c>
      <c r="AJ4" s="183" t="s">
        <v>56</v>
      </c>
      <c r="AK4" s="183" t="s">
        <v>57</v>
      </c>
      <c r="AL4" s="183" t="s">
        <v>58</v>
      </c>
      <c r="AM4" s="183" t="s">
        <v>59</v>
      </c>
      <c r="AN4" s="183" t="s">
        <v>60</v>
      </c>
      <c r="AO4" s="183" t="s">
        <v>61</v>
      </c>
      <c r="AP4" s="183" t="s">
        <v>62</v>
      </c>
      <c r="AQ4" s="183" t="s">
        <v>63</v>
      </c>
      <c r="AR4" s="183" t="s">
        <v>64</v>
      </c>
      <c r="AS4" s="183" t="s">
        <v>65</v>
      </c>
      <c r="AT4" s="183" t="s">
        <v>66</v>
      </c>
      <c r="AU4" s="183" t="s">
        <v>67</v>
      </c>
      <c r="AV4" s="184" t="s">
        <v>68</v>
      </c>
      <c r="AW4" s="180" t="s">
        <v>98</v>
      </c>
      <c r="AX4" s="181" t="s">
        <v>99</v>
      </c>
    </row>
    <row r="5" spans="1:50" ht="20.25" customHeight="1" thickBot="1">
      <c r="A5" s="18">
        <v>1</v>
      </c>
      <c r="B5" s="733" t="s">
        <v>74</v>
      </c>
      <c r="C5" s="260" t="s">
        <v>17</v>
      </c>
      <c r="D5" s="136">
        <v>133</v>
      </c>
      <c r="E5" s="165">
        <f>D5-SUM(F5:Y5)</f>
        <v>122</v>
      </c>
      <c r="F5" s="187">
        <v>1</v>
      </c>
      <c r="G5" s="187">
        <v>4</v>
      </c>
      <c r="H5" s="187">
        <v>1</v>
      </c>
      <c r="I5" s="187">
        <v>4</v>
      </c>
      <c r="J5" s="187">
        <v>0</v>
      </c>
      <c r="K5" s="187">
        <v>0</v>
      </c>
      <c r="L5" s="187">
        <v>0</v>
      </c>
      <c r="M5" s="187">
        <v>0</v>
      </c>
      <c r="N5" s="187">
        <v>0</v>
      </c>
      <c r="O5" s="187">
        <v>0</v>
      </c>
      <c r="P5" s="187">
        <v>0</v>
      </c>
      <c r="Q5" s="187">
        <v>0</v>
      </c>
      <c r="R5" s="187">
        <v>0</v>
      </c>
      <c r="S5" s="187">
        <v>1</v>
      </c>
      <c r="T5" s="187">
        <v>0</v>
      </c>
      <c r="U5" s="187">
        <v>0</v>
      </c>
      <c r="V5" s="187">
        <v>0</v>
      </c>
      <c r="W5" s="187">
        <v>0</v>
      </c>
      <c r="X5" s="187">
        <v>0</v>
      </c>
      <c r="Y5" s="188">
        <v>0</v>
      </c>
      <c r="Z5" s="189">
        <f aca="true" t="shared" si="0" ref="Z5:Z37">SUM(J5:Y5)</f>
        <v>1</v>
      </c>
      <c r="AA5" s="188">
        <f aca="true" t="shared" si="1" ref="AA5:AA37">SUM(N5:Y5)</f>
        <v>1</v>
      </c>
      <c r="AB5" s="213">
        <f>E5/$D5*100</f>
        <v>91.72932330827066</v>
      </c>
      <c r="AC5" s="214">
        <f aca="true" t="shared" si="2" ref="AC5:AC51">F5/$D5*100</f>
        <v>0.7518796992481203</v>
      </c>
      <c r="AD5" s="214">
        <f aca="true" t="shared" si="3" ref="AD5:AD51">G5/$D5*100</f>
        <v>3.007518796992481</v>
      </c>
      <c r="AE5" s="214">
        <f aca="true" t="shared" si="4" ref="AE5:AE51">H5/$D5*100</f>
        <v>0.7518796992481203</v>
      </c>
      <c r="AF5" s="214">
        <f aca="true" t="shared" si="5" ref="AF5:AF51">I5/$D5*100</f>
        <v>3.007518796992481</v>
      </c>
      <c r="AG5" s="214">
        <f aca="true" t="shared" si="6" ref="AG5:AG51">J5/$D5*100</f>
        <v>0</v>
      </c>
      <c r="AH5" s="214">
        <f aca="true" t="shared" si="7" ref="AH5:AH51">K5/$D5*100</f>
        <v>0</v>
      </c>
      <c r="AI5" s="214">
        <f aca="true" t="shared" si="8" ref="AI5:AI51">L5/$D5*100</f>
        <v>0</v>
      </c>
      <c r="AJ5" s="214">
        <f aca="true" t="shared" si="9" ref="AJ5:AJ51">M5/$D5*100</f>
        <v>0</v>
      </c>
      <c r="AK5" s="214">
        <f aca="true" t="shared" si="10" ref="AK5:AK51">N5/$D5*100</f>
        <v>0</v>
      </c>
      <c r="AL5" s="214">
        <f aca="true" t="shared" si="11" ref="AL5:AL51">O5/$D5*100</f>
        <v>0</v>
      </c>
      <c r="AM5" s="214">
        <f aca="true" t="shared" si="12" ref="AM5:AM51">P5/$D5*100</f>
        <v>0</v>
      </c>
      <c r="AN5" s="214">
        <f aca="true" t="shared" si="13" ref="AN5:AN51">Q5/$D5*100</f>
        <v>0</v>
      </c>
      <c r="AO5" s="214">
        <f aca="true" t="shared" si="14" ref="AO5:AO51">R5/$D5*100</f>
        <v>0</v>
      </c>
      <c r="AP5" s="214">
        <f aca="true" t="shared" si="15" ref="AP5:AP51">S5/$D5*100</f>
        <v>0.7518796992481203</v>
      </c>
      <c r="AQ5" s="214">
        <f aca="true" t="shared" si="16" ref="AQ5:AQ51">T5/$D5*100</f>
        <v>0</v>
      </c>
      <c r="AR5" s="214">
        <f aca="true" t="shared" si="17" ref="AR5:AR51">U5/$D5*100</f>
        <v>0</v>
      </c>
      <c r="AS5" s="214">
        <f aca="true" t="shared" si="18" ref="AS5:AS51">V5/$D5*100</f>
        <v>0</v>
      </c>
      <c r="AT5" s="214">
        <f aca="true" t="shared" si="19" ref="AT5:AT51">W5/$D5*100</f>
        <v>0</v>
      </c>
      <c r="AU5" s="214">
        <f aca="true" t="shared" si="20" ref="AU5:AU51">X5/$D5*100</f>
        <v>0</v>
      </c>
      <c r="AV5" s="215">
        <f aca="true" t="shared" si="21" ref="AV5:AV51">Y5/$D5*100</f>
        <v>0</v>
      </c>
      <c r="AW5" s="213">
        <f aca="true" t="shared" si="22" ref="AW5:AW51">Z5/$D5*100</f>
        <v>0.7518796992481203</v>
      </c>
      <c r="AX5" s="229">
        <f aca="true" t="shared" si="23" ref="AX5:AX51">AA5/$D5*100</f>
        <v>0.7518796992481203</v>
      </c>
    </row>
    <row r="6" spans="1:50" ht="20.25" customHeight="1" thickBot="1">
      <c r="A6" s="18">
        <v>2</v>
      </c>
      <c r="B6" s="775"/>
      <c r="C6" s="261" t="s">
        <v>18</v>
      </c>
      <c r="D6" s="137">
        <v>61</v>
      </c>
      <c r="E6" s="140">
        <f aca="true" t="shared" si="24" ref="E6:E37">D6-SUM(F6:Y6)</f>
        <v>54</v>
      </c>
      <c r="F6" s="122">
        <v>2</v>
      </c>
      <c r="G6" s="122">
        <v>3</v>
      </c>
      <c r="H6" s="122">
        <v>0</v>
      </c>
      <c r="I6" s="122">
        <v>0</v>
      </c>
      <c r="J6" s="122">
        <v>0</v>
      </c>
      <c r="K6" s="122">
        <v>1</v>
      </c>
      <c r="L6" s="122">
        <v>0</v>
      </c>
      <c r="M6" s="122">
        <v>1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  <c r="T6" s="122">
        <v>0</v>
      </c>
      <c r="U6" s="122">
        <v>0</v>
      </c>
      <c r="V6" s="122">
        <v>0</v>
      </c>
      <c r="W6" s="122">
        <v>0</v>
      </c>
      <c r="X6" s="122">
        <v>0</v>
      </c>
      <c r="Y6" s="141">
        <v>0</v>
      </c>
      <c r="Z6" s="152">
        <f t="shared" si="0"/>
        <v>2</v>
      </c>
      <c r="AA6" s="141">
        <f t="shared" si="1"/>
        <v>0</v>
      </c>
      <c r="AB6" s="216">
        <f aca="true" t="shared" si="25" ref="AB6:AB51">E6/$D6*100</f>
        <v>88.52459016393442</v>
      </c>
      <c r="AC6" s="217">
        <f t="shared" si="2"/>
        <v>3.278688524590164</v>
      </c>
      <c r="AD6" s="217">
        <f t="shared" si="3"/>
        <v>4.918032786885246</v>
      </c>
      <c r="AE6" s="217">
        <f t="shared" si="4"/>
        <v>0</v>
      </c>
      <c r="AF6" s="217">
        <f t="shared" si="5"/>
        <v>0</v>
      </c>
      <c r="AG6" s="217">
        <f t="shared" si="6"/>
        <v>0</v>
      </c>
      <c r="AH6" s="217">
        <f t="shared" si="7"/>
        <v>1.639344262295082</v>
      </c>
      <c r="AI6" s="217">
        <f t="shared" si="8"/>
        <v>0</v>
      </c>
      <c r="AJ6" s="217">
        <f t="shared" si="9"/>
        <v>1.639344262295082</v>
      </c>
      <c r="AK6" s="217">
        <f t="shared" si="10"/>
        <v>0</v>
      </c>
      <c r="AL6" s="217">
        <f t="shared" si="11"/>
        <v>0</v>
      </c>
      <c r="AM6" s="217">
        <f t="shared" si="12"/>
        <v>0</v>
      </c>
      <c r="AN6" s="217">
        <f t="shared" si="13"/>
        <v>0</v>
      </c>
      <c r="AO6" s="217">
        <f t="shared" si="14"/>
        <v>0</v>
      </c>
      <c r="AP6" s="217">
        <f t="shared" si="15"/>
        <v>0</v>
      </c>
      <c r="AQ6" s="217">
        <f t="shared" si="16"/>
        <v>0</v>
      </c>
      <c r="AR6" s="217">
        <f t="shared" si="17"/>
        <v>0</v>
      </c>
      <c r="AS6" s="217">
        <f t="shared" si="18"/>
        <v>0</v>
      </c>
      <c r="AT6" s="217">
        <f t="shared" si="19"/>
        <v>0</v>
      </c>
      <c r="AU6" s="217">
        <f t="shared" si="20"/>
        <v>0</v>
      </c>
      <c r="AV6" s="218">
        <f t="shared" si="21"/>
        <v>0</v>
      </c>
      <c r="AW6" s="216">
        <f t="shared" si="22"/>
        <v>3.278688524590164</v>
      </c>
      <c r="AX6" s="230">
        <f t="shared" si="23"/>
        <v>0</v>
      </c>
    </row>
    <row r="7" spans="1:50" ht="20.25" customHeight="1" thickBot="1">
      <c r="A7" s="18">
        <v>3</v>
      </c>
      <c r="B7" s="775"/>
      <c r="C7" s="261" t="s">
        <v>19</v>
      </c>
      <c r="D7" s="137">
        <v>44</v>
      </c>
      <c r="E7" s="140">
        <f t="shared" si="24"/>
        <v>40</v>
      </c>
      <c r="F7" s="122">
        <v>1</v>
      </c>
      <c r="G7" s="122">
        <v>3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3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2">
        <v>0</v>
      </c>
      <c r="U7" s="122">
        <v>0</v>
      </c>
      <c r="V7" s="122">
        <v>0</v>
      </c>
      <c r="W7" s="122">
        <v>0</v>
      </c>
      <c r="X7" s="122">
        <v>0</v>
      </c>
      <c r="Y7" s="141">
        <v>0</v>
      </c>
      <c r="Z7" s="152">
        <f t="shared" si="0"/>
        <v>0</v>
      </c>
      <c r="AA7" s="141">
        <f t="shared" si="1"/>
        <v>0</v>
      </c>
      <c r="AB7" s="216">
        <f t="shared" si="25"/>
        <v>90.9090909090909</v>
      </c>
      <c r="AC7" s="217">
        <f t="shared" si="2"/>
        <v>2.272727272727273</v>
      </c>
      <c r="AD7" s="217">
        <f t="shared" si="3"/>
        <v>6.8181818181818175</v>
      </c>
      <c r="AE7" s="217">
        <f t="shared" si="4"/>
        <v>0</v>
      </c>
      <c r="AF7" s="217">
        <f t="shared" si="5"/>
        <v>0</v>
      </c>
      <c r="AG7" s="217">
        <f t="shared" si="6"/>
        <v>0</v>
      </c>
      <c r="AH7" s="217">
        <f t="shared" si="7"/>
        <v>0</v>
      </c>
      <c r="AI7" s="217">
        <f t="shared" si="8"/>
        <v>0</v>
      </c>
      <c r="AJ7" s="217">
        <f t="shared" si="9"/>
        <v>0</v>
      </c>
      <c r="AK7" s="217">
        <f t="shared" si="10"/>
        <v>0</v>
      </c>
      <c r="AL7" s="217">
        <f t="shared" si="11"/>
        <v>0</v>
      </c>
      <c r="AM7" s="217">
        <f t="shared" si="12"/>
        <v>0</v>
      </c>
      <c r="AN7" s="217">
        <f t="shared" si="13"/>
        <v>0</v>
      </c>
      <c r="AO7" s="217">
        <f t="shared" si="14"/>
        <v>0</v>
      </c>
      <c r="AP7" s="217">
        <f t="shared" si="15"/>
        <v>0</v>
      </c>
      <c r="AQ7" s="217">
        <f t="shared" si="16"/>
        <v>0</v>
      </c>
      <c r="AR7" s="217">
        <f t="shared" si="17"/>
        <v>0</v>
      </c>
      <c r="AS7" s="217">
        <f t="shared" si="18"/>
        <v>0</v>
      </c>
      <c r="AT7" s="217">
        <f t="shared" si="19"/>
        <v>0</v>
      </c>
      <c r="AU7" s="217">
        <f t="shared" si="20"/>
        <v>0</v>
      </c>
      <c r="AV7" s="218">
        <f t="shared" si="21"/>
        <v>0</v>
      </c>
      <c r="AW7" s="216">
        <f t="shared" si="22"/>
        <v>0</v>
      </c>
      <c r="AX7" s="230">
        <f t="shared" si="23"/>
        <v>0</v>
      </c>
    </row>
    <row r="8" spans="1:50" ht="20.25" customHeight="1" thickBot="1">
      <c r="A8" s="18">
        <v>4</v>
      </c>
      <c r="B8" s="775"/>
      <c r="C8" s="261" t="s">
        <v>20</v>
      </c>
      <c r="D8" s="137">
        <v>44</v>
      </c>
      <c r="E8" s="140">
        <f t="shared" si="24"/>
        <v>36</v>
      </c>
      <c r="F8" s="122">
        <v>4</v>
      </c>
      <c r="G8" s="122">
        <v>2</v>
      </c>
      <c r="H8" s="122">
        <v>1</v>
      </c>
      <c r="I8" s="122">
        <v>0</v>
      </c>
      <c r="J8" s="122">
        <v>1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41">
        <v>0</v>
      </c>
      <c r="Z8" s="152">
        <f t="shared" si="0"/>
        <v>1</v>
      </c>
      <c r="AA8" s="141">
        <f t="shared" si="1"/>
        <v>0</v>
      </c>
      <c r="AB8" s="216">
        <f t="shared" si="25"/>
        <v>81.81818181818183</v>
      </c>
      <c r="AC8" s="217">
        <f t="shared" si="2"/>
        <v>9.090909090909092</v>
      </c>
      <c r="AD8" s="217">
        <f t="shared" si="3"/>
        <v>4.545454545454546</v>
      </c>
      <c r="AE8" s="217">
        <f t="shared" si="4"/>
        <v>2.272727272727273</v>
      </c>
      <c r="AF8" s="217">
        <f t="shared" si="5"/>
        <v>0</v>
      </c>
      <c r="AG8" s="217">
        <f t="shared" si="6"/>
        <v>2.272727272727273</v>
      </c>
      <c r="AH8" s="217">
        <f t="shared" si="7"/>
        <v>0</v>
      </c>
      <c r="AI8" s="217">
        <f t="shared" si="8"/>
        <v>0</v>
      </c>
      <c r="AJ8" s="217">
        <f t="shared" si="9"/>
        <v>0</v>
      </c>
      <c r="AK8" s="217">
        <f t="shared" si="10"/>
        <v>0</v>
      </c>
      <c r="AL8" s="217">
        <f t="shared" si="11"/>
        <v>0</v>
      </c>
      <c r="AM8" s="217">
        <f t="shared" si="12"/>
        <v>0</v>
      </c>
      <c r="AN8" s="217">
        <f t="shared" si="13"/>
        <v>0</v>
      </c>
      <c r="AO8" s="217">
        <f t="shared" si="14"/>
        <v>0</v>
      </c>
      <c r="AP8" s="217">
        <f t="shared" si="15"/>
        <v>0</v>
      </c>
      <c r="AQ8" s="217">
        <f t="shared" si="16"/>
        <v>0</v>
      </c>
      <c r="AR8" s="217">
        <f t="shared" si="17"/>
        <v>0</v>
      </c>
      <c r="AS8" s="217">
        <f t="shared" si="18"/>
        <v>0</v>
      </c>
      <c r="AT8" s="217">
        <f t="shared" si="19"/>
        <v>0</v>
      </c>
      <c r="AU8" s="217">
        <f t="shared" si="20"/>
        <v>0</v>
      </c>
      <c r="AV8" s="218">
        <f t="shared" si="21"/>
        <v>0</v>
      </c>
      <c r="AW8" s="216">
        <f t="shared" si="22"/>
        <v>2.272727272727273</v>
      </c>
      <c r="AX8" s="230">
        <f t="shared" si="23"/>
        <v>0</v>
      </c>
    </row>
    <row r="9" spans="1:50" ht="20.25" customHeight="1" thickBot="1">
      <c r="A9" s="18">
        <v>5</v>
      </c>
      <c r="B9" s="775"/>
      <c r="C9" s="261" t="s">
        <v>36</v>
      </c>
      <c r="D9" s="137">
        <v>30</v>
      </c>
      <c r="E9" s="140">
        <f t="shared" si="24"/>
        <v>26</v>
      </c>
      <c r="F9" s="122">
        <v>1</v>
      </c>
      <c r="G9" s="122">
        <v>1</v>
      </c>
      <c r="H9" s="122">
        <v>1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1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41">
        <v>0</v>
      </c>
      <c r="Z9" s="152">
        <f t="shared" si="0"/>
        <v>1</v>
      </c>
      <c r="AA9" s="141">
        <f t="shared" si="1"/>
        <v>1</v>
      </c>
      <c r="AB9" s="216">
        <f t="shared" si="25"/>
        <v>86.66666666666667</v>
      </c>
      <c r="AC9" s="217">
        <f t="shared" si="2"/>
        <v>3.3333333333333335</v>
      </c>
      <c r="AD9" s="217">
        <f t="shared" si="3"/>
        <v>3.3333333333333335</v>
      </c>
      <c r="AE9" s="217">
        <f t="shared" si="4"/>
        <v>3.3333333333333335</v>
      </c>
      <c r="AF9" s="217">
        <f t="shared" si="5"/>
        <v>0</v>
      </c>
      <c r="AG9" s="217">
        <f t="shared" si="6"/>
        <v>0</v>
      </c>
      <c r="AH9" s="217">
        <f t="shared" si="7"/>
        <v>0</v>
      </c>
      <c r="AI9" s="217">
        <f t="shared" si="8"/>
        <v>0</v>
      </c>
      <c r="AJ9" s="217">
        <f t="shared" si="9"/>
        <v>0</v>
      </c>
      <c r="AK9" s="217">
        <f t="shared" si="10"/>
        <v>0</v>
      </c>
      <c r="AL9" s="217">
        <f t="shared" si="11"/>
        <v>3.3333333333333335</v>
      </c>
      <c r="AM9" s="217">
        <f t="shared" si="12"/>
        <v>0</v>
      </c>
      <c r="AN9" s="217">
        <f t="shared" si="13"/>
        <v>0</v>
      </c>
      <c r="AO9" s="217">
        <f t="shared" si="14"/>
        <v>0</v>
      </c>
      <c r="AP9" s="217">
        <f t="shared" si="15"/>
        <v>0</v>
      </c>
      <c r="AQ9" s="217">
        <f t="shared" si="16"/>
        <v>0</v>
      </c>
      <c r="AR9" s="217">
        <f t="shared" si="17"/>
        <v>0</v>
      </c>
      <c r="AS9" s="217">
        <f t="shared" si="18"/>
        <v>0</v>
      </c>
      <c r="AT9" s="217">
        <f t="shared" si="19"/>
        <v>0</v>
      </c>
      <c r="AU9" s="217">
        <f t="shared" si="20"/>
        <v>0</v>
      </c>
      <c r="AV9" s="218">
        <f t="shared" si="21"/>
        <v>0</v>
      </c>
      <c r="AW9" s="216">
        <f t="shared" si="22"/>
        <v>3.3333333333333335</v>
      </c>
      <c r="AX9" s="230">
        <f t="shared" si="23"/>
        <v>3.3333333333333335</v>
      </c>
    </row>
    <row r="10" spans="1:50" ht="20.25" customHeight="1" thickBot="1">
      <c r="A10" s="18">
        <v>6</v>
      </c>
      <c r="B10" s="775"/>
      <c r="C10" s="262" t="s">
        <v>21</v>
      </c>
      <c r="D10" s="138">
        <v>27</v>
      </c>
      <c r="E10" s="159">
        <f t="shared" si="24"/>
        <v>22</v>
      </c>
      <c r="F10" s="193">
        <v>0</v>
      </c>
      <c r="G10" s="193">
        <v>3</v>
      </c>
      <c r="H10" s="193">
        <v>0</v>
      </c>
      <c r="I10" s="193">
        <v>0</v>
      </c>
      <c r="J10" s="193">
        <v>0</v>
      </c>
      <c r="K10" s="193">
        <v>1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1</v>
      </c>
      <c r="R10" s="193">
        <v>0</v>
      </c>
      <c r="S10" s="193">
        <v>0</v>
      </c>
      <c r="T10" s="193">
        <v>0</v>
      </c>
      <c r="U10" s="194">
        <v>0</v>
      </c>
      <c r="V10" s="193">
        <v>0</v>
      </c>
      <c r="W10" s="193">
        <v>0</v>
      </c>
      <c r="X10" s="193">
        <v>0</v>
      </c>
      <c r="Y10" s="195">
        <v>0</v>
      </c>
      <c r="Z10" s="196">
        <f t="shared" si="0"/>
        <v>2</v>
      </c>
      <c r="AA10" s="195">
        <f t="shared" si="1"/>
        <v>1</v>
      </c>
      <c r="AB10" s="219">
        <f t="shared" si="25"/>
        <v>81.48148148148148</v>
      </c>
      <c r="AC10" s="220">
        <f t="shared" si="2"/>
        <v>0</v>
      </c>
      <c r="AD10" s="220">
        <f t="shared" si="3"/>
        <v>11.11111111111111</v>
      </c>
      <c r="AE10" s="220">
        <f t="shared" si="4"/>
        <v>0</v>
      </c>
      <c r="AF10" s="220">
        <f t="shared" si="5"/>
        <v>0</v>
      </c>
      <c r="AG10" s="220">
        <f t="shared" si="6"/>
        <v>0</v>
      </c>
      <c r="AH10" s="220">
        <f t="shared" si="7"/>
        <v>3.7037037037037033</v>
      </c>
      <c r="AI10" s="220">
        <f t="shared" si="8"/>
        <v>0</v>
      </c>
      <c r="AJ10" s="220">
        <f t="shared" si="9"/>
        <v>0</v>
      </c>
      <c r="AK10" s="220">
        <f t="shared" si="10"/>
        <v>0</v>
      </c>
      <c r="AL10" s="220">
        <f t="shared" si="11"/>
        <v>0</v>
      </c>
      <c r="AM10" s="220">
        <f t="shared" si="12"/>
        <v>0</v>
      </c>
      <c r="AN10" s="220">
        <f t="shared" si="13"/>
        <v>3.7037037037037033</v>
      </c>
      <c r="AO10" s="220">
        <f t="shared" si="14"/>
        <v>0</v>
      </c>
      <c r="AP10" s="220">
        <f t="shared" si="15"/>
        <v>0</v>
      </c>
      <c r="AQ10" s="220">
        <f t="shared" si="16"/>
        <v>0</v>
      </c>
      <c r="AR10" s="220">
        <f t="shared" si="17"/>
        <v>0</v>
      </c>
      <c r="AS10" s="220">
        <f t="shared" si="18"/>
        <v>0</v>
      </c>
      <c r="AT10" s="220">
        <f t="shared" si="19"/>
        <v>0</v>
      </c>
      <c r="AU10" s="220">
        <f t="shared" si="20"/>
        <v>0</v>
      </c>
      <c r="AV10" s="221">
        <f t="shared" si="21"/>
        <v>0</v>
      </c>
      <c r="AW10" s="219">
        <f t="shared" si="22"/>
        <v>7.4074074074074066</v>
      </c>
      <c r="AX10" s="231">
        <f t="shared" si="23"/>
        <v>3.7037037037037033</v>
      </c>
    </row>
    <row r="11" spans="1:50" ht="20.25" customHeight="1" thickBot="1">
      <c r="A11" s="18">
        <v>7</v>
      </c>
      <c r="B11" s="733" t="s">
        <v>75</v>
      </c>
      <c r="C11" s="260" t="s">
        <v>22</v>
      </c>
      <c r="D11" s="136">
        <v>169</v>
      </c>
      <c r="E11" s="165">
        <f t="shared" si="24"/>
        <v>139</v>
      </c>
      <c r="F11" s="197">
        <v>5</v>
      </c>
      <c r="G11" s="197">
        <v>8</v>
      </c>
      <c r="H11" s="197">
        <v>1</v>
      </c>
      <c r="I11" s="197">
        <v>4</v>
      </c>
      <c r="J11" s="197">
        <v>4</v>
      </c>
      <c r="K11" s="197">
        <v>1</v>
      </c>
      <c r="L11" s="197">
        <v>1</v>
      </c>
      <c r="M11" s="197">
        <v>1</v>
      </c>
      <c r="N11" s="197">
        <v>1</v>
      </c>
      <c r="O11" s="197">
        <v>1</v>
      </c>
      <c r="P11" s="197">
        <v>0</v>
      </c>
      <c r="Q11" s="197">
        <v>1</v>
      </c>
      <c r="R11" s="197">
        <v>1</v>
      </c>
      <c r="S11" s="197">
        <v>1</v>
      </c>
      <c r="T11" s="197">
        <v>0</v>
      </c>
      <c r="U11" s="197">
        <v>0</v>
      </c>
      <c r="V11" s="197">
        <v>0</v>
      </c>
      <c r="W11" s="197">
        <v>0</v>
      </c>
      <c r="X11" s="197">
        <v>0</v>
      </c>
      <c r="Y11" s="198">
        <v>0</v>
      </c>
      <c r="Z11" s="199">
        <f t="shared" si="0"/>
        <v>12</v>
      </c>
      <c r="AA11" s="198">
        <f t="shared" si="1"/>
        <v>5</v>
      </c>
      <c r="AB11" s="213">
        <f t="shared" si="25"/>
        <v>82.24852071005917</v>
      </c>
      <c r="AC11" s="214">
        <f t="shared" si="2"/>
        <v>2.9585798816568047</v>
      </c>
      <c r="AD11" s="214">
        <f t="shared" si="3"/>
        <v>4.733727810650888</v>
      </c>
      <c r="AE11" s="214">
        <f t="shared" si="4"/>
        <v>0.591715976331361</v>
      </c>
      <c r="AF11" s="214">
        <f t="shared" si="5"/>
        <v>2.366863905325444</v>
      </c>
      <c r="AG11" s="214">
        <f t="shared" si="6"/>
        <v>2.366863905325444</v>
      </c>
      <c r="AH11" s="214">
        <f t="shared" si="7"/>
        <v>0.591715976331361</v>
      </c>
      <c r="AI11" s="214">
        <f t="shared" si="8"/>
        <v>0.591715976331361</v>
      </c>
      <c r="AJ11" s="214">
        <f t="shared" si="9"/>
        <v>0.591715976331361</v>
      </c>
      <c r="AK11" s="214">
        <f t="shared" si="10"/>
        <v>0.591715976331361</v>
      </c>
      <c r="AL11" s="214">
        <f t="shared" si="11"/>
        <v>0.591715976331361</v>
      </c>
      <c r="AM11" s="214">
        <f t="shared" si="12"/>
        <v>0</v>
      </c>
      <c r="AN11" s="214">
        <f t="shared" si="13"/>
        <v>0.591715976331361</v>
      </c>
      <c r="AO11" s="214">
        <f t="shared" si="14"/>
        <v>0.591715976331361</v>
      </c>
      <c r="AP11" s="214">
        <f t="shared" si="15"/>
        <v>0.591715976331361</v>
      </c>
      <c r="AQ11" s="214">
        <f t="shared" si="16"/>
        <v>0</v>
      </c>
      <c r="AR11" s="214">
        <f t="shared" si="17"/>
        <v>0</v>
      </c>
      <c r="AS11" s="214">
        <f t="shared" si="18"/>
        <v>0</v>
      </c>
      <c r="AT11" s="214">
        <f t="shared" si="19"/>
        <v>0</v>
      </c>
      <c r="AU11" s="214">
        <f t="shared" si="20"/>
        <v>0</v>
      </c>
      <c r="AV11" s="215">
        <f t="shared" si="21"/>
        <v>0</v>
      </c>
      <c r="AW11" s="213">
        <f t="shared" si="22"/>
        <v>7.100591715976331</v>
      </c>
      <c r="AX11" s="229">
        <f t="shared" si="23"/>
        <v>2.9585798816568047</v>
      </c>
    </row>
    <row r="12" spans="1:50" ht="20.25" customHeight="1" thickBot="1">
      <c r="A12" s="18">
        <v>8</v>
      </c>
      <c r="B12" s="733"/>
      <c r="C12" s="262" t="s">
        <v>23</v>
      </c>
      <c r="D12" s="138">
        <v>400</v>
      </c>
      <c r="E12" s="159">
        <f t="shared" si="24"/>
        <v>361</v>
      </c>
      <c r="F12" s="190">
        <v>9</v>
      </c>
      <c r="G12" s="190">
        <v>14</v>
      </c>
      <c r="H12" s="190">
        <v>7</v>
      </c>
      <c r="I12" s="190">
        <v>4</v>
      </c>
      <c r="J12" s="190">
        <v>2</v>
      </c>
      <c r="K12" s="190">
        <v>1</v>
      </c>
      <c r="L12" s="190">
        <v>1</v>
      </c>
      <c r="M12" s="190">
        <v>0</v>
      </c>
      <c r="N12" s="190">
        <v>0</v>
      </c>
      <c r="O12" s="190">
        <v>1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1">
        <v>0</v>
      </c>
      <c r="Z12" s="192">
        <f t="shared" si="0"/>
        <v>5</v>
      </c>
      <c r="AA12" s="191">
        <f t="shared" si="1"/>
        <v>1</v>
      </c>
      <c r="AB12" s="219">
        <f t="shared" si="25"/>
        <v>90.25</v>
      </c>
      <c r="AC12" s="220">
        <f t="shared" si="2"/>
        <v>2.25</v>
      </c>
      <c r="AD12" s="220">
        <f t="shared" si="3"/>
        <v>3.5000000000000004</v>
      </c>
      <c r="AE12" s="220">
        <f t="shared" si="4"/>
        <v>1.7500000000000002</v>
      </c>
      <c r="AF12" s="220">
        <f t="shared" si="5"/>
        <v>1</v>
      </c>
      <c r="AG12" s="220">
        <f t="shared" si="6"/>
        <v>0.5</v>
      </c>
      <c r="AH12" s="220">
        <f t="shared" si="7"/>
        <v>0.25</v>
      </c>
      <c r="AI12" s="220">
        <f t="shared" si="8"/>
        <v>0.25</v>
      </c>
      <c r="AJ12" s="220">
        <f t="shared" si="9"/>
        <v>0</v>
      </c>
      <c r="AK12" s="220">
        <f t="shared" si="10"/>
        <v>0</v>
      </c>
      <c r="AL12" s="220">
        <f t="shared" si="11"/>
        <v>0.25</v>
      </c>
      <c r="AM12" s="220">
        <f t="shared" si="12"/>
        <v>0</v>
      </c>
      <c r="AN12" s="220">
        <f t="shared" si="13"/>
        <v>0</v>
      </c>
      <c r="AO12" s="220">
        <f t="shared" si="14"/>
        <v>0</v>
      </c>
      <c r="AP12" s="220">
        <f t="shared" si="15"/>
        <v>0</v>
      </c>
      <c r="AQ12" s="220">
        <f t="shared" si="16"/>
        <v>0</v>
      </c>
      <c r="AR12" s="220">
        <f t="shared" si="17"/>
        <v>0</v>
      </c>
      <c r="AS12" s="220">
        <f t="shared" si="18"/>
        <v>0</v>
      </c>
      <c r="AT12" s="220">
        <f t="shared" si="19"/>
        <v>0</v>
      </c>
      <c r="AU12" s="220">
        <f t="shared" si="20"/>
        <v>0</v>
      </c>
      <c r="AV12" s="221">
        <f t="shared" si="21"/>
        <v>0</v>
      </c>
      <c r="AW12" s="219">
        <f t="shared" si="22"/>
        <v>1.25</v>
      </c>
      <c r="AX12" s="231">
        <f t="shared" si="23"/>
        <v>0.25</v>
      </c>
    </row>
    <row r="13" spans="1:50" ht="20.25" customHeight="1" thickBot="1">
      <c r="A13" s="18">
        <v>9</v>
      </c>
      <c r="B13" s="733" t="s">
        <v>78</v>
      </c>
      <c r="C13" s="260" t="s">
        <v>24</v>
      </c>
      <c r="D13" s="137">
        <v>1286</v>
      </c>
      <c r="E13" s="176">
        <f t="shared" si="24"/>
        <v>1118</v>
      </c>
      <c r="F13" s="124">
        <v>35</v>
      </c>
      <c r="G13" s="124">
        <v>70</v>
      </c>
      <c r="H13" s="124">
        <v>13</v>
      </c>
      <c r="I13" s="124">
        <v>13</v>
      </c>
      <c r="J13" s="124">
        <v>6</v>
      </c>
      <c r="K13" s="124">
        <v>7</v>
      </c>
      <c r="L13" s="124">
        <v>6</v>
      </c>
      <c r="M13" s="124">
        <v>6</v>
      </c>
      <c r="N13" s="124">
        <v>6</v>
      </c>
      <c r="O13" s="124">
        <v>0</v>
      </c>
      <c r="P13" s="124">
        <v>2</v>
      </c>
      <c r="Q13" s="124">
        <v>2</v>
      </c>
      <c r="R13" s="124">
        <v>1</v>
      </c>
      <c r="S13" s="124">
        <v>0</v>
      </c>
      <c r="T13" s="124">
        <v>1</v>
      </c>
      <c r="U13" s="124">
        <v>0</v>
      </c>
      <c r="V13" s="124">
        <v>0</v>
      </c>
      <c r="W13" s="124">
        <v>0</v>
      </c>
      <c r="X13" s="124">
        <v>0</v>
      </c>
      <c r="Y13" s="185">
        <v>0</v>
      </c>
      <c r="Z13" s="186">
        <f t="shared" si="0"/>
        <v>37</v>
      </c>
      <c r="AA13" s="185">
        <f t="shared" si="1"/>
        <v>12</v>
      </c>
      <c r="AB13" s="222">
        <f t="shared" si="25"/>
        <v>86.93623639191291</v>
      </c>
      <c r="AC13" s="223">
        <f t="shared" si="2"/>
        <v>2.7216174183514776</v>
      </c>
      <c r="AD13" s="223">
        <f t="shared" si="3"/>
        <v>5.443234836702955</v>
      </c>
      <c r="AE13" s="223">
        <f t="shared" si="4"/>
        <v>1.010886469673406</v>
      </c>
      <c r="AF13" s="223">
        <f t="shared" si="5"/>
        <v>1.010886469673406</v>
      </c>
      <c r="AG13" s="223">
        <f t="shared" si="6"/>
        <v>0.46656298600311047</v>
      </c>
      <c r="AH13" s="223">
        <f t="shared" si="7"/>
        <v>0.5443234836702955</v>
      </c>
      <c r="AI13" s="223">
        <f t="shared" si="8"/>
        <v>0.46656298600311047</v>
      </c>
      <c r="AJ13" s="223">
        <f t="shared" si="9"/>
        <v>0.46656298600311047</v>
      </c>
      <c r="AK13" s="223">
        <f t="shared" si="10"/>
        <v>0.46656298600311047</v>
      </c>
      <c r="AL13" s="223">
        <f t="shared" si="11"/>
        <v>0</v>
      </c>
      <c r="AM13" s="223">
        <f t="shared" si="12"/>
        <v>0.15552099533437014</v>
      </c>
      <c r="AN13" s="223">
        <f t="shared" si="13"/>
        <v>0.15552099533437014</v>
      </c>
      <c r="AO13" s="223">
        <f t="shared" si="14"/>
        <v>0.07776049766718507</v>
      </c>
      <c r="AP13" s="223">
        <f t="shared" si="15"/>
        <v>0</v>
      </c>
      <c r="AQ13" s="223">
        <f t="shared" si="16"/>
        <v>0.07776049766718507</v>
      </c>
      <c r="AR13" s="223">
        <f t="shared" si="17"/>
        <v>0</v>
      </c>
      <c r="AS13" s="223">
        <f t="shared" si="18"/>
        <v>0</v>
      </c>
      <c r="AT13" s="223">
        <f t="shared" si="19"/>
        <v>0</v>
      </c>
      <c r="AU13" s="223">
        <f t="shared" si="20"/>
        <v>0</v>
      </c>
      <c r="AV13" s="224">
        <f t="shared" si="21"/>
        <v>0</v>
      </c>
      <c r="AW13" s="222">
        <f t="shared" si="22"/>
        <v>2.8771384136858478</v>
      </c>
      <c r="AX13" s="232">
        <f t="shared" si="23"/>
        <v>0.9331259720062209</v>
      </c>
    </row>
    <row r="14" spans="1:50" ht="20.25" customHeight="1" thickBot="1">
      <c r="A14" s="18">
        <v>10</v>
      </c>
      <c r="B14" s="733"/>
      <c r="C14" s="261" t="s">
        <v>25</v>
      </c>
      <c r="D14" s="137">
        <v>879</v>
      </c>
      <c r="E14" s="140">
        <f t="shared" si="24"/>
        <v>818</v>
      </c>
      <c r="F14" s="127">
        <v>14</v>
      </c>
      <c r="G14" s="127">
        <v>18</v>
      </c>
      <c r="H14" s="127">
        <v>4</v>
      </c>
      <c r="I14" s="127">
        <v>8</v>
      </c>
      <c r="J14" s="127">
        <v>3</v>
      </c>
      <c r="K14" s="127">
        <v>6</v>
      </c>
      <c r="L14" s="127">
        <v>4</v>
      </c>
      <c r="M14" s="127">
        <v>0</v>
      </c>
      <c r="N14" s="127">
        <v>0</v>
      </c>
      <c r="O14" s="127">
        <v>0</v>
      </c>
      <c r="P14" s="127">
        <v>0</v>
      </c>
      <c r="Q14" s="127">
        <v>1</v>
      </c>
      <c r="R14" s="127">
        <v>1</v>
      </c>
      <c r="S14" s="127">
        <v>2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42">
        <v>0</v>
      </c>
      <c r="Z14" s="153">
        <f t="shared" si="0"/>
        <v>17</v>
      </c>
      <c r="AA14" s="142">
        <f t="shared" si="1"/>
        <v>4</v>
      </c>
      <c r="AB14" s="216">
        <f t="shared" si="25"/>
        <v>93.06029579067122</v>
      </c>
      <c r="AC14" s="217">
        <f t="shared" si="2"/>
        <v>1.5927189988623434</v>
      </c>
      <c r="AD14" s="217">
        <f t="shared" si="3"/>
        <v>2.04778156996587</v>
      </c>
      <c r="AE14" s="217">
        <f t="shared" si="4"/>
        <v>0.4550625711035267</v>
      </c>
      <c r="AF14" s="217">
        <f t="shared" si="5"/>
        <v>0.9101251422070534</v>
      </c>
      <c r="AG14" s="217">
        <f t="shared" si="6"/>
        <v>0.3412969283276451</v>
      </c>
      <c r="AH14" s="217">
        <f t="shared" si="7"/>
        <v>0.6825938566552902</v>
      </c>
      <c r="AI14" s="217">
        <f t="shared" si="8"/>
        <v>0.4550625711035267</v>
      </c>
      <c r="AJ14" s="217">
        <f t="shared" si="9"/>
        <v>0</v>
      </c>
      <c r="AK14" s="217">
        <f t="shared" si="10"/>
        <v>0</v>
      </c>
      <c r="AL14" s="217">
        <f t="shared" si="11"/>
        <v>0</v>
      </c>
      <c r="AM14" s="217">
        <f t="shared" si="12"/>
        <v>0</v>
      </c>
      <c r="AN14" s="217">
        <f t="shared" si="13"/>
        <v>0.11376564277588168</v>
      </c>
      <c r="AO14" s="217">
        <f t="shared" si="14"/>
        <v>0.11376564277588168</v>
      </c>
      <c r="AP14" s="217">
        <f t="shared" si="15"/>
        <v>0.22753128555176336</v>
      </c>
      <c r="AQ14" s="217">
        <f t="shared" si="16"/>
        <v>0</v>
      </c>
      <c r="AR14" s="217">
        <f t="shared" si="17"/>
        <v>0</v>
      </c>
      <c r="AS14" s="217">
        <f t="shared" si="18"/>
        <v>0</v>
      </c>
      <c r="AT14" s="217">
        <f t="shared" si="19"/>
        <v>0</v>
      </c>
      <c r="AU14" s="217">
        <f t="shared" si="20"/>
        <v>0</v>
      </c>
      <c r="AV14" s="218">
        <f t="shared" si="21"/>
        <v>0</v>
      </c>
      <c r="AW14" s="216">
        <f t="shared" si="22"/>
        <v>1.9340159271899888</v>
      </c>
      <c r="AX14" s="230">
        <f t="shared" si="23"/>
        <v>0.4550625711035267</v>
      </c>
    </row>
    <row r="15" spans="1:50" ht="20.25" customHeight="1" thickBot="1">
      <c r="A15" s="18">
        <v>11</v>
      </c>
      <c r="B15" s="733"/>
      <c r="C15" s="261" t="s">
        <v>26</v>
      </c>
      <c r="D15" s="137">
        <v>499</v>
      </c>
      <c r="E15" s="140">
        <f t="shared" si="24"/>
        <v>454</v>
      </c>
      <c r="F15" s="127">
        <v>7</v>
      </c>
      <c r="G15" s="127">
        <v>23</v>
      </c>
      <c r="H15" s="127">
        <v>0</v>
      </c>
      <c r="I15" s="127">
        <v>5</v>
      </c>
      <c r="J15" s="127">
        <v>1</v>
      </c>
      <c r="K15" s="127">
        <v>2</v>
      </c>
      <c r="L15" s="127">
        <v>4</v>
      </c>
      <c r="M15" s="127">
        <v>1</v>
      </c>
      <c r="N15" s="127">
        <v>1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42">
        <v>1</v>
      </c>
      <c r="Z15" s="153">
        <f t="shared" si="0"/>
        <v>10</v>
      </c>
      <c r="AA15" s="142">
        <f t="shared" si="1"/>
        <v>2</v>
      </c>
      <c r="AB15" s="216">
        <f t="shared" si="25"/>
        <v>90.98196392785572</v>
      </c>
      <c r="AC15" s="217">
        <f t="shared" si="2"/>
        <v>1.402805611222445</v>
      </c>
      <c r="AD15" s="217">
        <f t="shared" si="3"/>
        <v>4.609218436873747</v>
      </c>
      <c r="AE15" s="217">
        <f t="shared" si="4"/>
        <v>0</v>
      </c>
      <c r="AF15" s="217">
        <f t="shared" si="5"/>
        <v>1.002004008016032</v>
      </c>
      <c r="AG15" s="217">
        <f t="shared" si="6"/>
        <v>0.2004008016032064</v>
      </c>
      <c r="AH15" s="217">
        <f t="shared" si="7"/>
        <v>0.4008016032064128</v>
      </c>
      <c r="AI15" s="217">
        <f t="shared" si="8"/>
        <v>0.8016032064128256</v>
      </c>
      <c r="AJ15" s="217">
        <f t="shared" si="9"/>
        <v>0.2004008016032064</v>
      </c>
      <c r="AK15" s="217">
        <f t="shared" si="10"/>
        <v>0.2004008016032064</v>
      </c>
      <c r="AL15" s="217">
        <f t="shared" si="11"/>
        <v>0</v>
      </c>
      <c r="AM15" s="217">
        <f t="shared" si="12"/>
        <v>0</v>
      </c>
      <c r="AN15" s="217">
        <f t="shared" si="13"/>
        <v>0</v>
      </c>
      <c r="AO15" s="217">
        <f t="shared" si="14"/>
        <v>0</v>
      </c>
      <c r="AP15" s="217">
        <f t="shared" si="15"/>
        <v>0</v>
      </c>
      <c r="AQ15" s="217">
        <f t="shared" si="16"/>
        <v>0</v>
      </c>
      <c r="AR15" s="217">
        <f t="shared" si="17"/>
        <v>0</v>
      </c>
      <c r="AS15" s="217">
        <f t="shared" si="18"/>
        <v>0</v>
      </c>
      <c r="AT15" s="217">
        <f t="shared" si="19"/>
        <v>0</v>
      </c>
      <c r="AU15" s="217">
        <f t="shared" si="20"/>
        <v>0</v>
      </c>
      <c r="AV15" s="218">
        <f t="shared" si="21"/>
        <v>0.2004008016032064</v>
      </c>
      <c r="AW15" s="216">
        <f t="shared" si="22"/>
        <v>2.004008016032064</v>
      </c>
      <c r="AX15" s="230">
        <f t="shared" si="23"/>
        <v>0.4008016032064128</v>
      </c>
    </row>
    <row r="16" spans="1:50" ht="20.25" customHeight="1" thickBot="1">
      <c r="A16" s="18">
        <v>12</v>
      </c>
      <c r="B16" s="733"/>
      <c r="C16" s="261" t="s">
        <v>37</v>
      </c>
      <c r="D16" s="137">
        <v>163</v>
      </c>
      <c r="E16" s="140">
        <f t="shared" si="24"/>
        <v>150</v>
      </c>
      <c r="F16" s="122">
        <v>0</v>
      </c>
      <c r="G16" s="122">
        <v>6</v>
      </c>
      <c r="H16" s="122">
        <v>2</v>
      </c>
      <c r="I16" s="122">
        <v>2</v>
      </c>
      <c r="J16" s="122">
        <v>1</v>
      </c>
      <c r="K16" s="122">
        <v>1</v>
      </c>
      <c r="L16" s="122">
        <v>0</v>
      </c>
      <c r="M16" s="122">
        <v>0</v>
      </c>
      <c r="N16" s="122">
        <v>0</v>
      </c>
      <c r="O16" s="122">
        <v>0</v>
      </c>
      <c r="P16" s="122">
        <v>1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41">
        <v>0</v>
      </c>
      <c r="Z16" s="152">
        <f t="shared" si="0"/>
        <v>3</v>
      </c>
      <c r="AA16" s="141">
        <f t="shared" si="1"/>
        <v>1</v>
      </c>
      <c r="AB16" s="216">
        <f t="shared" si="25"/>
        <v>92.02453987730061</v>
      </c>
      <c r="AC16" s="217">
        <f t="shared" si="2"/>
        <v>0</v>
      </c>
      <c r="AD16" s="217">
        <f t="shared" si="3"/>
        <v>3.6809815950920246</v>
      </c>
      <c r="AE16" s="217">
        <f t="shared" si="4"/>
        <v>1.2269938650306749</v>
      </c>
      <c r="AF16" s="217">
        <f t="shared" si="5"/>
        <v>1.2269938650306749</v>
      </c>
      <c r="AG16" s="217">
        <f t="shared" si="6"/>
        <v>0.6134969325153374</v>
      </c>
      <c r="AH16" s="217">
        <f t="shared" si="7"/>
        <v>0.6134969325153374</v>
      </c>
      <c r="AI16" s="217">
        <f t="shared" si="8"/>
        <v>0</v>
      </c>
      <c r="AJ16" s="217">
        <f t="shared" si="9"/>
        <v>0</v>
      </c>
      <c r="AK16" s="217">
        <f t="shared" si="10"/>
        <v>0</v>
      </c>
      <c r="AL16" s="217">
        <f t="shared" si="11"/>
        <v>0</v>
      </c>
      <c r="AM16" s="217">
        <f t="shared" si="12"/>
        <v>0.6134969325153374</v>
      </c>
      <c r="AN16" s="217">
        <f t="shared" si="13"/>
        <v>0</v>
      </c>
      <c r="AO16" s="217">
        <f t="shared" si="14"/>
        <v>0</v>
      </c>
      <c r="AP16" s="217">
        <f t="shared" si="15"/>
        <v>0</v>
      </c>
      <c r="AQ16" s="217">
        <f t="shared" si="16"/>
        <v>0</v>
      </c>
      <c r="AR16" s="217">
        <f t="shared" si="17"/>
        <v>0</v>
      </c>
      <c r="AS16" s="217">
        <f t="shared" si="18"/>
        <v>0</v>
      </c>
      <c r="AT16" s="217">
        <f t="shared" si="19"/>
        <v>0</v>
      </c>
      <c r="AU16" s="217">
        <f t="shared" si="20"/>
        <v>0</v>
      </c>
      <c r="AV16" s="218">
        <f t="shared" si="21"/>
        <v>0</v>
      </c>
      <c r="AW16" s="216">
        <f t="shared" si="22"/>
        <v>1.8404907975460123</v>
      </c>
      <c r="AX16" s="230">
        <f t="shared" si="23"/>
        <v>0.6134969325153374</v>
      </c>
    </row>
    <row r="17" spans="1:50" ht="20.25" customHeight="1" thickBot="1">
      <c r="A17" s="18">
        <v>13</v>
      </c>
      <c r="B17" s="733"/>
      <c r="C17" s="261" t="s">
        <v>27</v>
      </c>
      <c r="D17" s="137">
        <v>385</v>
      </c>
      <c r="E17" s="140">
        <f t="shared" si="24"/>
        <v>347</v>
      </c>
      <c r="F17" s="127">
        <v>6</v>
      </c>
      <c r="G17" s="127">
        <v>12</v>
      </c>
      <c r="H17" s="127">
        <v>8</v>
      </c>
      <c r="I17" s="127">
        <v>5</v>
      </c>
      <c r="J17" s="127">
        <v>0</v>
      </c>
      <c r="K17" s="127">
        <v>1</v>
      </c>
      <c r="L17" s="127">
        <v>0</v>
      </c>
      <c r="M17" s="127">
        <v>2</v>
      </c>
      <c r="N17" s="127">
        <v>1</v>
      </c>
      <c r="O17" s="127">
        <v>1</v>
      </c>
      <c r="P17" s="127">
        <v>1</v>
      </c>
      <c r="Q17" s="127">
        <v>0</v>
      </c>
      <c r="R17" s="127">
        <v>0</v>
      </c>
      <c r="S17" s="127">
        <v>1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42">
        <v>0</v>
      </c>
      <c r="Z17" s="153">
        <f t="shared" si="0"/>
        <v>7</v>
      </c>
      <c r="AA17" s="142">
        <f t="shared" si="1"/>
        <v>4</v>
      </c>
      <c r="AB17" s="216">
        <f t="shared" si="25"/>
        <v>90.12987012987013</v>
      </c>
      <c r="AC17" s="217">
        <f t="shared" si="2"/>
        <v>1.5584415584415585</v>
      </c>
      <c r="AD17" s="217">
        <f t="shared" si="3"/>
        <v>3.116883116883117</v>
      </c>
      <c r="AE17" s="217">
        <f t="shared" si="4"/>
        <v>2.0779220779220777</v>
      </c>
      <c r="AF17" s="217">
        <f t="shared" si="5"/>
        <v>1.2987012987012987</v>
      </c>
      <c r="AG17" s="217">
        <f t="shared" si="6"/>
        <v>0</v>
      </c>
      <c r="AH17" s="217">
        <f t="shared" si="7"/>
        <v>0.2597402597402597</v>
      </c>
      <c r="AI17" s="217">
        <f t="shared" si="8"/>
        <v>0</v>
      </c>
      <c r="AJ17" s="217">
        <f t="shared" si="9"/>
        <v>0.5194805194805194</v>
      </c>
      <c r="AK17" s="217">
        <f t="shared" si="10"/>
        <v>0.2597402597402597</v>
      </c>
      <c r="AL17" s="217">
        <f t="shared" si="11"/>
        <v>0.2597402597402597</v>
      </c>
      <c r="AM17" s="217">
        <f t="shared" si="12"/>
        <v>0.2597402597402597</v>
      </c>
      <c r="AN17" s="217">
        <f t="shared" si="13"/>
        <v>0</v>
      </c>
      <c r="AO17" s="217">
        <f t="shared" si="14"/>
        <v>0</v>
      </c>
      <c r="AP17" s="217">
        <f t="shared" si="15"/>
        <v>0.2597402597402597</v>
      </c>
      <c r="AQ17" s="217">
        <f t="shared" si="16"/>
        <v>0</v>
      </c>
      <c r="AR17" s="217">
        <f t="shared" si="17"/>
        <v>0</v>
      </c>
      <c r="AS17" s="217">
        <f t="shared" si="18"/>
        <v>0</v>
      </c>
      <c r="AT17" s="217">
        <f t="shared" si="19"/>
        <v>0</v>
      </c>
      <c r="AU17" s="217">
        <f t="shared" si="20"/>
        <v>0</v>
      </c>
      <c r="AV17" s="218">
        <f t="shared" si="21"/>
        <v>0</v>
      </c>
      <c r="AW17" s="216">
        <f t="shared" si="22"/>
        <v>1.8181818181818181</v>
      </c>
      <c r="AX17" s="230">
        <f t="shared" si="23"/>
        <v>1.0389610389610389</v>
      </c>
    </row>
    <row r="18" spans="1:50" ht="20.25" customHeight="1" thickBot="1">
      <c r="A18" s="18">
        <v>14</v>
      </c>
      <c r="B18" s="733"/>
      <c r="C18" s="261" t="s">
        <v>28</v>
      </c>
      <c r="D18" s="137">
        <v>274</v>
      </c>
      <c r="E18" s="140">
        <f t="shared" si="24"/>
        <v>243</v>
      </c>
      <c r="F18" s="127">
        <v>11</v>
      </c>
      <c r="G18" s="127">
        <v>8</v>
      </c>
      <c r="H18" s="127">
        <v>2</v>
      </c>
      <c r="I18" s="127">
        <v>3</v>
      </c>
      <c r="J18" s="127">
        <v>0</v>
      </c>
      <c r="K18" s="127">
        <v>2</v>
      </c>
      <c r="L18" s="127">
        <v>2</v>
      </c>
      <c r="M18" s="127">
        <v>0</v>
      </c>
      <c r="N18" s="127">
        <v>1</v>
      </c>
      <c r="O18" s="127">
        <v>2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42">
        <v>0</v>
      </c>
      <c r="Z18" s="153">
        <f t="shared" si="0"/>
        <v>7</v>
      </c>
      <c r="AA18" s="142">
        <f t="shared" si="1"/>
        <v>3</v>
      </c>
      <c r="AB18" s="216">
        <f t="shared" si="25"/>
        <v>88.6861313868613</v>
      </c>
      <c r="AC18" s="217">
        <f t="shared" si="2"/>
        <v>4.014598540145985</v>
      </c>
      <c r="AD18" s="217">
        <f t="shared" si="3"/>
        <v>2.9197080291970803</v>
      </c>
      <c r="AE18" s="217">
        <f t="shared" si="4"/>
        <v>0.7299270072992701</v>
      </c>
      <c r="AF18" s="217">
        <f t="shared" si="5"/>
        <v>1.094890510948905</v>
      </c>
      <c r="AG18" s="217">
        <f t="shared" si="6"/>
        <v>0</v>
      </c>
      <c r="AH18" s="217">
        <f t="shared" si="7"/>
        <v>0.7299270072992701</v>
      </c>
      <c r="AI18" s="217">
        <f t="shared" si="8"/>
        <v>0.7299270072992701</v>
      </c>
      <c r="AJ18" s="217">
        <f t="shared" si="9"/>
        <v>0</v>
      </c>
      <c r="AK18" s="217">
        <f t="shared" si="10"/>
        <v>0.36496350364963503</v>
      </c>
      <c r="AL18" s="217">
        <f t="shared" si="11"/>
        <v>0.7299270072992701</v>
      </c>
      <c r="AM18" s="217">
        <f t="shared" si="12"/>
        <v>0</v>
      </c>
      <c r="AN18" s="217">
        <f t="shared" si="13"/>
        <v>0</v>
      </c>
      <c r="AO18" s="217">
        <f t="shared" si="14"/>
        <v>0</v>
      </c>
      <c r="AP18" s="217">
        <f t="shared" si="15"/>
        <v>0</v>
      </c>
      <c r="AQ18" s="217">
        <f t="shared" si="16"/>
        <v>0</v>
      </c>
      <c r="AR18" s="217">
        <f t="shared" si="17"/>
        <v>0</v>
      </c>
      <c r="AS18" s="217">
        <f t="shared" si="18"/>
        <v>0</v>
      </c>
      <c r="AT18" s="217">
        <f t="shared" si="19"/>
        <v>0</v>
      </c>
      <c r="AU18" s="217">
        <f t="shared" si="20"/>
        <v>0</v>
      </c>
      <c r="AV18" s="218">
        <f t="shared" si="21"/>
        <v>0</v>
      </c>
      <c r="AW18" s="216">
        <f t="shared" si="22"/>
        <v>2.5547445255474455</v>
      </c>
      <c r="AX18" s="230">
        <f t="shared" si="23"/>
        <v>1.094890510948905</v>
      </c>
    </row>
    <row r="19" spans="1:50" ht="20.25" customHeight="1" thickBot="1">
      <c r="A19" s="18">
        <v>15</v>
      </c>
      <c r="B19" s="733"/>
      <c r="C19" s="261" t="s">
        <v>29</v>
      </c>
      <c r="D19" s="137">
        <v>310</v>
      </c>
      <c r="E19" s="140">
        <f t="shared" si="24"/>
        <v>273</v>
      </c>
      <c r="F19" s="127">
        <v>9</v>
      </c>
      <c r="G19" s="127">
        <v>9</v>
      </c>
      <c r="H19" s="127">
        <v>3</v>
      </c>
      <c r="I19" s="127">
        <v>4</v>
      </c>
      <c r="J19" s="127">
        <v>4</v>
      </c>
      <c r="K19" s="127">
        <v>2</v>
      </c>
      <c r="L19" s="127">
        <v>2</v>
      </c>
      <c r="M19" s="127">
        <v>1</v>
      </c>
      <c r="N19" s="127">
        <v>0</v>
      </c>
      <c r="O19" s="127">
        <v>2</v>
      </c>
      <c r="P19" s="127">
        <v>0</v>
      </c>
      <c r="Q19" s="127">
        <v>0</v>
      </c>
      <c r="R19" s="127">
        <v>0</v>
      </c>
      <c r="S19" s="127">
        <v>1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42">
        <v>0</v>
      </c>
      <c r="Z19" s="153">
        <f t="shared" si="0"/>
        <v>12</v>
      </c>
      <c r="AA19" s="142">
        <f t="shared" si="1"/>
        <v>3</v>
      </c>
      <c r="AB19" s="216">
        <f t="shared" si="25"/>
        <v>88.06451612903226</v>
      </c>
      <c r="AC19" s="217">
        <f t="shared" si="2"/>
        <v>2.903225806451613</v>
      </c>
      <c r="AD19" s="217">
        <f t="shared" si="3"/>
        <v>2.903225806451613</v>
      </c>
      <c r="AE19" s="217">
        <f t="shared" si="4"/>
        <v>0.967741935483871</v>
      </c>
      <c r="AF19" s="217">
        <f t="shared" si="5"/>
        <v>1.2903225806451613</v>
      </c>
      <c r="AG19" s="217">
        <f t="shared" si="6"/>
        <v>1.2903225806451613</v>
      </c>
      <c r="AH19" s="217">
        <f t="shared" si="7"/>
        <v>0.6451612903225806</v>
      </c>
      <c r="AI19" s="217">
        <f t="shared" si="8"/>
        <v>0.6451612903225806</v>
      </c>
      <c r="AJ19" s="217">
        <f t="shared" si="9"/>
        <v>0.3225806451612903</v>
      </c>
      <c r="AK19" s="217">
        <f t="shared" si="10"/>
        <v>0</v>
      </c>
      <c r="AL19" s="217">
        <f t="shared" si="11"/>
        <v>0.6451612903225806</v>
      </c>
      <c r="AM19" s="217">
        <f t="shared" si="12"/>
        <v>0</v>
      </c>
      <c r="AN19" s="217">
        <f t="shared" si="13"/>
        <v>0</v>
      </c>
      <c r="AO19" s="217">
        <f t="shared" si="14"/>
        <v>0</v>
      </c>
      <c r="AP19" s="217">
        <f t="shared" si="15"/>
        <v>0.3225806451612903</v>
      </c>
      <c r="AQ19" s="217">
        <f t="shared" si="16"/>
        <v>0</v>
      </c>
      <c r="AR19" s="217">
        <f t="shared" si="17"/>
        <v>0</v>
      </c>
      <c r="AS19" s="217">
        <f t="shared" si="18"/>
        <v>0</v>
      </c>
      <c r="AT19" s="217">
        <f t="shared" si="19"/>
        <v>0</v>
      </c>
      <c r="AU19" s="217">
        <f t="shared" si="20"/>
        <v>0</v>
      </c>
      <c r="AV19" s="218">
        <f t="shared" si="21"/>
        <v>0</v>
      </c>
      <c r="AW19" s="216">
        <f t="shared" si="22"/>
        <v>3.870967741935484</v>
      </c>
      <c r="AX19" s="230">
        <f t="shared" si="23"/>
        <v>0.967741935483871</v>
      </c>
    </row>
    <row r="20" spans="1:50" ht="20.25" customHeight="1" thickBot="1">
      <c r="A20" s="18">
        <v>16</v>
      </c>
      <c r="B20" s="733"/>
      <c r="C20" s="262" t="s">
        <v>30</v>
      </c>
      <c r="D20" s="138">
        <v>450</v>
      </c>
      <c r="E20" s="159">
        <f t="shared" si="24"/>
        <v>411</v>
      </c>
      <c r="F20" s="190">
        <v>15</v>
      </c>
      <c r="G20" s="190">
        <v>7</v>
      </c>
      <c r="H20" s="190">
        <v>1</v>
      </c>
      <c r="I20" s="190">
        <v>4</v>
      </c>
      <c r="J20" s="190">
        <v>4</v>
      </c>
      <c r="K20" s="190">
        <v>3</v>
      </c>
      <c r="L20" s="190">
        <v>3</v>
      </c>
      <c r="M20" s="190">
        <v>1</v>
      </c>
      <c r="N20" s="190">
        <v>1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1">
        <v>0</v>
      </c>
      <c r="Z20" s="192">
        <f t="shared" si="0"/>
        <v>12</v>
      </c>
      <c r="AA20" s="191">
        <f t="shared" si="1"/>
        <v>1</v>
      </c>
      <c r="AB20" s="219">
        <f t="shared" si="25"/>
        <v>91.33333333333333</v>
      </c>
      <c r="AC20" s="220">
        <f t="shared" si="2"/>
        <v>3.3333333333333335</v>
      </c>
      <c r="AD20" s="220">
        <f t="shared" si="3"/>
        <v>1.5555555555555556</v>
      </c>
      <c r="AE20" s="220">
        <f t="shared" si="4"/>
        <v>0.2222222222222222</v>
      </c>
      <c r="AF20" s="220">
        <f t="shared" si="5"/>
        <v>0.8888888888888888</v>
      </c>
      <c r="AG20" s="220">
        <f t="shared" si="6"/>
        <v>0.8888888888888888</v>
      </c>
      <c r="AH20" s="220">
        <f t="shared" si="7"/>
        <v>0.6666666666666667</v>
      </c>
      <c r="AI20" s="220">
        <f t="shared" si="8"/>
        <v>0.6666666666666667</v>
      </c>
      <c r="AJ20" s="220">
        <f t="shared" si="9"/>
        <v>0.2222222222222222</v>
      </c>
      <c r="AK20" s="220">
        <f t="shared" si="10"/>
        <v>0.2222222222222222</v>
      </c>
      <c r="AL20" s="220">
        <f t="shared" si="11"/>
        <v>0</v>
      </c>
      <c r="AM20" s="220">
        <f t="shared" si="12"/>
        <v>0</v>
      </c>
      <c r="AN20" s="220">
        <f t="shared" si="13"/>
        <v>0</v>
      </c>
      <c r="AO20" s="220">
        <f t="shared" si="14"/>
        <v>0</v>
      </c>
      <c r="AP20" s="220">
        <f t="shared" si="15"/>
        <v>0</v>
      </c>
      <c r="AQ20" s="220">
        <f t="shared" si="16"/>
        <v>0</v>
      </c>
      <c r="AR20" s="220">
        <f t="shared" si="17"/>
        <v>0</v>
      </c>
      <c r="AS20" s="220">
        <f t="shared" si="18"/>
        <v>0</v>
      </c>
      <c r="AT20" s="220">
        <f t="shared" si="19"/>
        <v>0</v>
      </c>
      <c r="AU20" s="220">
        <f t="shared" si="20"/>
        <v>0</v>
      </c>
      <c r="AV20" s="221">
        <f t="shared" si="21"/>
        <v>0</v>
      </c>
      <c r="AW20" s="219">
        <f t="shared" si="22"/>
        <v>2.666666666666667</v>
      </c>
      <c r="AX20" s="231">
        <f t="shared" si="23"/>
        <v>0.2222222222222222</v>
      </c>
    </row>
    <row r="21" spans="1:50" ht="20.25" customHeight="1" thickBot="1">
      <c r="A21" s="18">
        <v>17</v>
      </c>
      <c r="B21" s="733" t="s">
        <v>76</v>
      </c>
      <c r="C21" s="260" t="s">
        <v>31</v>
      </c>
      <c r="D21" s="136">
        <v>824</v>
      </c>
      <c r="E21" s="165">
        <f t="shared" si="24"/>
        <v>723</v>
      </c>
      <c r="F21" s="197">
        <v>21</v>
      </c>
      <c r="G21" s="197">
        <v>34</v>
      </c>
      <c r="H21" s="197">
        <v>11</v>
      </c>
      <c r="I21" s="197">
        <v>11</v>
      </c>
      <c r="J21" s="197">
        <v>8</v>
      </c>
      <c r="K21" s="197">
        <v>5</v>
      </c>
      <c r="L21" s="197">
        <v>4</v>
      </c>
      <c r="M21" s="197">
        <v>0</v>
      </c>
      <c r="N21" s="197">
        <v>3</v>
      </c>
      <c r="O21" s="197">
        <v>2</v>
      </c>
      <c r="P21" s="197">
        <v>1</v>
      </c>
      <c r="Q21" s="197">
        <v>1</v>
      </c>
      <c r="R21" s="197">
        <v>0</v>
      </c>
      <c r="S21" s="197">
        <v>0</v>
      </c>
      <c r="T21" s="197">
        <v>0</v>
      </c>
      <c r="U21" s="197">
        <v>0</v>
      </c>
      <c r="V21" s="197">
        <v>0</v>
      </c>
      <c r="W21" s="197">
        <v>0</v>
      </c>
      <c r="X21" s="197">
        <v>0</v>
      </c>
      <c r="Y21" s="198">
        <v>0</v>
      </c>
      <c r="Z21" s="199">
        <f t="shared" si="0"/>
        <v>24</v>
      </c>
      <c r="AA21" s="198">
        <f t="shared" si="1"/>
        <v>7</v>
      </c>
      <c r="AB21" s="213">
        <f t="shared" si="25"/>
        <v>87.74271844660194</v>
      </c>
      <c r="AC21" s="214">
        <f t="shared" si="2"/>
        <v>2.5485436893203883</v>
      </c>
      <c r="AD21" s="214">
        <f t="shared" si="3"/>
        <v>4.12621359223301</v>
      </c>
      <c r="AE21" s="214">
        <f t="shared" si="4"/>
        <v>1.3349514563106795</v>
      </c>
      <c r="AF21" s="214">
        <f t="shared" si="5"/>
        <v>1.3349514563106795</v>
      </c>
      <c r="AG21" s="214">
        <f t="shared" si="6"/>
        <v>0.9708737864077669</v>
      </c>
      <c r="AH21" s="214">
        <f t="shared" si="7"/>
        <v>0.6067961165048543</v>
      </c>
      <c r="AI21" s="214">
        <f t="shared" si="8"/>
        <v>0.48543689320388345</v>
      </c>
      <c r="AJ21" s="214">
        <f t="shared" si="9"/>
        <v>0</v>
      </c>
      <c r="AK21" s="214">
        <f t="shared" si="10"/>
        <v>0.3640776699029126</v>
      </c>
      <c r="AL21" s="214">
        <f t="shared" si="11"/>
        <v>0.24271844660194172</v>
      </c>
      <c r="AM21" s="214">
        <f t="shared" si="12"/>
        <v>0.12135922330097086</v>
      </c>
      <c r="AN21" s="214">
        <f t="shared" si="13"/>
        <v>0.12135922330097086</v>
      </c>
      <c r="AO21" s="214">
        <f t="shared" si="14"/>
        <v>0</v>
      </c>
      <c r="AP21" s="214">
        <f t="shared" si="15"/>
        <v>0</v>
      </c>
      <c r="AQ21" s="214">
        <f t="shared" si="16"/>
        <v>0</v>
      </c>
      <c r="AR21" s="214">
        <f t="shared" si="17"/>
        <v>0</v>
      </c>
      <c r="AS21" s="214">
        <f t="shared" si="18"/>
        <v>0</v>
      </c>
      <c r="AT21" s="214">
        <f t="shared" si="19"/>
        <v>0</v>
      </c>
      <c r="AU21" s="214">
        <f t="shared" si="20"/>
        <v>0</v>
      </c>
      <c r="AV21" s="215">
        <f t="shared" si="21"/>
        <v>0</v>
      </c>
      <c r="AW21" s="213">
        <f t="shared" si="22"/>
        <v>2.912621359223301</v>
      </c>
      <c r="AX21" s="229">
        <f t="shared" si="23"/>
        <v>0.8495145631067961</v>
      </c>
    </row>
    <row r="22" spans="1:50" ht="20.25" customHeight="1" thickBot="1">
      <c r="A22" s="18">
        <v>18</v>
      </c>
      <c r="B22" s="733"/>
      <c r="C22" s="262" t="s">
        <v>32</v>
      </c>
      <c r="D22" s="138">
        <v>146</v>
      </c>
      <c r="E22" s="159">
        <f t="shared" si="24"/>
        <v>121</v>
      </c>
      <c r="F22" s="190">
        <v>3</v>
      </c>
      <c r="G22" s="190">
        <v>11</v>
      </c>
      <c r="H22" s="190">
        <v>3</v>
      </c>
      <c r="I22" s="190">
        <v>4</v>
      </c>
      <c r="J22" s="190">
        <v>1</v>
      </c>
      <c r="K22" s="190">
        <v>1</v>
      </c>
      <c r="L22" s="200">
        <v>0</v>
      </c>
      <c r="M22" s="190">
        <v>1</v>
      </c>
      <c r="N22" s="190">
        <v>1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1">
        <v>0</v>
      </c>
      <c r="Z22" s="192">
        <f t="shared" si="0"/>
        <v>4</v>
      </c>
      <c r="AA22" s="191">
        <f t="shared" si="1"/>
        <v>1</v>
      </c>
      <c r="AB22" s="219">
        <f t="shared" si="25"/>
        <v>82.87671232876713</v>
      </c>
      <c r="AC22" s="220">
        <f t="shared" si="2"/>
        <v>2.054794520547945</v>
      </c>
      <c r="AD22" s="220">
        <f t="shared" si="3"/>
        <v>7.534246575342466</v>
      </c>
      <c r="AE22" s="220">
        <f t="shared" si="4"/>
        <v>2.054794520547945</v>
      </c>
      <c r="AF22" s="220">
        <f t="shared" si="5"/>
        <v>2.73972602739726</v>
      </c>
      <c r="AG22" s="220">
        <f t="shared" si="6"/>
        <v>0.684931506849315</v>
      </c>
      <c r="AH22" s="220">
        <f t="shared" si="7"/>
        <v>0.684931506849315</v>
      </c>
      <c r="AI22" s="220">
        <f t="shared" si="8"/>
        <v>0</v>
      </c>
      <c r="AJ22" s="220">
        <f t="shared" si="9"/>
        <v>0.684931506849315</v>
      </c>
      <c r="AK22" s="220">
        <f t="shared" si="10"/>
        <v>0.684931506849315</v>
      </c>
      <c r="AL22" s="220">
        <f t="shared" si="11"/>
        <v>0</v>
      </c>
      <c r="AM22" s="220">
        <f t="shared" si="12"/>
        <v>0</v>
      </c>
      <c r="AN22" s="220">
        <f t="shared" si="13"/>
        <v>0</v>
      </c>
      <c r="AO22" s="220">
        <f t="shared" si="14"/>
        <v>0</v>
      </c>
      <c r="AP22" s="220">
        <f t="shared" si="15"/>
        <v>0</v>
      </c>
      <c r="AQ22" s="220">
        <f t="shared" si="16"/>
        <v>0</v>
      </c>
      <c r="AR22" s="220">
        <f t="shared" si="17"/>
        <v>0</v>
      </c>
      <c r="AS22" s="220">
        <f t="shared" si="18"/>
        <v>0</v>
      </c>
      <c r="AT22" s="220">
        <f t="shared" si="19"/>
        <v>0</v>
      </c>
      <c r="AU22" s="220">
        <f t="shared" si="20"/>
        <v>0</v>
      </c>
      <c r="AV22" s="221">
        <f t="shared" si="21"/>
        <v>0</v>
      </c>
      <c r="AW22" s="219">
        <f t="shared" si="22"/>
        <v>2.73972602739726</v>
      </c>
      <c r="AX22" s="231">
        <f t="shared" si="23"/>
        <v>0.684931506849315</v>
      </c>
    </row>
    <row r="23" spans="1:50" ht="20.25" customHeight="1" thickBot="1">
      <c r="A23" s="18">
        <v>19</v>
      </c>
      <c r="B23" s="733" t="s">
        <v>77</v>
      </c>
      <c r="C23" s="260" t="s">
        <v>34</v>
      </c>
      <c r="D23" s="136">
        <v>1099</v>
      </c>
      <c r="E23" s="165">
        <f t="shared" si="24"/>
        <v>923</v>
      </c>
      <c r="F23" s="197">
        <v>35</v>
      </c>
      <c r="G23" s="197">
        <v>61</v>
      </c>
      <c r="H23" s="201">
        <v>10</v>
      </c>
      <c r="I23" s="197">
        <v>25</v>
      </c>
      <c r="J23" s="197">
        <v>6</v>
      </c>
      <c r="K23" s="197">
        <v>7</v>
      </c>
      <c r="L23" s="197">
        <v>6</v>
      </c>
      <c r="M23" s="197">
        <v>11</v>
      </c>
      <c r="N23" s="197">
        <v>6</v>
      </c>
      <c r="O23" s="197">
        <v>3</v>
      </c>
      <c r="P23" s="197">
        <v>2</v>
      </c>
      <c r="Q23" s="197">
        <v>2</v>
      </c>
      <c r="R23" s="197">
        <v>1</v>
      </c>
      <c r="S23" s="197">
        <v>0</v>
      </c>
      <c r="T23" s="197">
        <v>0</v>
      </c>
      <c r="U23" s="197">
        <v>0</v>
      </c>
      <c r="V23" s="197">
        <v>0</v>
      </c>
      <c r="W23" s="197">
        <v>0</v>
      </c>
      <c r="X23" s="197">
        <v>1</v>
      </c>
      <c r="Y23" s="198">
        <v>0</v>
      </c>
      <c r="Z23" s="199">
        <f t="shared" si="0"/>
        <v>45</v>
      </c>
      <c r="AA23" s="198">
        <f t="shared" si="1"/>
        <v>15</v>
      </c>
      <c r="AB23" s="213">
        <f t="shared" si="25"/>
        <v>83.98544131028207</v>
      </c>
      <c r="AC23" s="214">
        <f t="shared" si="2"/>
        <v>3.1847133757961785</v>
      </c>
      <c r="AD23" s="214">
        <f t="shared" si="3"/>
        <v>5.550500454959054</v>
      </c>
      <c r="AE23" s="214">
        <f t="shared" si="4"/>
        <v>0.9099181073703366</v>
      </c>
      <c r="AF23" s="214">
        <f t="shared" si="5"/>
        <v>2.2747952684258417</v>
      </c>
      <c r="AG23" s="214">
        <f t="shared" si="6"/>
        <v>0.5459508644222021</v>
      </c>
      <c r="AH23" s="214">
        <f t="shared" si="7"/>
        <v>0.6369426751592357</v>
      </c>
      <c r="AI23" s="214">
        <f t="shared" si="8"/>
        <v>0.5459508644222021</v>
      </c>
      <c r="AJ23" s="214">
        <f t="shared" si="9"/>
        <v>1.0009099181073704</v>
      </c>
      <c r="AK23" s="214">
        <f t="shared" si="10"/>
        <v>0.5459508644222021</v>
      </c>
      <c r="AL23" s="214">
        <f t="shared" si="11"/>
        <v>0.27297543221110104</v>
      </c>
      <c r="AM23" s="214">
        <f t="shared" si="12"/>
        <v>0.18198362147406735</v>
      </c>
      <c r="AN23" s="214">
        <f t="shared" si="13"/>
        <v>0.18198362147406735</v>
      </c>
      <c r="AO23" s="214">
        <f t="shared" si="14"/>
        <v>0.09099181073703368</v>
      </c>
      <c r="AP23" s="214">
        <f t="shared" si="15"/>
        <v>0</v>
      </c>
      <c r="AQ23" s="214">
        <f t="shared" si="16"/>
        <v>0</v>
      </c>
      <c r="AR23" s="214">
        <f t="shared" si="17"/>
        <v>0</v>
      </c>
      <c r="AS23" s="214">
        <f t="shared" si="18"/>
        <v>0</v>
      </c>
      <c r="AT23" s="214">
        <f t="shared" si="19"/>
        <v>0</v>
      </c>
      <c r="AU23" s="214">
        <f t="shared" si="20"/>
        <v>0.09099181073703368</v>
      </c>
      <c r="AV23" s="215">
        <f t="shared" si="21"/>
        <v>0</v>
      </c>
      <c r="AW23" s="213">
        <f t="shared" si="22"/>
        <v>4.094631483166515</v>
      </c>
      <c r="AX23" s="229">
        <f t="shared" si="23"/>
        <v>1.364877161055505</v>
      </c>
    </row>
    <row r="24" spans="1:50" ht="20.25" customHeight="1" thickBot="1">
      <c r="A24" s="18">
        <v>20</v>
      </c>
      <c r="B24" s="733"/>
      <c r="C24" s="263" t="s">
        <v>139</v>
      </c>
      <c r="D24" s="138">
        <v>2060</v>
      </c>
      <c r="E24" s="159">
        <f t="shared" si="24"/>
        <v>1826</v>
      </c>
      <c r="F24" s="190">
        <v>52</v>
      </c>
      <c r="G24" s="190">
        <v>79</v>
      </c>
      <c r="H24" s="190">
        <v>25</v>
      </c>
      <c r="I24" s="190">
        <v>24</v>
      </c>
      <c r="J24" s="190">
        <v>15</v>
      </c>
      <c r="K24" s="190">
        <v>15</v>
      </c>
      <c r="L24" s="190">
        <v>5</v>
      </c>
      <c r="M24" s="190">
        <v>5</v>
      </c>
      <c r="N24" s="190">
        <v>5</v>
      </c>
      <c r="O24" s="190">
        <v>1</v>
      </c>
      <c r="P24" s="190">
        <v>3</v>
      </c>
      <c r="Q24" s="190">
        <v>1</v>
      </c>
      <c r="R24" s="190">
        <v>1</v>
      </c>
      <c r="S24" s="190">
        <v>2</v>
      </c>
      <c r="T24" s="190">
        <v>1</v>
      </c>
      <c r="U24" s="190">
        <v>0</v>
      </c>
      <c r="V24" s="190">
        <v>0</v>
      </c>
      <c r="W24" s="190">
        <v>0</v>
      </c>
      <c r="X24" s="190">
        <v>0</v>
      </c>
      <c r="Y24" s="191">
        <v>0</v>
      </c>
      <c r="Z24" s="192">
        <f t="shared" si="0"/>
        <v>54</v>
      </c>
      <c r="AA24" s="191">
        <f t="shared" si="1"/>
        <v>14</v>
      </c>
      <c r="AB24" s="219">
        <f t="shared" si="25"/>
        <v>88.64077669902912</v>
      </c>
      <c r="AC24" s="220">
        <f t="shared" si="2"/>
        <v>2.524271844660194</v>
      </c>
      <c r="AD24" s="220">
        <f t="shared" si="3"/>
        <v>3.8349514563106797</v>
      </c>
      <c r="AE24" s="220">
        <f t="shared" si="4"/>
        <v>1.2135922330097086</v>
      </c>
      <c r="AF24" s="220">
        <f t="shared" si="5"/>
        <v>1.1650485436893203</v>
      </c>
      <c r="AG24" s="220">
        <f t="shared" si="6"/>
        <v>0.7281553398058253</v>
      </c>
      <c r="AH24" s="220">
        <f t="shared" si="7"/>
        <v>0.7281553398058253</v>
      </c>
      <c r="AI24" s="220">
        <f t="shared" si="8"/>
        <v>0.24271844660194172</v>
      </c>
      <c r="AJ24" s="220">
        <f t="shared" si="9"/>
        <v>0.24271844660194172</v>
      </c>
      <c r="AK24" s="220">
        <f t="shared" si="10"/>
        <v>0.24271844660194172</v>
      </c>
      <c r="AL24" s="220">
        <f t="shared" si="11"/>
        <v>0.04854368932038835</v>
      </c>
      <c r="AM24" s="220">
        <f t="shared" si="12"/>
        <v>0.14563106796116504</v>
      </c>
      <c r="AN24" s="220">
        <f t="shared" si="13"/>
        <v>0.04854368932038835</v>
      </c>
      <c r="AO24" s="220">
        <f t="shared" si="14"/>
        <v>0.04854368932038835</v>
      </c>
      <c r="AP24" s="220">
        <f t="shared" si="15"/>
        <v>0.0970873786407767</v>
      </c>
      <c r="AQ24" s="220">
        <f t="shared" si="16"/>
        <v>0.04854368932038835</v>
      </c>
      <c r="AR24" s="220">
        <f t="shared" si="17"/>
        <v>0</v>
      </c>
      <c r="AS24" s="220">
        <f t="shared" si="18"/>
        <v>0</v>
      </c>
      <c r="AT24" s="220">
        <f t="shared" si="19"/>
        <v>0</v>
      </c>
      <c r="AU24" s="220">
        <f t="shared" si="20"/>
        <v>0</v>
      </c>
      <c r="AV24" s="221">
        <f t="shared" si="21"/>
        <v>0</v>
      </c>
      <c r="AW24" s="219">
        <f t="shared" si="22"/>
        <v>2.621359223300971</v>
      </c>
      <c r="AX24" s="231">
        <f t="shared" si="23"/>
        <v>0.6796116504854369</v>
      </c>
    </row>
    <row r="25" spans="1:50" ht="20.25" customHeight="1" thickBot="1">
      <c r="A25" s="18">
        <v>21</v>
      </c>
      <c r="B25" s="733" t="s">
        <v>116</v>
      </c>
      <c r="C25" s="260" t="s">
        <v>43</v>
      </c>
      <c r="D25" s="136">
        <v>814</v>
      </c>
      <c r="E25" s="165">
        <f t="shared" si="24"/>
        <v>717</v>
      </c>
      <c r="F25" s="197">
        <v>22</v>
      </c>
      <c r="G25" s="197">
        <v>37</v>
      </c>
      <c r="H25" s="197">
        <v>10</v>
      </c>
      <c r="I25" s="197">
        <v>11</v>
      </c>
      <c r="J25" s="197">
        <v>5</v>
      </c>
      <c r="K25" s="197">
        <v>3</v>
      </c>
      <c r="L25" s="197">
        <v>2</v>
      </c>
      <c r="M25" s="197">
        <v>5</v>
      </c>
      <c r="N25" s="197">
        <v>0</v>
      </c>
      <c r="O25" s="197">
        <v>0</v>
      </c>
      <c r="P25" s="197">
        <v>0</v>
      </c>
      <c r="Q25" s="197">
        <v>0</v>
      </c>
      <c r="R25" s="197">
        <v>1</v>
      </c>
      <c r="S25" s="197">
        <v>0</v>
      </c>
      <c r="T25" s="197">
        <v>0</v>
      </c>
      <c r="U25" s="197">
        <v>0</v>
      </c>
      <c r="V25" s="197">
        <v>0</v>
      </c>
      <c r="W25" s="197">
        <v>0</v>
      </c>
      <c r="X25" s="197">
        <v>0</v>
      </c>
      <c r="Y25" s="198">
        <v>1</v>
      </c>
      <c r="Z25" s="199">
        <f t="shared" si="0"/>
        <v>17</v>
      </c>
      <c r="AA25" s="198">
        <f t="shared" si="1"/>
        <v>2</v>
      </c>
      <c r="AB25" s="213">
        <f t="shared" si="25"/>
        <v>88.08353808353809</v>
      </c>
      <c r="AC25" s="214">
        <f t="shared" si="2"/>
        <v>2.7027027027027026</v>
      </c>
      <c r="AD25" s="214">
        <f t="shared" si="3"/>
        <v>4.545454545454546</v>
      </c>
      <c r="AE25" s="214">
        <f t="shared" si="4"/>
        <v>1.2285012285012284</v>
      </c>
      <c r="AF25" s="214">
        <f t="shared" si="5"/>
        <v>1.3513513513513513</v>
      </c>
      <c r="AG25" s="214">
        <f t="shared" si="6"/>
        <v>0.6142506142506142</v>
      </c>
      <c r="AH25" s="214">
        <f t="shared" si="7"/>
        <v>0.36855036855036855</v>
      </c>
      <c r="AI25" s="214">
        <f t="shared" si="8"/>
        <v>0.2457002457002457</v>
      </c>
      <c r="AJ25" s="214">
        <f t="shared" si="9"/>
        <v>0.6142506142506142</v>
      </c>
      <c r="AK25" s="214">
        <f t="shared" si="10"/>
        <v>0</v>
      </c>
      <c r="AL25" s="214">
        <f t="shared" si="11"/>
        <v>0</v>
      </c>
      <c r="AM25" s="214">
        <f t="shared" si="12"/>
        <v>0</v>
      </c>
      <c r="AN25" s="214">
        <f t="shared" si="13"/>
        <v>0</v>
      </c>
      <c r="AO25" s="214">
        <f t="shared" si="14"/>
        <v>0.12285012285012285</v>
      </c>
      <c r="AP25" s="214">
        <f t="shared" si="15"/>
        <v>0</v>
      </c>
      <c r="AQ25" s="214">
        <f t="shared" si="16"/>
        <v>0</v>
      </c>
      <c r="AR25" s="214">
        <f t="shared" si="17"/>
        <v>0</v>
      </c>
      <c r="AS25" s="214">
        <f t="shared" si="18"/>
        <v>0</v>
      </c>
      <c r="AT25" s="214">
        <f t="shared" si="19"/>
        <v>0</v>
      </c>
      <c r="AU25" s="214">
        <f t="shared" si="20"/>
        <v>0</v>
      </c>
      <c r="AV25" s="215">
        <f t="shared" si="21"/>
        <v>0.12285012285012285</v>
      </c>
      <c r="AW25" s="213">
        <f t="shared" si="22"/>
        <v>2.0884520884520885</v>
      </c>
      <c r="AX25" s="229">
        <f t="shared" si="23"/>
        <v>0.2457002457002457</v>
      </c>
    </row>
    <row r="26" spans="1:50" ht="20.25" customHeight="1" thickBot="1">
      <c r="A26" s="18">
        <v>22</v>
      </c>
      <c r="B26" s="733"/>
      <c r="C26" s="261" t="s">
        <v>47</v>
      </c>
      <c r="D26" s="137">
        <v>986</v>
      </c>
      <c r="E26" s="140">
        <f t="shared" si="24"/>
        <v>855</v>
      </c>
      <c r="F26" s="127">
        <v>25</v>
      </c>
      <c r="G26" s="127">
        <v>46</v>
      </c>
      <c r="H26" s="127">
        <v>8</v>
      </c>
      <c r="I26" s="127">
        <v>19</v>
      </c>
      <c r="J26" s="127">
        <v>10</v>
      </c>
      <c r="K26" s="127">
        <v>7</v>
      </c>
      <c r="L26" s="127">
        <v>3</v>
      </c>
      <c r="M26" s="127">
        <v>5</v>
      </c>
      <c r="N26" s="127">
        <v>1</v>
      </c>
      <c r="O26" s="127">
        <v>1</v>
      </c>
      <c r="P26" s="127">
        <v>2</v>
      </c>
      <c r="Q26" s="127">
        <v>0</v>
      </c>
      <c r="R26" s="127">
        <v>1</v>
      </c>
      <c r="S26" s="127">
        <v>1</v>
      </c>
      <c r="T26" s="127">
        <v>0</v>
      </c>
      <c r="U26" s="127">
        <v>0</v>
      </c>
      <c r="V26" s="127">
        <v>0</v>
      </c>
      <c r="W26" s="127">
        <v>0</v>
      </c>
      <c r="X26" s="127">
        <v>1</v>
      </c>
      <c r="Y26" s="142">
        <v>1</v>
      </c>
      <c r="Z26" s="153">
        <f t="shared" si="0"/>
        <v>33</v>
      </c>
      <c r="AA26" s="142">
        <f t="shared" si="1"/>
        <v>8</v>
      </c>
      <c r="AB26" s="216">
        <f t="shared" si="25"/>
        <v>86.71399594320486</v>
      </c>
      <c r="AC26" s="217">
        <f t="shared" si="2"/>
        <v>2.535496957403651</v>
      </c>
      <c r="AD26" s="217">
        <f t="shared" si="3"/>
        <v>4.665314401622718</v>
      </c>
      <c r="AE26" s="217">
        <f t="shared" si="4"/>
        <v>0.8113590263691683</v>
      </c>
      <c r="AF26" s="217">
        <f t="shared" si="5"/>
        <v>1.9269776876267748</v>
      </c>
      <c r="AG26" s="217">
        <f t="shared" si="6"/>
        <v>1.0141987829614605</v>
      </c>
      <c r="AH26" s="217">
        <f t="shared" si="7"/>
        <v>0.7099391480730223</v>
      </c>
      <c r="AI26" s="217">
        <f t="shared" si="8"/>
        <v>0.3042596348884381</v>
      </c>
      <c r="AJ26" s="217">
        <f t="shared" si="9"/>
        <v>0.5070993914807302</v>
      </c>
      <c r="AK26" s="217">
        <f t="shared" si="10"/>
        <v>0.10141987829614604</v>
      </c>
      <c r="AL26" s="217">
        <f t="shared" si="11"/>
        <v>0.10141987829614604</v>
      </c>
      <c r="AM26" s="217">
        <f t="shared" si="12"/>
        <v>0.2028397565922921</v>
      </c>
      <c r="AN26" s="217">
        <f t="shared" si="13"/>
        <v>0</v>
      </c>
      <c r="AO26" s="217">
        <f t="shared" si="14"/>
        <v>0.10141987829614604</v>
      </c>
      <c r="AP26" s="217">
        <f t="shared" si="15"/>
        <v>0.10141987829614604</v>
      </c>
      <c r="AQ26" s="217">
        <f t="shared" si="16"/>
        <v>0</v>
      </c>
      <c r="AR26" s="217">
        <f t="shared" si="17"/>
        <v>0</v>
      </c>
      <c r="AS26" s="217">
        <f t="shared" si="18"/>
        <v>0</v>
      </c>
      <c r="AT26" s="217">
        <f t="shared" si="19"/>
        <v>0</v>
      </c>
      <c r="AU26" s="217">
        <f t="shared" si="20"/>
        <v>0.10141987829614604</v>
      </c>
      <c r="AV26" s="218">
        <f t="shared" si="21"/>
        <v>0.10141987829614604</v>
      </c>
      <c r="AW26" s="216">
        <f t="shared" si="22"/>
        <v>3.3468559837728193</v>
      </c>
      <c r="AX26" s="230">
        <f t="shared" si="23"/>
        <v>0.8113590263691683</v>
      </c>
    </row>
    <row r="27" spans="1:50" ht="20.25" customHeight="1" thickBot="1">
      <c r="A27" s="18">
        <v>23</v>
      </c>
      <c r="B27" s="733"/>
      <c r="C27" s="261" t="s">
        <v>44</v>
      </c>
      <c r="D27" s="137">
        <v>1219</v>
      </c>
      <c r="E27" s="140">
        <f t="shared" si="24"/>
        <v>1120</v>
      </c>
      <c r="F27" s="127">
        <v>27</v>
      </c>
      <c r="G27" s="127">
        <v>40</v>
      </c>
      <c r="H27" s="127">
        <v>4</v>
      </c>
      <c r="I27" s="127">
        <v>10</v>
      </c>
      <c r="J27" s="127">
        <v>2</v>
      </c>
      <c r="K27" s="127">
        <v>6</v>
      </c>
      <c r="L27" s="127">
        <v>1</v>
      </c>
      <c r="M27" s="127">
        <v>3</v>
      </c>
      <c r="N27" s="127">
        <v>0</v>
      </c>
      <c r="O27" s="127">
        <v>2</v>
      </c>
      <c r="P27" s="127">
        <v>0</v>
      </c>
      <c r="Q27" s="127">
        <v>3</v>
      </c>
      <c r="R27" s="127">
        <v>0</v>
      </c>
      <c r="S27" s="127">
        <v>0</v>
      </c>
      <c r="T27" s="127">
        <v>0</v>
      </c>
      <c r="U27" s="127">
        <v>1</v>
      </c>
      <c r="V27" s="127">
        <v>0</v>
      </c>
      <c r="W27" s="127">
        <v>0</v>
      </c>
      <c r="X27" s="127">
        <v>0</v>
      </c>
      <c r="Y27" s="142">
        <v>0</v>
      </c>
      <c r="Z27" s="153">
        <f t="shared" si="0"/>
        <v>18</v>
      </c>
      <c r="AA27" s="142">
        <f t="shared" si="1"/>
        <v>6</v>
      </c>
      <c r="AB27" s="216">
        <f t="shared" si="25"/>
        <v>91.8785890073831</v>
      </c>
      <c r="AC27" s="217">
        <f t="shared" si="2"/>
        <v>2.2149302707136997</v>
      </c>
      <c r="AD27" s="217">
        <f t="shared" si="3"/>
        <v>3.281378178835111</v>
      </c>
      <c r="AE27" s="217">
        <f t="shared" si="4"/>
        <v>0.3281378178835111</v>
      </c>
      <c r="AF27" s="217">
        <f t="shared" si="5"/>
        <v>0.8203445447087777</v>
      </c>
      <c r="AG27" s="217">
        <f t="shared" si="6"/>
        <v>0.16406890894175555</v>
      </c>
      <c r="AH27" s="217">
        <f t="shared" si="7"/>
        <v>0.4922067268252666</v>
      </c>
      <c r="AI27" s="217">
        <f t="shared" si="8"/>
        <v>0.08203445447087777</v>
      </c>
      <c r="AJ27" s="217">
        <f t="shared" si="9"/>
        <v>0.2461033634126333</v>
      </c>
      <c r="AK27" s="217">
        <f t="shared" si="10"/>
        <v>0</v>
      </c>
      <c r="AL27" s="217">
        <f t="shared" si="11"/>
        <v>0.16406890894175555</v>
      </c>
      <c r="AM27" s="217">
        <f t="shared" si="12"/>
        <v>0</v>
      </c>
      <c r="AN27" s="217">
        <f t="shared" si="13"/>
        <v>0.2461033634126333</v>
      </c>
      <c r="AO27" s="217">
        <f t="shared" si="14"/>
        <v>0</v>
      </c>
      <c r="AP27" s="217">
        <f t="shared" si="15"/>
        <v>0</v>
      </c>
      <c r="AQ27" s="217">
        <f t="shared" si="16"/>
        <v>0</v>
      </c>
      <c r="AR27" s="217">
        <f t="shared" si="17"/>
        <v>0.08203445447087777</v>
      </c>
      <c r="AS27" s="217">
        <f t="shared" si="18"/>
        <v>0</v>
      </c>
      <c r="AT27" s="217">
        <f t="shared" si="19"/>
        <v>0</v>
      </c>
      <c r="AU27" s="217">
        <f t="shared" si="20"/>
        <v>0</v>
      </c>
      <c r="AV27" s="218">
        <f t="shared" si="21"/>
        <v>0</v>
      </c>
      <c r="AW27" s="216">
        <f t="shared" si="22"/>
        <v>1.4766201804757997</v>
      </c>
      <c r="AX27" s="230">
        <f t="shared" si="23"/>
        <v>0.4922067268252666</v>
      </c>
    </row>
    <row r="28" spans="1:50" ht="20.25" customHeight="1" thickBot="1">
      <c r="A28" s="18">
        <v>24</v>
      </c>
      <c r="B28" s="733"/>
      <c r="C28" s="261" t="s">
        <v>42</v>
      </c>
      <c r="D28" s="137">
        <v>359</v>
      </c>
      <c r="E28" s="140">
        <f t="shared" si="24"/>
        <v>322</v>
      </c>
      <c r="F28" s="127">
        <v>7</v>
      </c>
      <c r="G28" s="127">
        <v>12</v>
      </c>
      <c r="H28" s="127">
        <v>8</v>
      </c>
      <c r="I28" s="127">
        <v>7</v>
      </c>
      <c r="J28" s="127">
        <v>0</v>
      </c>
      <c r="K28" s="127">
        <v>0</v>
      </c>
      <c r="L28" s="127">
        <v>1</v>
      </c>
      <c r="M28" s="127">
        <v>1</v>
      </c>
      <c r="N28" s="127">
        <v>1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42">
        <v>0</v>
      </c>
      <c r="Z28" s="153">
        <f t="shared" si="0"/>
        <v>3</v>
      </c>
      <c r="AA28" s="142">
        <f t="shared" si="1"/>
        <v>1</v>
      </c>
      <c r="AB28" s="216">
        <f t="shared" si="25"/>
        <v>89.69359331476323</v>
      </c>
      <c r="AC28" s="217">
        <f t="shared" si="2"/>
        <v>1.9498607242339834</v>
      </c>
      <c r="AD28" s="217">
        <f t="shared" si="3"/>
        <v>3.3426183844011144</v>
      </c>
      <c r="AE28" s="217">
        <f t="shared" si="4"/>
        <v>2.2284122562674096</v>
      </c>
      <c r="AF28" s="217">
        <f t="shared" si="5"/>
        <v>1.9498607242339834</v>
      </c>
      <c r="AG28" s="217">
        <f t="shared" si="6"/>
        <v>0</v>
      </c>
      <c r="AH28" s="217">
        <f t="shared" si="7"/>
        <v>0</v>
      </c>
      <c r="AI28" s="217">
        <f t="shared" si="8"/>
        <v>0.2785515320334262</v>
      </c>
      <c r="AJ28" s="217">
        <f t="shared" si="9"/>
        <v>0.2785515320334262</v>
      </c>
      <c r="AK28" s="217">
        <f t="shared" si="10"/>
        <v>0.2785515320334262</v>
      </c>
      <c r="AL28" s="217">
        <f t="shared" si="11"/>
        <v>0</v>
      </c>
      <c r="AM28" s="217">
        <f t="shared" si="12"/>
        <v>0</v>
      </c>
      <c r="AN28" s="217">
        <f t="shared" si="13"/>
        <v>0</v>
      </c>
      <c r="AO28" s="217">
        <f t="shared" si="14"/>
        <v>0</v>
      </c>
      <c r="AP28" s="217">
        <f t="shared" si="15"/>
        <v>0</v>
      </c>
      <c r="AQ28" s="217">
        <f t="shared" si="16"/>
        <v>0</v>
      </c>
      <c r="AR28" s="217">
        <f t="shared" si="17"/>
        <v>0</v>
      </c>
      <c r="AS28" s="217">
        <f t="shared" si="18"/>
        <v>0</v>
      </c>
      <c r="AT28" s="217">
        <f t="shared" si="19"/>
        <v>0</v>
      </c>
      <c r="AU28" s="217">
        <f t="shared" si="20"/>
        <v>0</v>
      </c>
      <c r="AV28" s="218">
        <f t="shared" si="21"/>
        <v>0</v>
      </c>
      <c r="AW28" s="216">
        <f t="shared" si="22"/>
        <v>0.8356545961002786</v>
      </c>
      <c r="AX28" s="230">
        <f t="shared" si="23"/>
        <v>0.2785515320334262</v>
      </c>
    </row>
    <row r="29" spans="1:50" ht="20.25" customHeight="1" thickBot="1">
      <c r="A29" s="18">
        <v>25</v>
      </c>
      <c r="B29" s="733"/>
      <c r="C29" s="261" t="s">
        <v>41</v>
      </c>
      <c r="D29" s="137">
        <v>247</v>
      </c>
      <c r="E29" s="140">
        <f t="shared" si="24"/>
        <v>217</v>
      </c>
      <c r="F29" s="127">
        <v>9</v>
      </c>
      <c r="G29" s="127">
        <v>7</v>
      </c>
      <c r="H29" s="127">
        <v>2</v>
      </c>
      <c r="I29" s="127">
        <v>4</v>
      </c>
      <c r="J29" s="127">
        <v>3</v>
      </c>
      <c r="K29" s="127">
        <v>1</v>
      </c>
      <c r="L29" s="127">
        <v>0</v>
      </c>
      <c r="M29" s="127">
        <v>1</v>
      </c>
      <c r="N29" s="127">
        <v>1</v>
      </c>
      <c r="O29" s="127">
        <v>1</v>
      </c>
      <c r="P29" s="127">
        <v>0</v>
      </c>
      <c r="Q29" s="127">
        <v>0</v>
      </c>
      <c r="R29" s="127">
        <v>0</v>
      </c>
      <c r="S29" s="127">
        <v>1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42">
        <v>0</v>
      </c>
      <c r="Z29" s="153">
        <f t="shared" si="0"/>
        <v>8</v>
      </c>
      <c r="AA29" s="142">
        <f t="shared" si="1"/>
        <v>3</v>
      </c>
      <c r="AB29" s="216">
        <f t="shared" si="25"/>
        <v>87.85425101214574</v>
      </c>
      <c r="AC29" s="217">
        <f t="shared" si="2"/>
        <v>3.643724696356275</v>
      </c>
      <c r="AD29" s="217">
        <f t="shared" si="3"/>
        <v>2.834008097165992</v>
      </c>
      <c r="AE29" s="217">
        <f t="shared" si="4"/>
        <v>0.8097165991902834</v>
      </c>
      <c r="AF29" s="217">
        <f t="shared" si="5"/>
        <v>1.6194331983805668</v>
      </c>
      <c r="AG29" s="217">
        <f t="shared" si="6"/>
        <v>1.214574898785425</v>
      </c>
      <c r="AH29" s="217">
        <f t="shared" si="7"/>
        <v>0.4048582995951417</v>
      </c>
      <c r="AI29" s="217">
        <f t="shared" si="8"/>
        <v>0</v>
      </c>
      <c r="AJ29" s="217">
        <f t="shared" si="9"/>
        <v>0.4048582995951417</v>
      </c>
      <c r="AK29" s="217">
        <f t="shared" si="10"/>
        <v>0.4048582995951417</v>
      </c>
      <c r="AL29" s="217">
        <f t="shared" si="11"/>
        <v>0.4048582995951417</v>
      </c>
      <c r="AM29" s="217">
        <f t="shared" si="12"/>
        <v>0</v>
      </c>
      <c r="AN29" s="217">
        <f t="shared" si="13"/>
        <v>0</v>
      </c>
      <c r="AO29" s="217">
        <f t="shared" si="14"/>
        <v>0</v>
      </c>
      <c r="AP29" s="217">
        <f t="shared" si="15"/>
        <v>0.4048582995951417</v>
      </c>
      <c r="AQ29" s="217">
        <f t="shared" si="16"/>
        <v>0</v>
      </c>
      <c r="AR29" s="217">
        <f t="shared" si="17"/>
        <v>0</v>
      </c>
      <c r="AS29" s="217">
        <f t="shared" si="18"/>
        <v>0</v>
      </c>
      <c r="AT29" s="217">
        <f t="shared" si="19"/>
        <v>0</v>
      </c>
      <c r="AU29" s="217">
        <f t="shared" si="20"/>
        <v>0</v>
      </c>
      <c r="AV29" s="218">
        <f t="shared" si="21"/>
        <v>0</v>
      </c>
      <c r="AW29" s="216">
        <f t="shared" si="22"/>
        <v>3.2388663967611335</v>
      </c>
      <c r="AX29" s="230">
        <f t="shared" si="23"/>
        <v>1.214574898785425</v>
      </c>
    </row>
    <row r="30" spans="1:50" ht="20.25" customHeight="1" thickBot="1">
      <c r="A30" s="18">
        <v>26</v>
      </c>
      <c r="B30" s="733"/>
      <c r="C30" s="262" t="s">
        <v>40</v>
      </c>
      <c r="D30" s="138">
        <v>24</v>
      </c>
      <c r="E30" s="159">
        <f t="shared" si="24"/>
        <v>20</v>
      </c>
      <c r="F30" s="190">
        <v>1</v>
      </c>
      <c r="G30" s="190">
        <v>3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1">
        <v>0</v>
      </c>
      <c r="Z30" s="192">
        <f t="shared" si="0"/>
        <v>0</v>
      </c>
      <c r="AA30" s="191">
        <f t="shared" si="1"/>
        <v>0</v>
      </c>
      <c r="AB30" s="219">
        <f t="shared" si="25"/>
        <v>83.33333333333334</v>
      </c>
      <c r="AC30" s="220">
        <f t="shared" si="2"/>
        <v>4.166666666666666</v>
      </c>
      <c r="AD30" s="220">
        <f t="shared" si="3"/>
        <v>12.5</v>
      </c>
      <c r="AE30" s="220">
        <f t="shared" si="4"/>
        <v>0</v>
      </c>
      <c r="AF30" s="220">
        <f t="shared" si="5"/>
        <v>0</v>
      </c>
      <c r="AG30" s="220">
        <f t="shared" si="6"/>
        <v>0</v>
      </c>
      <c r="AH30" s="220">
        <f t="shared" si="7"/>
        <v>0</v>
      </c>
      <c r="AI30" s="220">
        <f t="shared" si="8"/>
        <v>0</v>
      </c>
      <c r="AJ30" s="220">
        <f t="shared" si="9"/>
        <v>0</v>
      </c>
      <c r="AK30" s="220">
        <f t="shared" si="10"/>
        <v>0</v>
      </c>
      <c r="AL30" s="220">
        <f t="shared" si="11"/>
        <v>0</v>
      </c>
      <c r="AM30" s="220">
        <f t="shared" si="12"/>
        <v>0</v>
      </c>
      <c r="AN30" s="220">
        <f t="shared" si="13"/>
        <v>0</v>
      </c>
      <c r="AO30" s="220">
        <f t="shared" si="14"/>
        <v>0</v>
      </c>
      <c r="AP30" s="220">
        <f t="shared" si="15"/>
        <v>0</v>
      </c>
      <c r="AQ30" s="220">
        <f t="shared" si="16"/>
        <v>0</v>
      </c>
      <c r="AR30" s="220">
        <f t="shared" si="17"/>
        <v>0</v>
      </c>
      <c r="AS30" s="220">
        <f t="shared" si="18"/>
        <v>0</v>
      </c>
      <c r="AT30" s="220">
        <f t="shared" si="19"/>
        <v>0</v>
      </c>
      <c r="AU30" s="220">
        <f t="shared" si="20"/>
        <v>0</v>
      </c>
      <c r="AV30" s="221">
        <f t="shared" si="21"/>
        <v>0</v>
      </c>
      <c r="AW30" s="219">
        <f t="shared" si="22"/>
        <v>0</v>
      </c>
      <c r="AX30" s="231">
        <f t="shared" si="23"/>
        <v>0</v>
      </c>
    </row>
    <row r="31" spans="1:50" ht="20.25" customHeight="1" thickBot="1">
      <c r="A31" s="18">
        <v>27</v>
      </c>
      <c r="B31" s="733" t="s">
        <v>79</v>
      </c>
      <c r="C31" s="651" t="s">
        <v>2</v>
      </c>
      <c r="D31" s="136">
        <v>1435</v>
      </c>
      <c r="E31" s="165">
        <f t="shared" si="24"/>
        <v>1233</v>
      </c>
      <c r="F31" s="202">
        <v>41</v>
      </c>
      <c r="G31" s="202">
        <v>81</v>
      </c>
      <c r="H31" s="202">
        <v>22</v>
      </c>
      <c r="I31" s="202">
        <v>23</v>
      </c>
      <c r="J31" s="202">
        <v>9</v>
      </c>
      <c r="K31" s="202">
        <v>12</v>
      </c>
      <c r="L31" s="202">
        <v>4</v>
      </c>
      <c r="M31" s="202">
        <v>0</v>
      </c>
      <c r="N31" s="202">
        <v>1</v>
      </c>
      <c r="O31" s="202">
        <v>1</v>
      </c>
      <c r="P31" s="202">
        <v>1</v>
      </c>
      <c r="Q31" s="202">
        <v>3</v>
      </c>
      <c r="R31" s="202">
        <v>1</v>
      </c>
      <c r="S31" s="202">
        <v>1</v>
      </c>
      <c r="T31" s="202">
        <v>0</v>
      </c>
      <c r="U31" s="202">
        <v>2</v>
      </c>
      <c r="V31" s="202">
        <v>0</v>
      </c>
      <c r="W31" s="202">
        <v>0</v>
      </c>
      <c r="X31" s="202">
        <v>0</v>
      </c>
      <c r="Y31" s="203">
        <v>0</v>
      </c>
      <c r="Z31" s="204">
        <f t="shared" si="0"/>
        <v>35</v>
      </c>
      <c r="AA31" s="203">
        <f t="shared" si="1"/>
        <v>10</v>
      </c>
      <c r="AB31" s="213">
        <f t="shared" si="25"/>
        <v>85.92334494773519</v>
      </c>
      <c r="AC31" s="214">
        <f t="shared" si="2"/>
        <v>2.857142857142857</v>
      </c>
      <c r="AD31" s="214">
        <f t="shared" si="3"/>
        <v>5.644599303135889</v>
      </c>
      <c r="AE31" s="214">
        <f t="shared" si="4"/>
        <v>1.5331010452961673</v>
      </c>
      <c r="AF31" s="214">
        <f t="shared" si="5"/>
        <v>1.6027874564459932</v>
      </c>
      <c r="AG31" s="214">
        <f t="shared" si="6"/>
        <v>0.627177700348432</v>
      </c>
      <c r="AH31" s="214">
        <f t="shared" si="7"/>
        <v>0.8362369337979094</v>
      </c>
      <c r="AI31" s="214">
        <f t="shared" si="8"/>
        <v>0.2787456445993031</v>
      </c>
      <c r="AJ31" s="214">
        <f t="shared" si="9"/>
        <v>0</v>
      </c>
      <c r="AK31" s="214">
        <f t="shared" si="10"/>
        <v>0.06968641114982578</v>
      </c>
      <c r="AL31" s="214">
        <f t="shared" si="11"/>
        <v>0.06968641114982578</v>
      </c>
      <c r="AM31" s="214">
        <f t="shared" si="12"/>
        <v>0.06968641114982578</v>
      </c>
      <c r="AN31" s="214">
        <f t="shared" si="13"/>
        <v>0.20905923344947736</v>
      </c>
      <c r="AO31" s="214">
        <f t="shared" si="14"/>
        <v>0.06968641114982578</v>
      </c>
      <c r="AP31" s="214">
        <f t="shared" si="15"/>
        <v>0.06968641114982578</v>
      </c>
      <c r="AQ31" s="214">
        <f t="shared" si="16"/>
        <v>0</v>
      </c>
      <c r="AR31" s="214">
        <f t="shared" si="17"/>
        <v>0.13937282229965156</v>
      </c>
      <c r="AS31" s="214">
        <f t="shared" si="18"/>
        <v>0</v>
      </c>
      <c r="AT31" s="214">
        <f t="shared" si="19"/>
        <v>0</v>
      </c>
      <c r="AU31" s="214">
        <f t="shared" si="20"/>
        <v>0</v>
      </c>
      <c r="AV31" s="215">
        <f t="shared" si="21"/>
        <v>0</v>
      </c>
      <c r="AW31" s="213">
        <f t="shared" si="22"/>
        <v>2.4390243902439024</v>
      </c>
      <c r="AX31" s="229">
        <f t="shared" si="23"/>
        <v>0.6968641114982579</v>
      </c>
    </row>
    <row r="32" spans="1:50" ht="20.25" customHeight="1" thickBot="1">
      <c r="A32" s="18">
        <v>28</v>
      </c>
      <c r="B32" s="733"/>
      <c r="C32" s="652" t="s">
        <v>3</v>
      </c>
      <c r="D32" s="137">
        <v>1122</v>
      </c>
      <c r="E32" s="140">
        <f t="shared" si="24"/>
        <v>1009</v>
      </c>
      <c r="F32" s="125">
        <v>25</v>
      </c>
      <c r="G32" s="125">
        <v>51</v>
      </c>
      <c r="H32" s="125">
        <v>16</v>
      </c>
      <c r="I32" s="125">
        <v>8</v>
      </c>
      <c r="J32" s="125">
        <v>6</v>
      </c>
      <c r="K32" s="125">
        <v>2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2</v>
      </c>
      <c r="R32" s="125">
        <v>2</v>
      </c>
      <c r="S32" s="125">
        <v>1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43">
        <v>0</v>
      </c>
      <c r="Z32" s="154">
        <f t="shared" si="0"/>
        <v>13</v>
      </c>
      <c r="AA32" s="143">
        <f t="shared" si="1"/>
        <v>5</v>
      </c>
      <c r="AB32" s="216">
        <f t="shared" si="25"/>
        <v>89.92869875222816</v>
      </c>
      <c r="AC32" s="217">
        <f t="shared" si="2"/>
        <v>2.228163992869875</v>
      </c>
      <c r="AD32" s="217">
        <f t="shared" si="3"/>
        <v>4.545454545454546</v>
      </c>
      <c r="AE32" s="217">
        <f t="shared" si="4"/>
        <v>1.4260249554367201</v>
      </c>
      <c r="AF32" s="217">
        <f t="shared" si="5"/>
        <v>0.7130124777183601</v>
      </c>
      <c r="AG32" s="217">
        <f t="shared" si="6"/>
        <v>0.53475935828877</v>
      </c>
      <c r="AH32" s="217">
        <f t="shared" si="7"/>
        <v>0.17825311942959002</v>
      </c>
      <c r="AI32" s="217">
        <f t="shared" si="8"/>
        <v>0</v>
      </c>
      <c r="AJ32" s="217">
        <f t="shared" si="9"/>
        <v>0</v>
      </c>
      <c r="AK32" s="217">
        <f t="shared" si="10"/>
        <v>0</v>
      </c>
      <c r="AL32" s="217">
        <f t="shared" si="11"/>
        <v>0</v>
      </c>
      <c r="AM32" s="217">
        <f t="shared" si="12"/>
        <v>0</v>
      </c>
      <c r="AN32" s="217">
        <f t="shared" si="13"/>
        <v>0.17825311942959002</v>
      </c>
      <c r="AO32" s="217">
        <f t="shared" si="14"/>
        <v>0.17825311942959002</v>
      </c>
      <c r="AP32" s="217">
        <f t="shared" si="15"/>
        <v>0.08912655971479501</v>
      </c>
      <c r="AQ32" s="217">
        <f t="shared" si="16"/>
        <v>0</v>
      </c>
      <c r="AR32" s="217">
        <f t="shared" si="17"/>
        <v>0</v>
      </c>
      <c r="AS32" s="217">
        <f t="shared" si="18"/>
        <v>0</v>
      </c>
      <c r="AT32" s="217">
        <f t="shared" si="19"/>
        <v>0</v>
      </c>
      <c r="AU32" s="217">
        <f t="shared" si="20"/>
        <v>0</v>
      </c>
      <c r="AV32" s="218">
        <f t="shared" si="21"/>
        <v>0</v>
      </c>
      <c r="AW32" s="216">
        <f t="shared" si="22"/>
        <v>1.1586452762923352</v>
      </c>
      <c r="AX32" s="230">
        <f t="shared" si="23"/>
        <v>0.4456327985739751</v>
      </c>
    </row>
    <row r="33" spans="1:50" ht="20.25" customHeight="1" thickBot="1">
      <c r="A33" s="18">
        <v>29</v>
      </c>
      <c r="B33" s="733"/>
      <c r="C33" s="652" t="s">
        <v>4</v>
      </c>
      <c r="D33" s="137">
        <v>835</v>
      </c>
      <c r="E33" s="140">
        <f t="shared" si="24"/>
        <v>756</v>
      </c>
      <c r="F33" s="125">
        <v>15</v>
      </c>
      <c r="G33" s="125">
        <v>30</v>
      </c>
      <c r="H33" s="125">
        <v>12</v>
      </c>
      <c r="I33" s="125">
        <v>10</v>
      </c>
      <c r="J33" s="125">
        <v>3</v>
      </c>
      <c r="K33" s="125">
        <v>1</v>
      </c>
      <c r="L33" s="125">
        <v>2</v>
      </c>
      <c r="M33" s="125">
        <v>0</v>
      </c>
      <c r="N33" s="125">
        <v>2</v>
      </c>
      <c r="O33" s="125">
        <v>0</v>
      </c>
      <c r="P33" s="125">
        <v>1</v>
      </c>
      <c r="Q33" s="125">
        <v>0</v>
      </c>
      <c r="R33" s="125">
        <v>1</v>
      </c>
      <c r="S33" s="125">
        <v>1</v>
      </c>
      <c r="T33" s="125">
        <v>0</v>
      </c>
      <c r="U33" s="125">
        <v>0</v>
      </c>
      <c r="V33" s="125">
        <v>0</v>
      </c>
      <c r="W33" s="125">
        <v>0</v>
      </c>
      <c r="X33" s="125">
        <v>1</v>
      </c>
      <c r="Y33" s="143">
        <v>0</v>
      </c>
      <c r="Z33" s="154">
        <f t="shared" si="0"/>
        <v>12</v>
      </c>
      <c r="AA33" s="143">
        <f t="shared" si="1"/>
        <v>6</v>
      </c>
      <c r="AB33" s="216">
        <f t="shared" si="25"/>
        <v>90.53892215568862</v>
      </c>
      <c r="AC33" s="217">
        <f t="shared" si="2"/>
        <v>1.7964071856287425</v>
      </c>
      <c r="AD33" s="217">
        <f t="shared" si="3"/>
        <v>3.592814371257485</v>
      </c>
      <c r="AE33" s="217">
        <f t="shared" si="4"/>
        <v>1.437125748502994</v>
      </c>
      <c r="AF33" s="217">
        <f t="shared" si="5"/>
        <v>1.1976047904191618</v>
      </c>
      <c r="AG33" s="217">
        <f t="shared" si="6"/>
        <v>0.3592814371257485</v>
      </c>
      <c r="AH33" s="217">
        <f t="shared" si="7"/>
        <v>0.11976047904191617</v>
      </c>
      <c r="AI33" s="217">
        <f t="shared" si="8"/>
        <v>0.23952095808383234</v>
      </c>
      <c r="AJ33" s="217">
        <f t="shared" si="9"/>
        <v>0</v>
      </c>
      <c r="AK33" s="217">
        <f t="shared" si="10"/>
        <v>0.23952095808383234</v>
      </c>
      <c r="AL33" s="217">
        <f t="shared" si="11"/>
        <v>0</v>
      </c>
      <c r="AM33" s="217">
        <f t="shared" si="12"/>
        <v>0.11976047904191617</v>
      </c>
      <c r="AN33" s="217">
        <f t="shared" si="13"/>
        <v>0</v>
      </c>
      <c r="AO33" s="217">
        <f t="shared" si="14"/>
        <v>0.11976047904191617</v>
      </c>
      <c r="AP33" s="217">
        <f t="shared" si="15"/>
        <v>0.11976047904191617</v>
      </c>
      <c r="AQ33" s="217">
        <f t="shared" si="16"/>
        <v>0</v>
      </c>
      <c r="AR33" s="217">
        <f t="shared" si="17"/>
        <v>0</v>
      </c>
      <c r="AS33" s="217">
        <f t="shared" si="18"/>
        <v>0</v>
      </c>
      <c r="AT33" s="217">
        <f t="shared" si="19"/>
        <v>0</v>
      </c>
      <c r="AU33" s="217">
        <f t="shared" si="20"/>
        <v>0.11976047904191617</v>
      </c>
      <c r="AV33" s="218">
        <f t="shared" si="21"/>
        <v>0</v>
      </c>
      <c r="AW33" s="216">
        <f t="shared" si="22"/>
        <v>1.437125748502994</v>
      </c>
      <c r="AX33" s="230">
        <f t="shared" si="23"/>
        <v>0.718562874251497</v>
      </c>
    </row>
    <row r="34" spans="1:50" ht="20.25" customHeight="1" thickBot="1">
      <c r="A34" s="18">
        <v>30</v>
      </c>
      <c r="B34" s="733"/>
      <c r="C34" s="652" t="s">
        <v>1</v>
      </c>
      <c r="D34" s="137">
        <v>271</v>
      </c>
      <c r="E34" s="140">
        <f t="shared" si="24"/>
        <v>230</v>
      </c>
      <c r="F34" s="125">
        <v>6</v>
      </c>
      <c r="G34" s="125">
        <v>15</v>
      </c>
      <c r="H34" s="125">
        <v>5</v>
      </c>
      <c r="I34" s="125">
        <v>4</v>
      </c>
      <c r="J34" s="125">
        <v>3</v>
      </c>
      <c r="K34" s="125">
        <v>4</v>
      </c>
      <c r="L34" s="125">
        <v>0</v>
      </c>
      <c r="M34" s="125">
        <v>3</v>
      </c>
      <c r="N34" s="125">
        <v>0</v>
      </c>
      <c r="O34" s="125">
        <v>0</v>
      </c>
      <c r="P34" s="125">
        <v>0</v>
      </c>
      <c r="Q34" s="125">
        <v>1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43">
        <v>0</v>
      </c>
      <c r="Z34" s="154">
        <f t="shared" si="0"/>
        <v>11</v>
      </c>
      <c r="AA34" s="143">
        <f t="shared" si="1"/>
        <v>1</v>
      </c>
      <c r="AB34" s="216">
        <f t="shared" si="25"/>
        <v>84.87084870848709</v>
      </c>
      <c r="AC34" s="217">
        <f t="shared" si="2"/>
        <v>2.214022140221402</v>
      </c>
      <c r="AD34" s="217">
        <f t="shared" si="3"/>
        <v>5.535055350553505</v>
      </c>
      <c r="AE34" s="217">
        <f t="shared" si="4"/>
        <v>1.8450184501845017</v>
      </c>
      <c r="AF34" s="217">
        <f t="shared" si="5"/>
        <v>1.4760147601476015</v>
      </c>
      <c r="AG34" s="217">
        <f t="shared" si="6"/>
        <v>1.107011070110701</v>
      </c>
      <c r="AH34" s="217">
        <f t="shared" si="7"/>
        <v>1.4760147601476015</v>
      </c>
      <c r="AI34" s="217">
        <f t="shared" si="8"/>
        <v>0</v>
      </c>
      <c r="AJ34" s="217">
        <f t="shared" si="9"/>
        <v>1.107011070110701</v>
      </c>
      <c r="AK34" s="217">
        <f t="shared" si="10"/>
        <v>0</v>
      </c>
      <c r="AL34" s="217">
        <f t="shared" si="11"/>
        <v>0</v>
      </c>
      <c r="AM34" s="217">
        <f t="shared" si="12"/>
        <v>0</v>
      </c>
      <c r="AN34" s="217">
        <f t="shared" si="13"/>
        <v>0.36900369003690037</v>
      </c>
      <c r="AO34" s="217">
        <f t="shared" si="14"/>
        <v>0</v>
      </c>
      <c r="AP34" s="217">
        <f t="shared" si="15"/>
        <v>0</v>
      </c>
      <c r="AQ34" s="217">
        <f t="shared" si="16"/>
        <v>0</v>
      </c>
      <c r="AR34" s="217">
        <f t="shared" si="17"/>
        <v>0</v>
      </c>
      <c r="AS34" s="217">
        <f t="shared" si="18"/>
        <v>0</v>
      </c>
      <c r="AT34" s="217">
        <f t="shared" si="19"/>
        <v>0</v>
      </c>
      <c r="AU34" s="217">
        <f t="shared" si="20"/>
        <v>0</v>
      </c>
      <c r="AV34" s="218">
        <f t="shared" si="21"/>
        <v>0</v>
      </c>
      <c r="AW34" s="216">
        <f t="shared" si="22"/>
        <v>4.059040590405904</v>
      </c>
      <c r="AX34" s="230">
        <f t="shared" si="23"/>
        <v>0.36900369003690037</v>
      </c>
    </row>
    <row r="35" spans="1:50" ht="20.25" customHeight="1" thickBot="1">
      <c r="A35" s="18">
        <v>31</v>
      </c>
      <c r="B35" s="733"/>
      <c r="C35" s="652" t="s">
        <v>15</v>
      </c>
      <c r="D35" s="137">
        <v>443</v>
      </c>
      <c r="E35" s="140">
        <f t="shared" si="24"/>
        <v>403</v>
      </c>
      <c r="F35" s="125">
        <v>13</v>
      </c>
      <c r="G35" s="125">
        <v>13</v>
      </c>
      <c r="H35" s="125">
        <v>7</v>
      </c>
      <c r="I35" s="125">
        <v>4</v>
      </c>
      <c r="J35" s="125">
        <v>1</v>
      </c>
      <c r="K35" s="125">
        <v>0</v>
      </c>
      <c r="L35" s="125">
        <v>1</v>
      </c>
      <c r="M35" s="125">
        <v>1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43">
        <v>0</v>
      </c>
      <c r="Z35" s="154">
        <f t="shared" si="0"/>
        <v>3</v>
      </c>
      <c r="AA35" s="143">
        <f t="shared" si="1"/>
        <v>0</v>
      </c>
      <c r="AB35" s="216">
        <f t="shared" si="25"/>
        <v>90.9706546275395</v>
      </c>
      <c r="AC35" s="217">
        <f t="shared" si="2"/>
        <v>2.9345372460496613</v>
      </c>
      <c r="AD35" s="217">
        <f t="shared" si="3"/>
        <v>2.9345372460496613</v>
      </c>
      <c r="AE35" s="217">
        <f t="shared" si="4"/>
        <v>1.580135440180587</v>
      </c>
      <c r="AF35" s="217">
        <f t="shared" si="5"/>
        <v>0.9029345372460496</v>
      </c>
      <c r="AG35" s="217">
        <f t="shared" si="6"/>
        <v>0.2257336343115124</v>
      </c>
      <c r="AH35" s="217">
        <f t="shared" si="7"/>
        <v>0</v>
      </c>
      <c r="AI35" s="217">
        <f t="shared" si="8"/>
        <v>0.2257336343115124</v>
      </c>
      <c r="AJ35" s="217">
        <f t="shared" si="9"/>
        <v>0.2257336343115124</v>
      </c>
      <c r="AK35" s="217">
        <f t="shared" si="10"/>
        <v>0</v>
      </c>
      <c r="AL35" s="217">
        <f t="shared" si="11"/>
        <v>0</v>
      </c>
      <c r="AM35" s="217">
        <f t="shared" si="12"/>
        <v>0</v>
      </c>
      <c r="AN35" s="217">
        <f t="shared" si="13"/>
        <v>0</v>
      </c>
      <c r="AO35" s="217">
        <f t="shared" si="14"/>
        <v>0</v>
      </c>
      <c r="AP35" s="217">
        <f t="shared" si="15"/>
        <v>0</v>
      </c>
      <c r="AQ35" s="217">
        <f t="shared" si="16"/>
        <v>0</v>
      </c>
      <c r="AR35" s="217">
        <f t="shared" si="17"/>
        <v>0</v>
      </c>
      <c r="AS35" s="217">
        <f t="shared" si="18"/>
        <v>0</v>
      </c>
      <c r="AT35" s="217">
        <f t="shared" si="19"/>
        <v>0</v>
      </c>
      <c r="AU35" s="217">
        <f t="shared" si="20"/>
        <v>0</v>
      </c>
      <c r="AV35" s="218">
        <f t="shared" si="21"/>
        <v>0</v>
      </c>
      <c r="AW35" s="216">
        <f t="shared" si="22"/>
        <v>0.6772009029345373</v>
      </c>
      <c r="AX35" s="230">
        <f t="shared" si="23"/>
        <v>0</v>
      </c>
    </row>
    <row r="36" spans="1:50" ht="20.25" customHeight="1" thickBot="1">
      <c r="A36" s="18">
        <v>32</v>
      </c>
      <c r="B36" s="733"/>
      <c r="C36" s="652" t="s">
        <v>6</v>
      </c>
      <c r="D36" s="137">
        <v>139</v>
      </c>
      <c r="E36" s="140">
        <f t="shared" si="24"/>
        <v>129</v>
      </c>
      <c r="F36" s="125">
        <v>1</v>
      </c>
      <c r="G36" s="125">
        <v>4</v>
      </c>
      <c r="H36" s="125">
        <v>1</v>
      </c>
      <c r="I36" s="125">
        <v>0</v>
      </c>
      <c r="J36" s="125">
        <v>2</v>
      </c>
      <c r="K36" s="125">
        <v>0</v>
      </c>
      <c r="L36" s="125">
        <v>0</v>
      </c>
      <c r="M36" s="125">
        <v>0</v>
      </c>
      <c r="N36" s="125">
        <v>0</v>
      </c>
      <c r="O36" s="125">
        <v>1</v>
      </c>
      <c r="P36" s="125">
        <v>0</v>
      </c>
      <c r="Q36" s="125">
        <v>0</v>
      </c>
      <c r="R36" s="125">
        <v>1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43">
        <v>0</v>
      </c>
      <c r="Z36" s="154">
        <f t="shared" si="0"/>
        <v>4</v>
      </c>
      <c r="AA36" s="143">
        <f t="shared" si="1"/>
        <v>2</v>
      </c>
      <c r="AB36" s="216">
        <f t="shared" si="25"/>
        <v>92.80575539568345</v>
      </c>
      <c r="AC36" s="217">
        <f t="shared" si="2"/>
        <v>0.7194244604316548</v>
      </c>
      <c r="AD36" s="217">
        <f t="shared" si="3"/>
        <v>2.877697841726619</v>
      </c>
      <c r="AE36" s="217">
        <f t="shared" si="4"/>
        <v>0.7194244604316548</v>
      </c>
      <c r="AF36" s="217">
        <f t="shared" si="5"/>
        <v>0</v>
      </c>
      <c r="AG36" s="217">
        <f t="shared" si="6"/>
        <v>1.4388489208633095</v>
      </c>
      <c r="AH36" s="217">
        <f t="shared" si="7"/>
        <v>0</v>
      </c>
      <c r="AI36" s="217">
        <f t="shared" si="8"/>
        <v>0</v>
      </c>
      <c r="AJ36" s="217">
        <f t="shared" si="9"/>
        <v>0</v>
      </c>
      <c r="AK36" s="217">
        <f t="shared" si="10"/>
        <v>0</v>
      </c>
      <c r="AL36" s="217">
        <f t="shared" si="11"/>
        <v>0.7194244604316548</v>
      </c>
      <c r="AM36" s="217">
        <f t="shared" si="12"/>
        <v>0</v>
      </c>
      <c r="AN36" s="217">
        <f t="shared" si="13"/>
        <v>0</v>
      </c>
      <c r="AO36" s="217">
        <f t="shared" si="14"/>
        <v>0.7194244604316548</v>
      </c>
      <c r="AP36" s="217">
        <f t="shared" si="15"/>
        <v>0</v>
      </c>
      <c r="AQ36" s="217">
        <f t="shared" si="16"/>
        <v>0</v>
      </c>
      <c r="AR36" s="217">
        <f t="shared" si="17"/>
        <v>0</v>
      </c>
      <c r="AS36" s="217">
        <f t="shared" si="18"/>
        <v>0</v>
      </c>
      <c r="AT36" s="217">
        <f t="shared" si="19"/>
        <v>0</v>
      </c>
      <c r="AU36" s="217">
        <f t="shared" si="20"/>
        <v>0</v>
      </c>
      <c r="AV36" s="218">
        <f t="shared" si="21"/>
        <v>0</v>
      </c>
      <c r="AW36" s="216">
        <f t="shared" si="22"/>
        <v>2.877697841726619</v>
      </c>
      <c r="AX36" s="230">
        <f t="shared" si="23"/>
        <v>1.4388489208633095</v>
      </c>
    </row>
    <row r="37" spans="1:50" ht="20.25" customHeight="1" thickBot="1">
      <c r="A37" s="18">
        <v>33</v>
      </c>
      <c r="B37" s="733"/>
      <c r="C37" s="653" t="s">
        <v>5</v>
      </c>
      <c r="D37" s="158">
        <v>495</v>
      </c>
      <c r="E37" s="159">
        <f t="shared" si="24"/>
        <v>431</v>
      </c>
      <c r="F37" s="205">
        <v>15</v>
      </c>
      <c r="G37" s="205">
        <v>18</v>
      </c>
      <c r="H37" s="205">
        <v>3</v>
      </c>
      <c r="I37" s="205">
        <v>9</v>
      </c>
      <c r="J37" s="205">
        <v>4</v>
      </c>
      <c r="K37" s="205">
        <v>5</v>
      </c>
      <c r="L37" s="205">
        <v>2</v>
      </c>
      <c r="M37" s="205">
        <v>3</v>
      </c>
      <c r="N37" s="205">
        <v>1</v>
      </c>
      <c r="O37" s="205">
        <v>2</v>
      </c>
      <c r="P37" s="205">
        <v>0</v>
      </c>
      <c r="Q37" s="205">
        <v>1</v>
      </c>
      <c r="R37" s="205">
        <v>0</v>
      </c>
      <c r="S37" s="205">
        <v>0</v>
      </c>
      <c r="T37" s="205">
        <v>0</v>
      </c>
      <c r="U37" s="205">
        <v>0</v>
      </c>
      <c r="V37" s="205">
        <v>1</v>
      </c>
      <c r="W37" s="205">
        <v>0</v>
      </c>
      <c r="X37" s="205">
        <v>0</v>
      </c>
      <c r="Y37" s="206">
        <v>0</v>
      </c>
      <c r="Z37" s="207">
        <f t="shared" si="0"/>
        <v>19</v>
      </c>
      <c r="AA37" s="206">
        <f t="shared" si="1"/>
        <v>5</v>
      </c>
      <c r="AB37" s="219">
        <f t="shared" si="25"/>
        <v>87.07070707070706</v>
      </c>
      <c r="AC37" s="220">
        <f t="shared" si="2"/>
        <v>3.0303030303030303</v>
      </c>
      <c r="AD37" s="220">
        <f t="shared" si="3"/>
        <v>3.6363636363636362</v>
      </c>
      <c r="AE37" s="220">
        <f t="shared" si="4"/>
        <v>0.6060606060606061</v>
      </c>
      <c r="AF37" s="220">
        <f t="shared" si="5"/>
        <v>1.8181818181818181</v>
      </c>
      <c r="AG37" s="220">
        <f t="shared" si="6"/>
        <v>0.8080808080808081</v>
      </c>
      <c r="AH37" s="220">
        <f t="shared" si="7"/>
        <v>1.0101010101010102</v>
      </c>
      <c r="AI37" s="220">
        <f t="shared" si="8"/>
        <v>0.40404040404040403</v>
      </c>
      <c r="AJ37" s="220">
        <f t="shared" si="9"/>
        <v>0.6060606060606061</v>
      </c>
      <c r="AK37" s="220">
        <f t="shared" si="10"/>
        <v>0.20202020202020202</v>
      </c>
      <c r="AL37" s="220">
        <f t="shared" si="11"/>
        <v>0.40404040404040403</v>
      </c>
      <c r="AM37" s="220">
        <f t="shared" si="12"/>
        <v>0</v>
      </c>
      <c r="AN37" s="220">
        <f t="shared" si="13"/>
        <v>0.20202020202020202</v>
      </c>
      <c r="AO37" s="220">
        <f t="shared" si="14"/>
        <v>0</v>
      </c>
      <c r="AP37" s="220">
        <f t="shared" si="15"/>
        <v>0</v>
      </c>
      <c r="AQ37" s="220">
        <f t="shared" si="16"/>
        <v>0</v>
      </c>
      <c r="AR37" s="220">
        <f t="shared" si="17"/>
        <v>0</v>
      </c>
      <c r="AS37" s="220">
        <f t="shared" si="18"/>
        <v>0.20202020202020202</v>
      </c>
      <c r="AT37" s="220">
        <f t="shared" si="19"/>
        <v>0</v>
      </c>
      <c r="AU37" s="220">
        <f t="shared" si="20"/>
        <v>0</v>
      </c>
      <c r="AV37" s="221">
        <f t="shared" si="21"/>
        <v>0</v>
      </c>
      <c r="AW37" s="219">
        <f t="shared" si="22"/>
        <v>3.8383838383838382</v>
      </c>
      <c r="AX37" s="231">
        <f t="shared" si="23"/>
        <v>1.0101010101010102</v>
      </c>
    </row>
    <row r="38" spans="1:50" ht="20.25" customHeight="1">
      <c r="A38" s="18">
        <v>34</v>
      </c>
      <c r="B38" s="746" t="s">
        <v>35</v>
      </c>
      <c r="C38" s="747"/>
      <c r="D38" s="136">
        <f>'[2]3歳（その1）'!D39</f>
        <v>5287</v>
      </c>
      <c r="E38" s="648">
        <v>4640</v>
      </c>
      <c r="F38" s="649">
        <v>153</v>
      </c>
      <c r="G38" s="649">
        <v>237</v>
      </c>
      <c r="H38" s="649">
        <v>56</v>
      </c>
      <c r="I38" s="649">
        <v>73</v>
      </c>
      <c r="J38" s="649">
        <v>27</v>
      </c>
      <c r="K38" s="649">
        <v>26</v>
      </c>
      <c r="L38" s="649">
        <v>13</v>
      </c>
      <c r="M38" s="649">
        <v>16</v>
      </c>
      <c r="N38" s="649">
        <v>9</v>
      </c>
      <c r="O38" s="649">
        <v>9</v>
      </c>
      <c r="P38" s="649">
        <v>10</v>
      </c>
      <c r="Q38" s="649">
        <v>5</v>
      </c>
      <c r="R38" s="649">
        <v>2</v>
      </c>
      <c r="S38" s="649">
        <v>6</v>
      </c>
      <c r="T38" s="649">
        <v>2</v>
      </c>
      <c r="U38" s="649">
        <v>2</v>
      </c>
      <c r="V38" s="649">
        <v>0</v>
      </c>
      <c r="W38" s="649">
        <v>1</v>
      </c>
      <c r="X38" s="649">
        <v>0</v>
      </c>
      <c r="Y38" s="650">
        <v>0</v>
      </c>
      <c r="Z38" s="209">
        <f>SUM(J38:Y38)</f>
        <v>128</v>
      </c>
      <c r="AA38" s="208">
        <f>SUM(N38:Y38)</f>
        <v>46</v>
      </c>
      <c r="AB38" s="213">
        <f aca="true" t="shared" si="26" ref="AB38:AX38">E38/$D38*100</f>
        <v>87.76243616417628</v>
      </c>
      <c r="AC38" s="214">
        <f t="shared" si="26"/>
        <v>2.8938906752411575</v>
      </c>
      <c r="AD38" s="214">
        <f t="shared" si="26"/>
        <v>4.48269339890297</v>
      </c>
      <c r="AE38" s="214">
        <f t="shared" si="26"/>
        <v>1.0592018157745413</v>
      </c>
      <c r="AF38" s="214">
        <f t="shared" si="26"/>
        <v>1.3807452241346698</v>
      </c>
      <c r="AG38" s="214">
        <f t="shared" si="26"/>
        <v>0.5106865897484395</v>
      </c>
      <c r="AH38" s="214">
        <f t="shared" si="26"/>
        <v>0.49177227160960846</v>
      </c>
      <c r="AI38" s="214">
        <f t="shared" si="26"/>
        <v>0.24588613580480423</v>
      </c>
      <c r="AJ38" s="214">
        <f t="shared" si="26"/>
        <v>0.3026290902212975</v>
      </c>
      <c r="AK38" s="214">
        <f t="shared" si="26"/>
        <v>0.17022886324947986</v>
      </c>
      <c r="AL38" s="214">
        <f t="shared" si="26"/>
        <v>0.17022886324947986</v>
      </c>
      <c r="AM38" s="214">
        <f t="shared" si="26"/>
        <v>0.18914318138831096</v>
      </c>
      <c r="AN38" s="214">
        <f t="shared" si="26"/>
        <v>0.09457159069415548</v>
      </c>
      <c r="AO38" s="214">
        <f t="shared" si="26"/>
        <v>0.03782863627766219</v>
      </c>
      <c r="AP38" s="214">
        <f t="shared" si="26"/>
        <v>0.11348590883298658</v>
      </c>
      <c r="AQ38" s="214">
        <f t="shared" si="26"/>
        <v>0.03782863627766219</v>
      </c>
      <c r="AR38" s="214">
        <f t="shared" si="26"/>
        <v>0.03782863627766219</v>
      </c>
      <c r="AS38" s="214">
        <f t="shared" si="26"/>
        <v>0</v>
      </c>
      <c r="AT38" s="214">
        <f t="shared" si="26"/>
        <v>0.018914318138831095</v>
      </c>
      <c r="AU38" s="214">
        <f t="shared" si="26"/>
        <v>0</v>
      </c>
      <c r="AV38" s="215">
        <f t="shared" si="26"/>
        <v>0</v>
      </c>
      <c r="AW38" s="213">
        <f t="shared" si="26"/>
        <v>2.42103272177038</v>
      </c>
      <c r="AX38" s="229">
        <f t="shared" si="26"/>
        <v>0.8700586343862303</v>
      </c>
    </row>
    <row r="39" spans="1:50" s="610" customFormat="1" ht="20.25" customHeight="1" thickBot="1">
      <c r="A39" s="597">
        <v>35</v>
      </c>
      <c r="B39" s="748" t="s">
        <v>39</v>
      </c>
      <c r="C39" s="749"/>
      <c r="D39" s="611">
        <f>'[1]3歳（その1）'!D40</f>
        <v>4934</v>
      </c>
      <c r="E39" s="612">
        <v>4442</v>
      </c>
      <c r="F39" s="613">
        <v>149</v>
      </c>
      <c r="G39" s="613">
        <v>166</v>
      </c>
      <c r="H39" s="613">
        <v>53</v>
      </c>
      <c r="I39" s="613">
        <v>48</v>
      </c>
      <c r="J39" s="613">
        <v>16</v>
      </c>
      <c r="K39" s="613">
        <v>16</v>
      </c>
      <c r="L39" s="613">
        <v>9</v>
      </c>
      <c r="M39" s="613">
        <v>7</v>
      </c>
      <c r="N39" s="613">
        <v>7</v>
      </c>
      <c r="O39" s="613">
        <v>5</v>
      </c>
      <c r="P39" s="613">
        <v>2</v>
      </c>
      <c r="Q39" s="613">
        <v>7</v>
      </c>
      <c r="R39" s="613">
        <v>1</v>
      </c>
      <c r="S39" s="613">
        <v>2</v>
      </c>
      <c r="T39" s="613">
        <v>1</v>
      </c>
      <c r="U39" s="613">
        <v>0</v>
      </c>
      <c r="V39" s="613">
        <v>0</v>
      </c>
      <c r="W39" s="613">
        <v>2</v>
      </c>
      <c r="X39" s="613">
        <v>0</v>
      </c>
      <c r="Y39" s="614">
        <v>1</v>
      </c>
      <c r="Z39" s="615">
        <f>SUM(J39:Y39)</f>
        <v>76</v>
      </c>
      <c r="AA39" s="616">
        <f>SUM(N39:Y39)</f>
        <v>28</v>
      </c>
      <c r="AB39" s="617">
        <f t="shared" si="25"/>
        <v>90.02837454398053</v>
      </c>
      <c r="AC39" s="618">
        <f t="shared" si="2"/>
        <v>3.0198621807863804</v>
      </c>
      <c r="AD39" s="618">
        <f t="shared" si="3"/>
        <v>3.3644102148358326</v>
      </c>
      <c r="AE39" s="618">
        <f t="shared" si="4"/>
        <v>1.0741791649777057</v>
      </c>
      <c r="AF39" s="618">
        <f t="shared" si="5"/>
        <v>0.9728415079043373</v>
      </c>
      <c r="AG39" s="618">
        <f t="shared" si="6"/>
        <v>0.3242805026347791</v>
      </c>
      <c r="AH39" s="618">
        <f t="shared" si="7"/>
        <v>0.3242805026347791</v>
      </c>
      <c r="AI39" s="618">
        <f t="shared" si="8"/>
        <v>0.18240778273206323</v>
      </c>
      <c r="AJ39" s="618">
        <f t="shared" si="9"/>
        <v>0.14187271990271585</v>
      </c>
      <c r="AK39" s="618">
        <f t="shared" si="10"/>
        <v>0.14187271990271585</v>
      </c>
      <c r="AL39" s="618">
        <f t="shared" si="11"/>
        <v>0.10133765707336846</v>
      </c>
      <c r="AM39" s="618">
        <f t="shared" si="12"/>
        <v>0.040535062829347386</v>
      </c>
      <c r="AN39" s="618">
        <f t="shared" si="13"/>
        <v>0.14187271990271585</v>
      </c>
      <c r="AO39" s="618">
        <f t="shared" si="14"/>
        <v>0.020267531414673693</v>
      </c>
      <c r="AP39" s="618">
        <f t="shared" si="15"/>
        <v>0.040535062829347386</v>
      </c>
      <c r="AQ39" s="618">
        <f t="shared" si="16"/>
        <v>0.020267531414673693</v>
      </c>
      <c r="AR39" s="618">
        <f t="shared" si="17"/>
        <v>0</v>
      </c>
      <c r="AS39" s="618">
        <f t="shared" si="18"/>
        <v>0</v>
      </c>
      <c r="AT39" s="618">
        <f t="shared" si="19"/>
        <v>0.040535062829347386</v>
      </c>
      <c r="AU39" s="618">
        <f t="shared" si="20"/>
        <v>0</v>
      </c>
      <c r="AV39" s="619">
        <f t="shared" si="21"/>
        <v>0.020267531414673693</v>
      </c>
      <c r="AW39" s="617">
        <f t="shared" si="22"/>
        <v>1.5403323875152006</v>
      </c>
      <c r="AX39" s="620">
        <f t="shared" si="23"/>
        <v>0.5674908796108634</v>
      </c>
    </row>
    <row r="40" spans="2:50" ht="8.25" customHeight="1" thickBot="1">
      <c r="B40" s="23"/>
      <c r="C40" s="24"/>
      <c r="D40" s="126"/>
      <c r="E40" s="126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</row>
    <row r="41" spans="2:50" ht="20.25" customHeight="1" thickBot="1">
      <c r="B41" s="750" t="s">
        <v>38</v>
      </c>
      <c r="C41" s="745"/>
      <c r="D41" s="139">
        <f aca="true" t="shared" si="27" ref="D41:Y41">D51+D38+D39</f>
        <v>27893</v>
      </c>
      <c r="E41" s="160">
        <f>E51+E38+E39</f>
        <v>24731</v>
      </c>
      <c r="F41" s="161">
        <f t="shared" si="27"/>
        <v>740</v>
      </c>
      <c r="G41" s="161">
        <f t="shared" si="27"/>
        <v>1136</v>
      </c>
      <c r="H41" s="161">
        <f t="shared" si="27"/>
        <v>300</v>
      </c>
      <c r="I41" s="161">
        <f t="shared" si="27"/>
        <v>350</v>
      </c>
      <c r="J41" s="161">
        <f t="shared" si="27"/>
        <v>147</v>
      </c>
      <c r="K41" s="161">
        <f t="shared" si="27"/>
        <v>139</v>
      </c>
      <c r="L41" s="161">
        <f t="shared" si="27"/>
        <v>76</v>
      </c>
      <c r="M41" s="161">
        <f t="shared" si="27"/>
        <v>75</v>
      </c>
      <c r="N41" s="161">
        <f t="shared" si="27"/>
        <v>49</v>
      </c>
      <c r="O41" s="161">
        <f t="shared" si="27"/>
        <v>36</v>
      </c>
      <c r="P41" s="161">
        <f t="shared" si="27"/>
        <v>26</v>
      </c>
      <c r="Q41" s="161">
        <f t="shared" si="27"/>
        <v>31</v>
      </c>
      <c r="R41" s="161">
        <f t="shared" si="27"/>
        <v>15</v>
      </c>
      <c r="S41" s="161">
        <f t="shared" si="27"/>
        <v>21</v>
      </c>
      <c r="T41" s="161">
        <f t="shared" si="27"/>
        <v>5</v>
      </c>
      <c r="U41" s="161">
        <f t="shared" si="27"/>
        <v>5</v>
      </c>
      <c r="V41" s="161">
        <f t="shared" si="27"/>
        <v>1</v>
      </c>
      <c r="W41" s="161">
        <f t="shared" si="27"/>
        <v>3</v>
      </c>
      <c r="X41" s="161">
        <f t="shared" si="27"/>
        <v>3</v>
      </c>
      <c r="Y41" s="162">
        <f t="shared" si="27"/>
        <v>4</v>
      </c>
      <c r="Z41" s="163">
        <f>SUM(J41:Y41)</f>
        <v>636</v>
      </c>
      <c r="AA41" s="164">
        <f>SUM(N41:Y41)</f>
        <v>199</v>
      </c>
      <c r="AB41" s="226">
        <f t="shared" si="25"/>
        <v>88.66382246441759</v>
      </c>
      <c r="AC41" s="227">
        <f t="shared" si="2"/>
        <v>2.652995375183738</v>
      </c>
      <c r="AD41" s="227">
        <f t="shared" si="3"/>
        <v>4.072706413795576</v>
      </c>
      <c r="AE41" s="227">
        <f t="shared" si="4"/>
        <v>1.075538665615029</v>
      </c>
      <c r="AF41" s="227">
        <f t="shared" si="5"/>
        <v>1.2547951098842003</v>
      </c>
      <c r="AG41" s="227">
        <f t="shared" si="6"/>
        <v>0.5270139461513642</v>
      </c>
      <c r="AH41" s="227">
        <f t="shared" si="7"/>
        <v>0.4983329150682967</v>
      </c>
      <c r="AI41" s="227">
        <f t="shared" si="8"/>
        <v>0.2724697952891406</v>
      </c>
      <c r="AJ41" s="227">
        <f t="shared" si="9"/>
        <v>0.26888466640375724</v>
      </c>
      <c r="AK41" s="227">
        <f t="shared" si="10"/>
        <v>0.17567131538378805</v>
      </c>
      <c r="AL41" s="227">
        <f t="shared" si="11"/>
        <v>0.12906463987380346</v>
      </c>
      <c r="AM41" s="227">
        <f t="shared" si="12"/>
        <v>0.09321335101996917</v>
      </c>
      <c r="AN41" s="227">
        <f t="shared" si="13"/>
        <v>0.11113899544688631</v>
      </c>
      <c r="AO41" s="227">
        <f t="shared" si="14"/>
        <v>0.05377693328075144</v>
      </c>
      <c r="AP41" s="227">
        <f t="shared" si="15"/>
        <v>0.07528770659305202</v>
      </c>
      <c r="AQ41" s="227">
        <f t="shared" si="16"/>
        <v>0.01792564442691715</v>
      </c>
      <c r="AR41" s="227">
        <f t="shared" si="17"/>
        <v>0.01792564442691715</v>
      </c>
      <c r="AS41" s="227">
        <f t="shared" si="18"/>
        <v>0.0035851288853834297</v>
      </c>
      <c r="AT41" s="227">
        <f t="shared" si="19"/>
        <v>0.010755386656150289</v>
      </c>
      <c r="AU41" s="227">
        <f t="shared" si="20"/>
        <v>0.010755386656150289</v>
      </c>
      <c r="AV41" s="228">
        <f t="shared" si="21"/>
        <v>0.014340515541533719</v>
      </c>
      <c r="AW41" s="226">
        <f t="shared" si="22"/>
        <v>2.2801419711038613</v>
      </c>
      <c r="AX41" s="228">
        <f t="shared" si="23"/>
        <v>0.7134406481913025</v>
      </c>
    </row>
    <row r="42" spans="2:50" ht="6.75" customHeight="1">
      <c r="B42" s="23"/>
      <c r="C42" s="27"/>
      <c r="D42" s="126"/>
      <c r="E42" s="126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</row>
    <row r="43" spans="2:50" ht="20.25" customHeight="1" thickBot="1">
      <c r="B43" s="349" t="s">
        <v>94</v>
      </c>
      <c r="C43" s="130"/>
      <c r="D43" s="126"/>
      <c r="E43" s="126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</row>
    <row r="44" spans="2:50" ht="20.25" customHeight="1">
      <c r="B44" s="736" t="s">
        <v>117</v>
      </c>
      <c r="C44" s="737"/>
      <c r="D44" s="133">
        <f>SUM(D5:D10)</f>
        <v>339</v>
      </c>
      <c r="E44" s="166">
        <f>SUM(E5:E10)</f>
        <v>300</v>
      </c>
      <c r="F44" s="167">
        <f>SUM(F5:F10)</f>
        <v>9</v>
      </c>
      <c r="G44" s="167">
        <f aca="true" t="shared" si="28" ref="G44:Y44">SUM(G5:G10)</f>
        <v>16</v>
      </c>
      <c r="H44" s="167">
        <f t="shared" si="28"/>
        <v>3</v>
      </c>
      <c r="I44" s="167">
        <f t="shared" si="28"/>
        <v>4</v>
      </c>
      <c r="J44" s="167">
        <f t="shared" si="28"/>
        <v>1</v>
      </c>
      <c r="K44" s="167">
        <f t="shared" si="28"/>
        <v>2</v>
      </c>
      <c r="L44" s="167">
        <f t="shared" si="28"/>
        <v>0</v>
      </c>
      <c r="M44" s="167">
        <f t="shared" si="28"/>
        <v>1</v>
      </c>
      <c r="N44" s="167">
        <f t="shared" si="28"/>
        <v>0</v>
      </c>
      <c r="O44" s="167">
        <f t="shared" si="28"/>
        <v>1</v>
      </c>
      <c r="P44" s="167">
        <f t="shared" si="28"/>
        <v>0</v>
      </c>
      <c r="Q44" s="167">
        <f t="shared" si="28"/>
        <v>1</v>
      </c>
      <c r="R44" s="167">
        <f t="shared" si="28"/>
        <v>0</v>
      </c>
      <c r="S44" s="167">
        <f t="shared" si="28"/>
        <v>1</v>
      </c>
      <c r="T44" s="167">
        <f t="shared" si="28"/>
        <v>0</v>
      </c>
      <c r="U44" s="167">
        <f t="shared" si="28"/>
        <v>0</v>
      </c>
      <c r="V44" s="167">
        <f t="shared" si="28"/>
        <v>0</v>
      </c>
      <c r="W44" s="167">
        <f t="shared" si="28"/>
        <v>0</v>
      </c>
      <c r="X44" s="167">
        <f t="shared" si="28"/>
        <v>0</v>
      </c>
      <c r="Y44" s="168">
        <f t="shared" si="28"/>
        <v>0</v>
      </c>
      <c r="Z44" s="169">
        <f aca="true" t="shared" si="29" ref="Z44:Z51">SUM(J44:Y44)</f>
        <v>7</v>
      </c>
      <c r="AA44" s="170">
        <f aca="true" t="shared" si="30" ref="AA44:AA51">SUM(N44:Y44)</f>
        <v>3</v>
      </c>
      <c r="AB44" s="213">
        <f t="shared" si="25"/>
        <v>88.49557522123894</v>
      </c>
      <c r="AC44" s="214">
        <f t="shared" si="2"/>
        <v>2.6548672566371683</v>
      </c>
      <c r="AD44" s="214">
        <f t="shared" si="3"/>
        <v>4.71976401179941</v>
      </c>
      <c r="AE44" s="214">
        <f t="shared" si="4"/>
        <v>0.8849557522123894</v>
      </c>
      <c r="AF44" s="214">
        <f t="shared" si="5"/>
        <v>1.1799410029498525</v>
      </c>
      <c r="AG44" s="214">
        <f t="shared" si="6"/>
        <v>0.2949852507374631</v>
      </c>
      <c r="AH44" s="214">
        <f t="shared" si="7"/>
        <v>0.5899705014749262</v>
      </c>
      <c r="AI44" s="214">
        <f t="shared" si="8"/>
        <v>0</v>
      </c>
      <c r="AJ44" s="214">
        <f t="shared" si="9"/>
        <v>0.2949852507374631</v>
      </c>
      <c r="AK44" s="214">
        <f t="shared" si="10"/>
        <v>0</v>
      </c>
      <c r="AL44" s="214">
        <f t="shared" si="11"/>
        <v>0.2949852507374631</v>
      </c>
      <c r="AM44" s="214">
        <f t="shared" si="12"/>
        <v>0</v>
      </c>
      <c r="AN44" s="214">
        <f t="shared" si="13"/>
        <v>0.2949852507374631</v>
      </c>
      <c r="AO44" s="214">
        <f t="shared" si="14"/>
        <v>0</v>
      </c>
      <c r="AP44" s="214">
        <f t="shared" si="15"/>
        <v>0.2949852507374631</v>
      </c>
      <c r="AQ44" s="214">
        <f t="shared" si="16"/>
        <v>0</v>
      </c>
      <c r="AR44" s="214">
        <f t="shared" si="17"/>
        <v>0</v>
      </c>
      <c r="AS44" s="214">
        <f t="shared" si="18"/>
        <v>0</v>
      </c>
      <c r="AT44" s="214">
        <f t="shared" si="19"/>
        <v>0</v>
      </c>
      <c r="AU44" s="214">
        <f t="shared" si="20"/>
        <v>0</v>
      </c>
      <c r="AV44" s="215">
        <f t="shared" si="21"/>
        <v>0</v>
      </c>
      <c r="AW44" s="213">
        <f t="shared" si="22"/>
        <v>2.0648967551622417</v>
      </c>
      <c r="AX44" s="229">
        <f t="shared" si="23"/>
        <v>0.8849557522123894</v>
      </c>
    </row>
    <row r="45" spans="2:50" ht="20.25" customHeight="1">
      <c r="B45" s="738" t="s">
        <v>118</v>
      </c>
      <c r="C45" s="739"/>
      <c r="D45" s="134">
        <f>SUM(D11:D12)</f>
        <v>569</v>
      </c>
      <c r="E45" s="145">
        <f>SUM(E11:E12)</f>
        <v>500</v>
      </c>
      <c r="F45" s="131">
        <f>SUM(F11:F12)</f>
        <v>14</v>
      </c>
      <c r="G45" s="131">
        <f aca="true" t="shared" si="31" ref="G45:Y45">SUM(G11:G12)</f>
        <v>22</v>
      </c>
      <c r="H45" s="131">
        <f t="shared" si="31"/>
        <v>8</v>
      </c>
      <c r="I45" s="131">
        <f t="shared" si="31"/>
        <v>8</v>
      </c>
      <c r="J45" s="131">
        <f t="shared" si="31"/>
        <v>6</v>
      </c>
      <c r="K45" s="131">
        <f t="shared" si="31"/>
        <v>2</v>
      </c>
      <c r="L45" s="131">
        <f t="shared" si="31"/>
        <v>2</v>
      </c>
      <c r="M45" s="131">
        <f t="shared" si="31"/>
        <v>1</v>
      </c>
      <c r="N45" s="131">
        <f t="shared" si="31"/>
        <v>1</v>
      </c>
      <c r="O45" s="131">
        <f t="shared" si="31"/>
        <v>2</v>
      </c>
      <c r="P45" s="131">
        <f t="shared" si="31"/>
        <v>0</v>
      </c>
      <c r="Q45" s="131">
        <f t="shared" si="31"/>
        <v>1</v>
      </c>
      <c r="R45" s="131">
        <f t="shared" si="31"/>
        <v>1</v>
      </c>
      <c r="S45" s="131">
        <f t="shared" si="31"/>
        <v>1</v>
      </c>
      <c r="T45" s="131">
        <f t="shared" si="31"/>
        <v>0</v>
      </c>
      <c r="U45" s="131">
        <f t="shared" si="31"/>
        <v>0</v>
      </c>
      <c r="V45" s="131">
        <f t="shared" si="31"/>
        <v>0</v>
      </c>
      <c r="W45" s="131">
        <f t="shared" si="31"/>
        <v>0</v>
      </c>
      <c r="X45" s="131">
        <f t="shared" si="31"/>
        <v>0</v>
      </c>
      <c r="Y45" s="146">
        <f t="shared" si="31"/>
        <v>0</v>
      </c>
      <c r="Z45" s="155">
        <f t="shared" si="29"/>
        <v>17</v>
      </c>
      <c r="AA45" s="144">
        <f t="shared" si="30"/>
        <v>6</v>
      </c>
      <c r="AB45" s="216">
        <f t="shared" si="25"/>
        <v>87.87346221441125</v>
      </c>
      <c r="AC45" s="217">
        <f t="shared" si="2"/>
        <v>2.460456942003515</v>
      </c>
      <c r="AD45" s="217">
        <f t="shared" si="3"/>
        <v>3.8664323374340945</v>
      </c>
      <c r="AE45" s="217">
        <f t="shared" si="4"/>
        <v>1.4059753954305798</v>
      </c>
      <c r="AF45" s="217">
        <f t="shared" si="5"/>
        <v>1.4059753954305798</v>
      </c>
      <c r="AG45" s="217">
        <f t="shared" si="6"/>
        <v>1.054481546572935</v>
      </c>
      <c r="AH45" s="217">
        <f t="shared" si="7"/>
        <v>0.35149384885764495</v>
      </c>
      <c r="AI45" s="217">
        <f t="shared" si="8"/>
        <v>0.35149384885764495</v>
      </c>
      <c r="AJ45" s="217">
        <f t="shared" si="9"/>
        <v>0.17574692442882248</v>
      </c>
      <c r="AK45" s="217">
        <f t="shared" si="10"/>
        <v>0.17574692442882248</v>
      </c>
      <c r="AL45" s="217">
        <f t="shared" si="11"/>
        <v>0.35149384885764495</v>
      </c>
      <c r="AM45" s="217">
        <f t="shared" si="12"/>
        <v>0</v>
      </c>
      <c r="AN45" s="217">
        <f t="shared" si="13"/>
        <v>0.17574692442882248</v>
      </c>
      <c r="AO45" s="217">
        <f t="shared" si="14"/>
        <v>0.17574692442882248</v>
      </c>
      <c r="AP45" s="217">
        <f t="shared" si="15"/>
        <v>0.17574692442882248</v>
      </c>
      <c r="AQ45" s="217">
        <f t="shared" si="16"/>
        <v>0</v>
      </c>
      <c r="AR45" s="217">
        <f t="shared" si="17"/>
        <v>0</v>
      </c>
      <c r="AS45" s="217">
        <f t="shared" si="18"/>
        <v>0</v>
      </c>
      <c r="AT45" s="217">
        <f t="shared" si="19"/>
        <v>0</v>
      </c>
      <c r="AU45" s="217">
        <f t="shared" si="20"/>
        <v>0</v>
      </c>
      <c r="AV45" s="218">
        <f t="shared" si="21"/>
        <v>0</v>
      </c>
      <c r="AW45" s="216">
        <f t="shared" si="22"/>
        <v>2.987697715289982</v>
      </c>
      <c r="AX45" s="230">
        <f t="shared" si="23"/>
        <v>1.054481546572935</v>
      </c>
    </row>
    <row r="46" spans="2:50" ht="20.25" customHeight="1">
      <c r="B46" s="738" t="s">
        <v>119</v>
      </c>
      <c r="C46" s="739"/>
      <c r="D46" s="134">
        <f aca="true" t="shared" si="32" ref="D46:Y46">SUM(D13:D20)</f>
        <v>4246</v>
      </c>
      <c r="E46" s="145">
        <f t="shared" si="32"/>
        <v>3814</v>
      </c>
      <c r="F46" s="131">
        <f t="shared" si="32"/>
        <v>97</v>
      </c>
      <c r="G46" s="131">
        <f t="shared" si="32"/>
        <v>153</v>
      </c>
      <c r="H46" s="131">
        <f t="shared" si="32"/>
        <v>33</v>
      </c>
      <c r="I46" s="131">
        <f t="shared" si="32"/>
        <v>44</v>
      </c>
      <c r="J46" s="131">
        <f t="shared" si="32"/>
        <v>19</v>
      </c>
      <c r="K46" s="131">
        <f t="shared" si="32"/>
        <v>24</v>
      </c>
      <c r="L46" s="131">
        <f t="shared" si="32"/>
        <v>21</v>
      </c>
      <c r="M46" s="131">
        <f t="shared" si="32"/>
        <v>11</v>
      </c>
      <c r="N46" s="131">
        <f t="shared" si="32"/>
        <v>10</v>
      </c>
      <c r="O46" s="131">
        <f t="shared" si="32"/>
        <v>5</v>
      </c>
      <c r="P46" s="131">
        <f t="shared" si="32"/>
        <v>4</v>
      </c>
      <c r="Q46" s="131">
        <f t="shared" si="32"/>
        <v>3</v>
      </c>
      <c r="R46" s="131">
        <f t="shared" si="32"/>
        <v>2</v>
      </c>
      <c r="S46" s="131">
        <f t="shared" si="32"/>
        <v>4</v>
      </c>
      <c r="T46" s="131">
        <f t="shared" si="32"/>
        <v>1</v>
      </c>
      <c r="U46" s="131">
        <f t="shared" si="32"/>
        <v>0</v>
      </c>
      <c r="V46" s="131">
        <f t="shared" si="32"/>
        <v>0</v>
      </c>
      <c r="W46" s="131">
        <f t="shared" si="32"/>
        <v>0</v>
      </c>
      <c r="X46" s="131">
        <f t="shared" si="32"/>
        <v>0</v>
      </c>
      <c r="Y46" s="146">
        <f t="shared" si="32"/>
        <v>1</v>
      </c>
      <c r="Z46" s="155">
        <f>SUM(J46:Y46)</f>
        <v>105</v>
      </c>
      <c r="AA46" s="144">
        <f>SUM(N46:Y46)</f>
        <v>30</v>
      </c>
      <c r="AB46" s="216">
        <f aca="true" t="shared" si="33" ref="AB46:AX46">E46/$D46*100</f>
        <v>89.82571832312765</v>
      </c>
      <c r="AC46" s="217">
        <f t="shared" si="33"/>
        <v>2.2845030617051343</v>
      </c>
      <c r="AD46" s="217">
        <f t="shared" si="33"/>
        <v>3.603391427225624</v>
      </c>
      <c r="AE46" s="217">
        <f t="shared" si="33"/>
        <v>0.7772020725388601</v>
      </c>
      <c r="AF46" s="217">
        <f t="shared" si="33"/>
        <v>1.0362694300518136</v>
      </c>
      <c r="AG46" s="217">
        <f t="shared" si="33"/>
        <v>0.4474799811587376</v>
      </c>
      <c r="AH46" s="217">
        <f t="shared" si="33"/>
        <v>0.5652378709373528</v>
      </c>
      <c r="AI46" s="217">
        <f t="shared" si="33"/>
        <v>0.4945831370701837</v>
      </c>
      <c r="AJ46" s="217">
        <f t="shared" si="33"/>
        <v>0.2590673575129534</v>
      </c>
      <c r="AK46" s="217">
        <f t="shared" si="33"/>
        <v>0.23551577955723035</v>
      </c>
      <c r="AL46" s="217">
        <f t="shared" si="33"/>
        <v>0.11775788977861518</v>
      </c>
      <c r="AM46" s="217">
        <f t="shared" si="33"/>
        <v>0.09420631182289213</v>
      </c>
      <c r="AN46" s="217">
        <f t="shared" si="33"/>
        <v>0.0706547338671691</v>
      </c>
      <c r="AO46" s="217">
        <f t="shared" si="33"/>
        <v>0.047103155911446065</v>
      </c>
      <c r="AP46" s="217">
        <f t="shared" si="33"/>
        <v>0.09420631182289213</v>
      </c>
      <c r="AQ46" s="217">
        <f t="shared" si="33"/>
        <v>0.023551577955723033</v>
      </c>
      <c r="AR46" s="217">
        <f t="shared" si="33"/>
        <v>0</v>
      </c>
      <c r="AS46" s="217">
        <f t="shared" si="33"/>
        <v>0</v>
      </c>
      <c r="AT46" s="217">
        <f t="shared" si="33"/>
        <v>0</v>
      </c>
      <c r="AU46" s="217">
        <f t="shared" si="33"/>
        <v>0</v>
      </c>
      <c r="AV46" s="218">
        <f t="shared" si="33"/>
        <v>0.023551577955723033</v>
      </c>
      <c r="AW46" s="216">
        <f t="shared" si="33"/>
        <v>2.4729156853509187</v>
      </c>
      <c r="AX46" s="230">
        <f t="shared" si="33"/>
        <v>0.7065473386716911</v>
      </c>
    </row>
    <row r="47" spans="2:50" ht="20.25" customHeight="1">
      <c r="B47" s="738" t="s">
        <v>76</v>
      </c>
      <c r="C47" s="739"/>
      <c r="D47" s="134">
        <f>SUM(D21:D22)</f>
        <v>970</v>
      </c>
      <c r="E47" s="145">
        <f>SUM(E21:E22)</f>
        <v>844</v>
      </c>
      <c r="F47" s="131">
        <f>SUM(F21:F22)</f>
        <v>24</v>
      </c>
      <c r="G47" s="131">
        <f aca="true" t="shared" si="34" ref="G47:Y47">SUM(G21:G22)</f>
        <v>45</v>
      </c>
      <c r="H47" s="131">
        <f t="shared" si="34"/>
        <v>14</v>
      </c>
      <c r="I47" s="131">
        <f t="shared" si="34"/>
        <v>15</v>
      </c>
      <c r="J47" s="131">
        <f t="shared" si="34"/>
        <v>9</v>
      </c>
      <c r="K47" s="131">
        <f t="shared" si="34"/>
        <v>6</v>
      </c>
      <c r="L47" s="131">
        <f t="shared" si="34"/>
        <v>4</v>
      </c>
      <c r="M47" s="131">
        <f t="shared" si="34"/>
        <v>1</v>
      </c>
      <c r="N47" s="131">
        <f t="shared" si="34"/>
        <v>4</v>
      </c>
      <c r="O47" s="131">
        <f t="shared" si="34"/>
        <v>2</v>
      </c>
      <c r="P47" s="131">
        <f t="shared" si="34"/>
        <v>1</v>
      </c>
      <c r="Q47" s="131">
        <f t="shared" si="34"/>
        <v>1</v>
      </c>
      <c r="R47" s="131">
        <f t="shared" si="34"/>
        <v>0</v>
      </c>
      <c r="S47" s="131">
        <f t="shared" si="34"/>
        <v>0</v>
      </c>
      <c r="T47" s="131">
        <f t="shared" si="34"/>
        <v>0</v>
      </c>
      <c r="U47" s="131">
        <f t="shared" si="34"/>
        <v>0</v>
      </c>
      <c r="V47" s="131">
        <f t="shared" si="34"/>
        <v>0</v>
      </c>
      <c r="W47" s="131">
        <f t="shared" si="34"/>
        <v>0</v>
      </c>
      <c r="X47" s="131">
        <f t="shared" si="34"/>
        <v>0</v>
      </c>
      <c r="Y47" s="146">
        <f t="shared" si="34"/>
        <v>0</v>
      </c>
      <c r="Z47" s="155">
        <f t="shared" si="29"/>
        <v>28</v>
      </c>
      <c r="AA47" s="144">
        <f t="shared" si="30"/>
        <v>8</v>
      </c>
      <c r="AB47" s="216">
        <f t="shared" si="25"/>
        <v>87.01030927835052</v>
      </c>
      <c r="AC47" s="217">
        <f t="shared" si="2"/>
        <v>2.4742268041237114</v>
      </c>
      <c r="AD47" s="217">
        <f t="shared" si="3"/>
        <v>4.639175257731959</v>
      </c>
      <c r="AE47" s="217">
        <f t="shared" si="4"/>
        <v>1.443298969072165</v>
      </c>
      <c r="AF47" s="217">
        <f t="shared" si="5"/>
        <v>1.5463917525773196</v>
      </c>
      <c r="AG47" s="217">
        <f t="shared" si="6"/>
        <v>0.9278350515463918</v>
      </c>
      <c r="AH47" s="217">
        <f t="shared" si="7"/>
        <v>0.6185567010309279</v>
      </c>
      <c r="AI47" s="217">
        <f t="shared" si="8"/>
        <v>0.4123711340206186</v>
      </c>
      <c r="AJ47" s="217">
        <f t="shared" si="9"/>
        <v>0.10309278350515465</v>
      </c>
      <c r="AK47" s="217">
        <f t="shared" si="10"/>
        <v>0.4123711340206186</v>
      </c>
      <c r="AL47" s="217">
        <f t="shared" si="11"/>
        <v>0.2061855670103093</v>
      </c>
      <c r="AM47" s="217">
        <f t="shared" si="12"/>
        <v>0.10309278350515465</v>
      </c>
      <c r="AN47" s="217">
        <f t="shared" si="13"/>
        <v>0.10309278350515465</v>
      </c>
      <c r="AO47" s="217">
        <f t="shared" si="14"/>
        <v>0</v>
      </c>
      <c r="AP47" s="217">
        <f t="shared" si="15"/>
        <v>0</v>
      </c>
      <c r="AQ47" s="217">
        <f t="shared" si="16"/>
        <v>0</v>
      </c>
      <c r="AR47" s="217">
        <f t="shared" si="17"/>
        <v>0</v>
      </c>
      <c r="AS47" s="217">
        <f t="shared" si="18"/>
        <v>0</v>
      </c>
      <c r="AT47" s="217">
        <f t="shared" si="19"/>
        <v>0</v>
      </c>
      <c r="AU47" s="217">
        <f t="shared" si="20"/>
        <v>0</v>
      </c>
      <c r="AV47" s="218">
        <f t="shared" si="21"/>
        <v>0</v>
      </c>
      <c r="AW47" s="216">
        <f t="shared" si="22"/>
        <v>2.88659793814433</v>
      </c>
      <c r="AX47" s="230">
        <f t="shared" si="23"/>
        <v>0.8247422680412372</v>
      </c>
    </row>
    <row r="48" spans="2:50" ht="20.25" customHeight="1">
      <c r="B48" s="738" t="s">
        <v>120</v>
      </c>
      <c r="C48" s="739"/>
      <c r="D48" s="134">
        <f>SUM(D23:D24)</f>
        <v>3159</v>
      </c>
      <c r="E48" s="145">
        <f>SUM(E23:E24)</f>
        <v>2749</v>
      </c>
      <c r="F48" s="131">
        <f>SUM(F23:F24)</f>
        <v>87</v>
      </c>
      <c r="G48" s="131">
        <f aca="true" t="shared" si="35" ref="G48:Y48">SUM(G23:G24)</f>
        <v>140</v>
      </c>
      <c r="H48" s="131">
        <f t="shared" si="35"/>
        <v>35</v>
      </c>
      <c r="I48" s="131">
        <f t="shared" si="35"/>
        <v>49</v>
      </c>
      <c r="J48" s="131">
        <f t="shared" si="35"/>
        <v>21</v>
      </c>
      <c r="K48" s="131">
        <f t="shared" si="35"/>
        <v>22</v>
      </c>
      <c r="L48" s="131">
        <f t="shared" si="35"/>
        <v>11</v>
      </c>
      <c r="M48" s="131">
        <f t="shared" si="35"/>
        <v>16</v>
      </c>
      <c r="N48" s="131">
        <f t="shared" si="35"/>
        <v>11</v>
      </c>
      <c r="O48" s="131">
        <f t="shared" si="35"/>
        <v>4</v>
      </c>
      <c r="P48" s="131">
        <f t="shared" si="35"/>
        <v>5</v>
      </c>
      <c r="Q48" s="131">
        <f t="shared" si="35"/>
        <v>3</v>
      </c>
      <c r="R48" s="131">
        <f t="shared" si="35"/>
        <v>2</v>
      </c>
      <c r="S48" s="131">
        <f t="shared" si="35"/>
        <v>2</v>
      </c>
      <c r="T48" s="131">
        <f t="shared" si="35"/>
        <v>1</v>
      </c>
      <c r="U48" s="131">
        <f t="shared" si="35"/>
        <v>0</v>
      </c>
      <c r="V48" s="131">
        <f t="shared" si="35"/>
        <v>0</v>
      </c>
      <c r="W48" s="131">
        <f t="shared" si="35"/>
        <v>0</v>
      </c>
      <c r="X48" s="131">
        <f t="shared" si="35"/>
        <v>1</v>
      </c>
      <c r="Y48" s="146">
        <f t="shared" si="35"/>
        <v>0</v>
      </c>
      <c r="Z48" s="155">
        <f t="shared" si="29"/>
        <v>99</v>
      </c>
      <c r="AA48" s="144">
        <f t="shared" si="30"/>
        <v>29</v>
      </c>
      <c r="AB48" s="216">
        <f t="shared" si="25"/>
        <v>87.02120924343146</v>
      </c>
      <c r="AC48" s="217">
        <f t="shared" si="2"/>
        <v>2.7540360873694207</v>
      </c>
      <c r="AD48" s="217">
        <f t="shared" si="3"/>
        <v>4.431782209559987</v>
      </c>
      <c r="AE48" s="217">
        <f t="shared" si="4"/>
        <v>1.1079455523899968</v>
      </c>
      <c r="AF48" s="217">
        <f t="shared" si="5"/>
        <v>1.5511237733459955</v>
      </c>
      <c r="AG48" s="217">
        <f t="shared" si="6"/>
        <v>0.6647673314339981</v>
      </c>
      <c r="AH48" s="217">
        <f t="shared" si="7"/>
        <v>0.6964229186451408</v>
      </c>
      <c r="AI48" s="217">
        <f t="shared" si="8"/>
        <v>0.3482114593225704</v>
      </c>
      <c r="AJ48" s="217">
        <f t="shared" si="9"/>
        <v>0.5064893953782843</v>
      </c>
      <c r="AK48" s="217">
        <f t="shared" si="10"/>
        <v>0.3482114593225704</v>
      </c>
      <c r="AL48" s="217">
        <f t="shared" si="11"/>
        <v>0.12662234884457108</v>
      </c>
      <c r="AM48" s="217">
        <f t="shared" si="12"/>
        <v>0.15827793605571383</v>
      </c>
      <c r="AN48" s="217">
        <f t="shared" si="13"/>
        <v>0.0949667616334283</v>
      </c>
      <c r="AO48" s="217">
        <f t="shared" si="14"/>
        <v>0.06331117442228554</v>
      </c>
      <c r="AP48" s="217">
        <f t="shared" si="15"/>
        <v>0.06331117442228554</v>
      </c>
      <c r="AQ48" s="217">
        <f t="shared" si="16"/>
        <v>0.03165558721114277</v>
      </c>
      <c r="AR48" s="217">
        <f t="shared" si="17"/>
        <v>0</v>
      </c>
      <c r="AS48" s="217">
        <f t="shared" si="18"/>
        <v>0</v>
      </c>
      <c r="AT48" s="217">
        <f t="shared" si="19"/>
        <v>0</v>
      </c>
      <c r="AU48" s="217">
        <f t="shared" si="20"/>
        <v>0.03165558721114277</v>
      </c>
      <c r="AV48" s="218">
        <f t="shared" si="21"/>
        <v>0</v>
      </c>
      <c r="AW48" s="216">
        <f t="shared" si="22"/>
        <v>3.133903133903134</v>
      </c>
      <c r="AX48" s="230">
        <f t="shared" si="23"/>
        <v>0.9180120291231402</v>
      </c>
    </row>
    <row r="49" spans="2:50" ht="20.25" customHeight="1">
      <c r="B49" s="738" t="s">
        <v>121</v>
      </c>
      <c r="C49" s="739"/>
      <c r="D49" s="134">
        <f>SUM(D25:D30)</f>
        <v>3649</v>
      </c>
      <c r="E49" s="145">
        <f>SUM(E25:E30)</f>
        <v>3251</v>
      </c>
      <c r="F49" s="131">
        <f>SUM(F25:F30)</f>
        <v>91</v>
      </c>
      <c r="G49" s="131">
        <f aca="true" t="shared" si="36" ref="G49:Y49">SUM(G25:G30)</f>
        <v>145</v>
      </c>
      <c r="H49" s="131">
        <f t="shared" si="36"/>
        <v>32</v>
      </c>
      <c r="I49" s="131">
        <f t="shared" si="36"/>
        <v>51</v>
      </c>
      <c r="J49" s="131">
        <f t="shared" si="36"/>
        <v>20</v>
      </c>
      <c r="K49" s="131">
        <f t="shared" si="36"/>
        <v>17</v>
      </c>
      <c r="L49" s="131">
        <f t="shared" si="36"/>
        <v>7</v>
      </c>
      <c r="M49" s="131">
        <f t="shared" si="36"/>
        <v>15</v>
      </c>
      <c r="N49" s="131">
        <f t="shared" si="36"/>
        <v>3</v>
      </c>
      <c r="O49" s="131">
        <f t="shared" si="36"/>
        <v>4</v>
      </c>
      <c r="P49" s="131">
        <f t="shared" si="36"/>
        <v>2</v>
      </c>
      <c r="Q49" s="131">
        <f t="shared" si="36"/>
        <v>3</v>
      </c>
      <c r="R49" s="131">
        <f t="shared" si="36"/>
        <v>2</v>
      </c>
      <c r="S49" s="131">
        <f t="shared" si="36"/>
        <v>2</v>
      </c>
      <c r="T49" s="131">
        <f t="shared" si="36"/>
        <v>0</v>
      </c>
      <c r="U49" s="131">
        <f t="shared" si="36"/>
        <v>1</v>
      </c>
      <c r="V49" s="131">
        <f t="shared" si="36"/>
        <v>0</v>
      </c>
      <c r="W49" s="131">
        <f t="shared" si="36"/>
        <v>0</v>
      </c>
      <c r="X49" s="131">
        <f t="shared" si="36"/>
        <v>1</v>
      </c>
      <c r="Y49" s="146">
        <f t="shared" si="36"/>
        <v>2</v>
      </c>
      <c r="Z49" s="155">
        <f t="shared" si="29"/>
        <v>79</v>
      </c>
      <c r="AA49" s="144">
        <f t="shared" si="30"/>
        <v>20</v>
      </c>
      <c r="AB49" s="216">
        <f t="shared" si="25"/>
        <v>89.0929021649767</v>
      </c>
      <c r="AC49" s="217">
        <f t="shared" si="2"/>
        <v>2.493833927103316</v>
      </c>
      <c r="AD49" s="217">
        <f t="shared" si="3"/>
        <v>3.9736914223074815</v>
      </c>
      <c r="AE49" s="217">
        <f t="shared" si="4"/>
        <v>0.8769525897506167</v>
      </c>
      <c r="AF49" s="217">
        <f t="shared" si="5"/>
        <v>1.3976431899150452</v>
      </c>
      <c r="AG49" s="217">
        <f t="shared" si="6"/>
        <v>0.5480953685941353</v>
      </c>
      <c r="AH49" s="217">
        <f t="shared" si="7"/>
        <v>0.46588106330501505</v>
      </c>
      <c r="AI49" s="217">
        <f t="shared" si="8"/>
        <v>0.1918333790079474</v>
      </c>
      <c r="AJ49" s="217">
        <f t="shared" si="9"/>
        <v>0.4110715264456015</v>
      </c>
      <c r="AK49" s="217">
        <f t="shared" si="10"/>
        <v>0.0822143052891203</v>
      </c>
      <c r="AL49" s="217">
        <f t="shared" si="11"/>
        <v>0.10961907371882709</v>
      </c>
      <c r="AM49" s="217">
        <f t="shared" si="12"/>
        <v>0.054809536859413546</v>
      </c>
      <c r="AN49" s="217">
        <f t="shared" si="13"/>
        <v>0.0822143052891203</v>
      </c>
      <c r="AO49" s="217">
        <f t="shared" si="14"/>
        <v>0.054809536859413546</v>
      </c>
      <c r="AP49" s="217">
        <f t="shared" si="15"/>
        <v>0.054809536859413546</v>
      </c>
      <c r="AQ49" s="217">
        <f t="shared" si="16"/>
        <v>0</v>
      </c>
      <c r="AR49" s="217">
        <f t="shared" si="17"/>
        <v>0.027404768429706773</v>
      </c>
      <c r="AS49" s="217">
        <f t="shared" si="18"/>
        <v>0</v>
      </c>
      <c r="AT49" s="217">
        <f t="shared" si="19"/>
        <v>0</v>
      </c>
      <c r="AU49" s="217">
        <f t="shared" si="20"/>
        <v>0.027404768429706773</v>
      </c>
      <c r="AV49" s="218">
        <f t="shared" si="21"/>
        <v>0.054809536859413546</v>
      </c>
      <c r="AW49" s="216">
        <f t="shared" si="22"/>
        <v>2.1649767059468346</v>
      </c>
      <c r="AX49" s="230">
        <f t="shared" si="23"/>
        <v>0.5480953685941353</v>
      </c>
    </row>
    <row r="50" spans="2:50" ht="20.25" customHeight="1" thickBot="1">
      <c r="B50" s="742" t="s">
        <v>122</v>
      </c>
      <c r="C50" s="743"/>
      <c r="D50" s="135">
        <f>SUM(D31:D37)</f>
        <v>4740</v>
      </c>
      <c r="E50" s="147">
        <f>SUM(E31:E37)</f>
        <v>4191</v>
      </c>
      <c r="F50" s="148">
        <f>SUM(F31:F37)</f>
        <v>116</v>
      </c>
      <c r="G50" s="148">
        <f aca="true" t="shared" si="37" ref="G50:Y50">SUM(G31:G37)</f>
        <v>212</v>
      </c>
      <c r="H50" s="148">
        <f t="shared" si="37"/>
        <v>66</v>
      </c>
      <c r="I50" s="148">
        <f t="shared" si="37"/>
        <v>58</v>
      </c>
      <c r="J50" s="148">
        <f t="shared" si="37"/>
        <v>28</v>
      </c>
      <c r="K50" s="148">
        <f t="shared" si="37"/>
        <v>24</v>
      </c>
      <c r="L50" s="148">
        <f t="shared" si="37"/>
        <v>9</v>
      </c>
      <c r="M50" s="148">
        <f t="shared" si="37"/>
        <v>7</v>
      </c>
      <c r="N50" s="148">
        <f t="shared" si="37"/>
        <v>4</v>
      </c>
      <c r="O50" s="148">
        <f t="shared" si="37"/>
        <v>4</v>
      </c>
      <c r="P50" s="148">
        <f t="shared" si="37"/>
        <v>2</v>
      </c>
      <c r="Q50" s="148">
        <f t="shared" si="37"/>
        <v>7</v>
      </c>
      <c r="R50" s="148">
        <f t="shared" si="37"/>
        <v>5</v>
      </c>
      <c r="S50" s="148">
        <f t="shared" si="37"/>
        <v>3</v>
      </c>
      <c r="T50" s="148">
        <f t="shared" si="37"/>
        <v>0</v>
      </c>
      <c r="U50" s="148">
        <f t="shared" si="37"/>
        <v>2</v>
      </c>
      <c r="V50" s="148">
        <f t="shared" si="37"/>
        <v>1</v>
      </c>
      <c r="W50" s="148">
        <f t="shared" si="37"/>
        <v>0</v>
      </c>
      <c r="X50" s="148">
        <f t="shared" si="37"/>
        <v>1</v>
      </c>
      <c r="Y50" s="149">
        <f t="shared" si="37"/>
        <v>0</v>
      </c>
      <c r="Z50" s="156">
        <f t="shared" si="29"/>
        <v>97</v>
      </c>
      <c r="AA50" s="157">
        <f t="shared" si="30"/>
        <v>29</v>
      </c>
      <c r="AB50" s="219">
        <f t="shared" si="25"/>
        <v>88.41772151898735</v>
      </c>
      <c r="AC50" s="220">
        <f t="shared" si="2"/>
        <v>2.447257383966245</v>
      </c>
      <c r="AD50" s="220">
        <f t="shared" si="3"/>
        <v>4.472573839662447</v>
      </c>
      <c r="AE50" s="220">
        <f t="shared" si="4"/>
        <v>1.3924050632911391</v>
      </c>
      <c r="AF50" s="220">
        <f t="shared" si="5"/>
        <v>1.2236286919831225</v>
      </c>
      <c r="AG50" s="220">
        <f t="shared" si="6"/>
        <v>0.5907172995780591</v>
      </c>
      <c r="AH50" s="220">
        <f t="shared" si="7"/>
        <v>0.5063291139240507</v>
      </c>
      <c r="AI50" s="220">
        <f t="shared" si="8"/>
        <v>0.18987341772151897</v>
      </c>
      <c r="AJ50" s="220">
        <f t="shared" si="9"/>
        <v>0.14767932489451477</v>
      </c>
      <c r="AK50" s="220">
        <f t="shared" si="10"/>
        <v>0.08438818565400844</v>
      </c>
      <c r="AL50" s="220">
        <f t="shared" si="11"/>
        <v>0.08438818565400844</v>
      </c>
      <c r="AM50" s="220">
        <f t="shared" si="12"/>
        <v>0.04219409282700422</v>
      </c>
      <c r="AN50" s="220">
        <f t="shared" si="13"/>
        <v>0.14767932489451477</v>
      </c>
      <c r="AO50" s="220">
        <f t="shared" si="14"/>
        <v>0.10548523206751054</v>
      </c>
      <c r="AP50" s="220">
        <f t="shared" si="15"/>
        <v>0.06329113924050633</v>
      </c>
      <c r="AQ50" s="220">
        <f t="shared" si="16"/>
        <v>0</v>
      </c>
      <c r="AR50" s="220">
        <f t="shared" si="17"/>
        <v>0.04219409282700422</v>
      </c>
      <c r="AS50" s="220">
        <f t="shared" si="18"/>
        <v>0.02109704641350211</v>
      </c>
      <c r="AT50" s="220">
        <f t="shared" si="19"/>
        <v>0</v>
      </c>
      <c r="AU50" s="220">
        <f t="shared" si="20"/>
        <v>0.02109704641350211</v>
      </c>
      <c r="AV50" s="221">
        <f t="shared" si="21"/>
        <v>0</v>
      </c>
      <c r="AW50" s="219">
        <f t="shared" si="22"/>
        <v>2.0464135021097047</v>
      </c>
      <c r="AX50" s="231">
        <f t="shared" si="23"/>
        <v>0.6118143459915613</v>
      </c>
    </row>
    <row r="51" spans="2:50" ht="32.25" customHeight="1" thickBot="1">
      <c r="B51" s="744" t="s">
        <v>93</v>
      </c>
      <c r="C51" s="745"/>
      <c r="D51" s="132">
        <f>SUM(D44:D50)</f>
        <v>17672</v>
      </c>
      <c r="E51" s="171">
        <f>SUM(E44:E50)</f>
        <v>15649</v>
      </c>
      <c r="F51" s="172">
        <f>SUM(F44:F50)</f>
        <v>438</v>
      </c>
      <c r="G51" s="172">
        <f aca="true" t="shared" si="38" ref="G51:Y51">SUM(G44:G50)</f>
        <v>733</v>
      </c>
      <c r="H51" s="172">
        <f t="shared" si="38"/>
        <v>191</v>
      </c>
      <c r="I51" s="172">
        <f t="shared" si="38"/>
        <v>229</v>
      </c>
      <c r="J51" s="172">
        <f t="shared" si="38"/>
        <v>104</v>
      </c>
      <c r="K51" s="172">
        <f t="shared" si="38"/>
        <v>97</v>
      </c>
      <c r="L51" s="172">
        <f t="shared" si="38"/>
        <v>54</v>
      </c>
      <c r="M51" s="172">
        <f t="shared" si="38"/>
        <v>52</v>
      </c>
      <c r="N51" s="172">
        <f t="shared" si="38"/>
        <v>33</v>
      </c>
      <c r="O51" s="172">
        <f t="shared" si="38"/>
        <v>22</v>
      </c>
      <c r="P51" s="172">
        <f t="shared" si="38"/>
        <v>14</v>
      </c>
      <c r="Q51" s="172">
        <f t="shared" si="38"/>
        <v>19</v>
      </c>
      <c r="R51" s="172">
        <f t="shared" si="38"/>
        <v>12</v>
      </c>
      <c r="S51" s="172">
        <f t="shared" si="38"/>
        <v>13</v>
      </c>
      <c r="T51" s="172">
        <f t="shared" si="38"/>
        <v>2</v>
      </c>
      <c r="U51" s="172">
        <f t="shared" si="38"/>
        <v>3</v>
      </c>
      <c r="V51" s="172">
        <f t="shared" si="38"/>
        <v>1</v>
      </c>
      <c r="W51" s="172">
        <f t="shared" si="38"/>
        <v>0</v>
      </c>
      <c r="X51" s="172">
        <f t="shared" si="38"/>
        <v>3</v>
      </c>
      <c r="Y51" s="173">
        <f t="shared" si="38"/>
        <v>3</v>
      </c>
      <c r="Z51" s="174">
        <f t="shared" si="29"/>
        <v>432</v>
      </c>
      <c r="AA51" s="175">
        <f t="shared" si="30"/>
        <v>125</v>
      </c>
      <c r="AB51" s="233">
        <f t="shared" si="25"/>
        <v>88.55251244907197</v>
      </c>
      <c r="AC51" s="234">
        <f t="shared" si="2"/>
        <v>2.4784970574920777</v>
      </c>
      <c r="AD51" s="234">
        <f t="shared" si="3"/>
        <v>4.14780443639656</v>
      </c>
      <c r="AE51" s="234">
        <f t="shared" si="4"/>
        <v>1.080805794477139</v>
      </c>
      <c r="AF51" s="234">
        <f t="shared" si="5"/>
        <v>1.2958352195563603</v>
      </c>
      <c r="AG51" s="234">
        <f t="shared" si="6"/>
        <v>0.5885015844273427</v>
      </c>
      <c r="AH51" s="234">
        <f t="shared" si="7"/>
        <v>0.5488909008601177</v>
      </c>
      <c r="AI51" s="234">
        <f t="shared" si="8"/>
        <v>0.3055681303757356</v>
      </c>
      <c r="AJ51" s="234">
        <f t="shared" si="9"/>
        <v>0.29425079221367134</v>
      </c>
      <c r="AK51" s="234">
        <f t="shared" si="10"/>
        <v>0.18673607967406067</v>
      </c>
      <c r="AL51" s="234">
        <f t="shared" si="11"/>
        <v>0.12449071978270711</v>
      </c>
      <c r="AM51" s="234">
        <f t="shared" si="12"/>
        <v>0.07922136713444998</v>
      </c>
      <c r="AN51" s="234">
        <f t="shared" si="13"/>
        <v>0.10751471253961067</v>
      </c>
      <c r="AO51" s="234">
        <f t="shared" si="14"/>
        <v>0.0679040289723857</v>
      </c>
      <c r="AP51" s="234">
        <f t="shared" si="15"/>
        <v>0.07356269805341784</v>
      </c>
      <c r="AQ51" s="234">
        <f t="shared" si="16"/>
        <v>0.011317338162064282</v>
      </c>
      <c r="AR51" s="234">
        <f t="shared" si="17"/>
        <v>0.016976007243096426</v>
      </c>
      <c r="AS51" s="234">
        <f t="shared" si="18"/>
        <v>0.005658669081032141</v>
      </c>
      <c r="AT51" s="234">
        <f t="shared" si="19"/>
        <v>0</v>
      </c>
      <c r="AU51" s="234">
        <f t="shared" si="20"/>
        <v>0.016976007243096426</v>
      </c>
      <c r="AV51" s="235">
        <f t="shared" si="21"/>
        <v>0.016976007243096426</v>
      </c>
      <c r="AW51" s="233">
        <f t="shared" si="22"/>
        <v>2.444545043005885</v>
      </c>
      <c r="AX51" s="236">
        <f t="shared" si="23"/>
        <v>0.7073336351290176</v>
      </c>
    </row>
    <row r="52" spans="4:49" ht="13.5">
      <c r="D52" s="121"/>
      <c r="E52" s="121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</row>
    <row r="54" spans="6:25" ht="13.5">
      <c r="F54" s="13">
        <v>1</v>
      </c>
      <c r="G54" s="13">
        <v>2</v>
      </c>
      <c r="H54" s="13">
        <v>3</v>
      </c>
      <c r="I54" s="13">
        <v>4</v>
      </c>
      <c r="J54" s="13">
        <v>5</v>
      </c>
      <c r="K54" s="13">
        <v>6</v>
      </c>
      <c r="L54" s="13">
        <v>7</v>
      </c>
      <c r="M54" s="13">
        <v>8</v>
      </c>
      <c r="N54" s="13">
        <v>9</v>
      </c>
      <c r="O54" s="13">
        <v>10</v>
      </c>
      <c r="P54" s="13">
        <v>11</v>
      </c>
      <c r="Q54" s="13">
        <v>12</v>
      </c>
      <c r="R54" s="13">
        <v>13</v>
      </c>
      <c r="S54" s="13">
        <v>14</v>
      </c>
      <c r="T54" s="13">
        <v>15</v>
      </c>
      <c r="U54" s="13">
        <v>16</v>
      </c>
      <c r="V54" s="13">
        <v>17</v>
      </c>
      <c r="W54" s="13">
        <v>18</v>
      </c>
      <c r="X54" s="13">
        <v>19</v>
      </c>
      <c r="Y54" s="13">
        <v>20</v>
      </c>
    </row>
    <row r="55" spans="6:26" ht="13.5">
      <c r="F55" s="13">
        <f aca="true" t="shared" si="39" ref="F55:Y55">F54*F35</f>
        <v>13</v>
      </c>
      <c r="G55" s="13">
        <f t="shared" si="39"/>
        <v>26</v>
      </c>
      <c r="H55" s="13">
        <f t="shared" si="39"/>
        <v>21</v>
      </c>
      <c r="I55" s="13">
        <f t="shared" si="39"/>
        <v>16</v>
      </c>
      <c r="J55" s="13">
        <f t="shared" si="39"/>
        <v>5</v>
      </c>
      <c r="K55" s="13">
        <f t="shared" si="39"/>
        <v>0</v>
      </c>
      <c r="L55" s="13">
        <f t="shared" si="39"/>
        <v>7</v>
      </c>
      <c r="M55" s="13">
        <f t="shared" si="39"/>
        <v>8</v>
      </c>
      <c r="N55" s="13">
        <f t="shared" si="39"/>
        <v>0</v>
      </c>
      <c r="O55" s="13">
        <f t="shared" si="39"/>
        <v>0</v>
      </c>
      <c r="P55" s="13">
        <f t="shared" si="39"/>
        <v>0</v>
      </c>
      <c r="Q55" s="13">
        <f t="shared" si="39"/>
        <v>0</v>
      </c>
      <c r="R55" s="13">
        <f t="shared" si="39"/>
        <v>0</v>
      </c>
      <c r="S55" s="13">
        <f t="shared" si="39"/>
        <v>0</v>
      </c>
      <c r="T55" s="13">
        <f t="shared" si="39"/>
        <v>0</v>
      </c>
      <c r="U55" s="13">
        <f t="shared" si="39"/>
        <v>0</v>
      </c>
      <c r="V55" s="13">
        <f t="shared" si="39"/>
        <v>0</v>
      </c>
      <c r="W55" s="13">
        <f t="shared" si="39"/>
        <v>0</v>
      </c>
      <c r="X55" s="13">
        <f t="shared" si="39"/>
        <v>0</v>
      </c>
      <c r="Y55" s="13">
        <f t="shared" si="39"/>
        <v>0</v>
      </c>
      <c r="Z55" s="13">
        <f>SUM(F55:X55)</f>
        <v>96</v>
      </c>
    </row>
    <row r="56" ht="13.5">
      <c r="F56" s="489">
        <f>SUM(F35:R35)</f>
        <v>40</v>
      </c>
    </row>
  </sheetData>
  <mergeCells count="23">
    <mergeCell ref="B50:C50"/>
    <mergeCell ref="B51:C51"/>
    <mergeCell ref="B46:C46"/>
    <mergeCell ref="B47:C47"/>
    <mergeCell ref="B48:C48"/>
    <mergeCell ref="B49:C49"/>
    <mergeCell ref="B39:C39"/>
    <mergeCell ref="B41:C41"/>
    <mergeCell ref="B44:C44"/>
    <mergeCell ref="B45:C45"/>
    <mergeCell ref="B23:B24"/>
    <mergeCell ref="B25:B30"/>
    <mergeCell ref="B31:B37"/>
    <mergeCell ref="B38:C38"/>
    <mergeCell ref="B5:B10"/>
    <mergeCell ref="B11:B12"/>
    <mergeCell ref="B13:B20"/>
    <mergeCell ref="B21:B22"/>
    <mergeCell ref="E3:Y3"/>
    <mergeCell ref="AB3:AV3"/>
    <mergeCell ref="D3:D4"/>
    <mergeCell ref="B3:B4"/>
    <mergeCell ref="C3:C4"/>
  </mergeCells>
  <printOptions/>
  <pageMargins left="0.5905511811023623" right="0.1968503937007874" top="0.59" bottom="0.33" header="0.5118110236220472" footer="0.23"/>
  <pageSetup horizontalDpi="600" verticalDpi="600" orientation="portrait" paperSize="9" scale="80" r:id="rId1"/>
  <headerFooter alignWithMargins="0">
    <oddFooter>&amp;C３歳児健康診査結果（平成28年度）　その２　〔&amp;P/&amp;N〕
</oddFooter>
  </headerFooter>
  <colBreaks count="1" manualBreakCount="1">
    <brk id="27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5"/>
  <sheetViews>
    <sheetView view="pageBreakPreview" zoomScaleSheetLayoutView="100" workbookViewId="0" topLeftCell="D28">
      <selection activeCell="P42" sqref="P42"/>
    </sheetView>
  </sheetViews>
  <sheetFormatPr defaultColWidth="9.00390625" defaultRowHeight="13.5"/>
  <cols>
    <col min="1" max="1" width="7.625" style="9" customWidth="1"/>
    <col min="2" max="5" width="9.00390625" style="9" customWidth="1"/>
    <col min="6" max="6" width="7.625" style="9" customWidth="1"/>
    <col min="7" max="10" width="9.00390625" style="9" customWidth="1"/>
    <col min="11" max="11" width="5.125" style="9" customWidth="1"/>
    <col min="12" max="36" width="3.25390625" style="656" customWidth="1"/>
    <col min="37" max="38" width="3.25390625" style="9" customWidth="1"/>
    <col min="39" max="39" width="3.50390625" style="654" customWidth="1"/>
    <col min="40" max="16384" width="9.00390625" style="9" customWidth="1"/>
  </cols>
  <sheetData>
    <row r="1" spans="2:39" s="1" customFormat="1" ht="24">
      <c r="B1" s="350"/>
      <c r="C1" s="350"/>
      <c r="D1" s="350"/>
      <c r="E1" s="350"/>
      <c r="F1" s="350"/>
      <c r="G1" s="350"/>
      <c r="H1" s="350"/>
      <c r="I1" s="350"/>
      <c r="J1" s="364" t="s">
        <v>132</v>
      </c>
      <c r="K1" s="9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9"/>
      <c r="AL1" s="9"/>
      <c r="AM1" s="654"/>
    </row>
    <row r="3" spans="11:38" ht="13.5">
      <c r="K3" s="9" t="s">
        <v>114</v>
      </c>
      <c r="AK3" s="656"/>
      <c r="AL3" s="656" t="s">
        <v>112</v>
      </c>
    </row>
    <row r="4" spans="1:39" ht="17.25">
      <c r="A4" s="362" t="s">
        <v>133</v>
      </c>
      <c r="K4" s="657" t="s">
        <v>71</v>
      </c>
      <c r="L4" s="658" t="s">
        <v>104</v>
      </c>
      <c r="M4" s="658" t="s">
        <v>105</v>
      </c>
      <c r="N4" s="658" t="s">
        <v>170</v>
      </c>
      <c r="O4" s="658" t="s">
        <v>171</v>
      </c>
      <c r="P4" s="658" t="s">
        <v>172</v>
      </c>
      <c r="Q4" s="658" t="s">
        <v>173</v>
      </c>
      <c r="R4" s="658" t="s">
        <v>174</v>
      </c>
      <c r="S4" s="658" t="s">
        <v>175</v>
      </c>
      <c r="T4" s="658" t="s">
        <v>176</v>
      </c>
      <c r="U4" s="658" t="s">
        <v>177</v>
      </c>
      <c r="V4" s="658" t="s">
        <v>178</v>
      </c>
      <c r="W4" s="658" t="s">
        <v>179</v>
      </c>
      <c r="X4" s="658" t="s">
        <v>180</v>
      </c>
      <c r="Y4" s="658" t="s">
        <v>181</v>
      </c>
      <c r="Z4" s="658" t="s">
        <v>182</v>
      </c>
      <c r="AA4" s="658" t="s">
        <v>183</v>
      </c>
      <c r="AB4" s="658" t="s">
        <v>184</v>
      </c>
      <c r="AC4" s="658" t="s">
        <v>185</v>
      </c>
      <c r="AD4" s="658" t="s">
        <v>186</v>
      </c>
      <c r="AE4" s="658" t="s">
        <v>187</v>
      </c>
      <c r="AF4" s="658" t="s">
        <v>188</v>
      </c>
      <c r="AG4" s="658" t="s">
        <v>106</v>
      </c>
      <c r="AH4" s="658" t="s">
        <v>72</v>
      </c>
      <c r="AI4" s="658" t="s">
        <v>107</v>
      </c>
      <c r="AJ4" s="658" t="s">
        <v>108</v>
      </c>
      <c r="AK4" s="658" t="s">
        <v>167</v>
      </c>
      <c r="AL4" s="658" t="s">
        <v>168</v>
      </c>
      <c r="AM4" s="659" t="s">
        <v>169</v>
      </c>
    </row>
    <row r="5" spans="11:39" ht="13.5">
      <c r="K5" s="657" t="s">
        <v>109</v>
      </c>
      <c r="L5" s="660">
        <v>91.3</v>
      </c>
      <c r="M5" s="660">
        <v>90.5</v>
      </c>
      <c r="N5" s="660">
        <v>90.8</v>
      </c>
      <c r="O5" s="660">
        <v>91.7</v>
      </c>
      <c r="P5" s="660">
        <v>91.5</v>
      </c>
      <c r="Q5" s="660">
        <v>91.6</v>
      </c>
      <c r="R5" s="660">
        <v>91.4</v>
      </c>
      <c r="S5" s="660">
        <v>92</v>
      </c>
      <c r="T5" s="660">
        <v>91.8</v>
      </c>
      <c r="U5" s="660">
        <v>92.2</v>
      </c>
      <c r="V5" s="660">
        <v>92.4</v>
      </c>
      <c r="W5" s="660">
        <v>93</v>
      </c>
      <c r="X5" s="660">
        <v>93.5</v>
      </c>
      <c r="Y5" s="660">
        <v>94.2</v>
      </c>
      <c r="Z5" s="660">
        <v>94.3</v>
      </c>
      <c r="AA5" s="660">
        <v>94.4</v>
      </c>
      <c r="AB5" s="660">
        <v>94.8</v>
      </c>
      <c r="AC5" s="660">
        <v>94.7</v>
      </c>
      <c r="AD5" s="660">
        <v>94.7</v>
      </c>
      <c r="AE5" s="660">
        <v>95.5</v>
      </c>
      <c r="AF5" s="660">
        <v>95.3</v>
      </c>
      <c r="AG5" s="660">
        <v>95.8</v>
      </c>
      <c r="AH5" s="660">
        <v>96.4</v>
      </c>
      <c r="AI5" s="660">
        <v>96.7</v>
      </c>
      <c r="AJ5" s="660">
        <v>97.3</v>
      </c>
      <c r="AK5" s="660">
        <v>97.4</v>
      </c>
      <c r="AL5" s="661">
        <v>97.9236188357434</v>
      </c>
      <c r="AM5" s="662">
        <v>98.1134006550218</v>
      </c>
    </row>
    <row r="7" spans="37:38" ht="13.5">
      <c r="AK7" s="17"/>
      <c r="AL7" s="17"/>
    </row>
    <row r="9" spans="11:38" ht="13.5">
      <c r="K9" s="9" t="s">
        <v>135</v>
      </c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56"/>
      <c r="AL9" s="656" t="s">
        <v>112</v>
      </c>
    </row>
    <row r="10" spans="11:39" ht="13.5">
      <c r="K10" s="657" t="s">
        <v>71</v>
      </c>
      <c r="L10" s="658" t="s">
        <v>104</v>
      </c>
      <c r="M10" s="658" t="s">
        <v>105</v>
      </c>
      <c r="N10" s="658" t="s">
        <v>170</v>
      </c>
      <c r="O10" s="658" t="s">
        <v>171</v>
      </c>
      <c r="P10" s="658" t="s">
        <v>172</v>
      </c>
      <c r="Q10" s="658" t="s">
        <v>173</v>
      </c>
      <c r="R10" s="658" t="s">
        <v>174</v>
      </c>
      <c r="S10" s="658" t="s">
        <v>175</v>
      </c>
      <c r="T10" s="658" t="s">
        <v>176</v>
      </c>
      <c r="U10" s="658" t="s">
        <v>177</v>
      </c>
      <c r="V10" s="658" t="s">
        <v>178</v>
      </c>
      <c r="W10" s="658" t="s">
        <v>179</v>
      </c>
      <c r="X10" s="658" t="s">
        <v>180</v>
      </c>
      <c r="Y10" s="658" t="s">
        <v>181</v>
      </c>
      <c r="Z10" s="658" t="s">
        <v>182</v>
      </c>
      <c r="AA10" s="658" t="s">
        <v>183</v>
      </c>
      <c r="AB10" s="658" t="s">
        <v>184</v>
      </c>
      <c r="AC10" s="658" t="s">
        <v>185</v>
      </c>
      <c r="AD10" s="658" t="s">
        <v>186</v>
      </c>
      <c r="AE10" s="658" t="s">
        <v>187</v>
      </c>
      <c r="AF10" s="658" t="s">
        <v>188</v>
      </c>
      <c r="AG10" s="658" t="s">
        <v>106</v>
      </c>
      <c r="AH10" s="658" t="s">
        <v>72</v>
      </c>
      <c r="AI10" s="658" t="s">
        <v>107</v>
      </c>
      <c r="AJ10" s="658" t="s">
        <v>108</v>
      </c>
      <c r="AK10" s="658" t="s">
        <v>167</v>
      </c>
      <c r="AL10" s="658" t="s">
        <v>168</v>
      </c>
      <c r="AM10" s="659" t="s">
        <v>169</v>
      </c>
    </row>
    <row r="11" spans="11:39" ht="13.5">
      <c r="K11" s="657" t="s">
        <v>110</v>
      </c>
      <c r="L11" s="660">
        <v>5.6</v>
      </c>
      <c r="M11" s="660">
        <v>5.5</v>
      </c>
      <c r="N11" s="660">
        <v>5.6</v>
      </c>
      <c r="O11" s="660">
        <v>5.3</v>
      </c>
      <c r="P11" s="660">
        <v>4.9</v>
      </c>
      <c r="Q11" s="660">
        <v>4.4</v>
      </c>
      <c r="R11" s="660">
        <v>4.1</v>
      </c>
      <c r="S11" s="660">
        <v>4</v>
      </c>
      <c r="T11" s="660">
        <v>3.7</v>
      </c>
      <c r="U11" s="660">
        <v>3.5</v>
      </c>
      <c r="V11" s="660">
        <v>3</v>
      </c>
      <c r="W11" s="660">
        <v>3</v>
      </c>
      <c r="X11" s="660">
        <v>2.9</v>
      </c>
      <c r="Y11" s="660">
        <v>2.6</v>
      </c>
      <c r="Z11" s="660">
        <v>2.4</v>
      </c>
      <c r="AA11" s="660">
        <v>2.3</v>
      </c>
      <c r="AB11" s="660">
        <v>2.3</v>
      </c>
      <c r="AC11" s="660">
        <v>2.2</v>
      </c>
      <c r="AD11" s="660">
        <v>2</v>
      </c>
      <c r="AE11" s="660">
        <v>1.9</v>
      </c>
      <c r="AF11" s="660">
        <v>1.9</v>
      </c>
      <c r="AG11" s="660">
        <v>1.7</v>
      </c>
      <c r="AH11" s="660">
        <v>1.5</v>
      </c>
      <c r="AI11" s="660">
        <v>1.5</v>
      </c>
      <c r="AJ11" s="660">
        <v>1.4</v>
      </c>
      <c r="AK11" s="660">
        <v>1.25449199607971</v>
      </c>
      <c r="AL11" s="660">
        <v>1.28394891742109</v>
      </c>
      <c r="AM11" s="662">
        <v>1.1231266733892</v>
      </c>
    </row>
    <row r="15" spans="11:15" ht="13.5">
      <c r="K15" s="12"/>
      <c r="L15" s="664"/>
      <c r="M15" s="664"/>
      <c r="N15" s="664"/>
      <c r="O15" s="664"/>
    </row>
    <row r="17" spans="2:10" ht="13.5">
      <c r="B17" s="12"/>
      <c r="C17" s="12"/>
      <c r="D17" s="12"/>
      <c r="E17" s="12"/>
      <c r="F17" s="12"/>
      <c r="G17" s="12"/>
      <c r="H17" s="12"/>
      <c r="I17" s="12"/>
      <c r="J17" s="12"/>
    </row>
    <row r="20" spans="11:38" ht="13.5">
      <c r="K20" s="9" t="s">
        <v>113</v>
      </c>
      <c r="AK20" s="656"/>
      <c r="AL20" s="656" t="s">
        <v>112</v>
      </c>
    </row>
    <row r="21" spans="11:39" ht="13.5">
      <c r="K21" s="657" t="s">
        <v>71</v>
      </c>
      <c r="L21" s="658" t="s">
        <v>104</v>
      </c>
      <c r="M21" s="658" t="s">
        <v>105</v>
      </c>
      <c r="N21" s="658" t="s">
        <v>170</v>
      </c>
      <c r="O21" s="658" t="s">
        <v>171</v>
      </c>
      <c r="P21" s="658" t="s">
        <v>172</v>
      </c>
      <c r="Q21" s="658" t="s">
        <v>173</v>
      </c>
      <c r="R21" s="658" t="s">
        <v>174</v>
      </c>
      <c r="S21" s="658" t="s">
        <v>175</v>
      </c>
      <c r="T21" s="658" t="s">
        <v>176</v>
      </c>
      <c r="U21" s="658" t="s">
        <v>177</v>
      </c>
      <c r="V21" s="658" t="s">
        <v>178</v>
      </c>
      <c r="W21" s="658" t="s">
        <v>179</v>
      </c>
      <c r="X21" s="658" t="s">
        <v>180</v>
      </c>
      <c r="Y21" s="658" t="s">
        <v>181</v>
      </c>
      <c r="Z21" s="658" t="s">
        <v>182</v>
      </c>
      <c r="AA21" s="658" t="s">
        <v>183</v>
      </c>
      <c r="AB21" s="658" t="s">
        <v>184</v>
      </c>
      <c r="AC21" s="658" t="s">
        <v>185</v>
      </c>
      <c r="AD21" s="658" t="s">
        <v>186</v>
      </c>
      <c r="AE21" s="658" t="s">
        <v>187</v>
      </c>
      <c r="AF21" s="658" t="s">
        <v>188</v>
      </c>
      <c r="AG21" s="658" t="s">
        <v>106</v>
      </c>
      <c r="AH21" s="658" t="s">
        <v>72</v>
      </c>
      <c r="AI21" s="658" t="s">
        <v>107</v>
      </c>
      <c r="AJ21" s="658" t="s">
        <v>108</v>
      </c>
      <c r="AK21" s="658" t="s">
        <v>167</v>
      </c>
      <c r="AL21" s="658" t="s">
        <v>168</v>
      </c>
      <c r="AM21" s="659" t="s">
        <v>169</v>
      </c>
    </row>
    <row r="22" spans="1:39" ht="17.25">
      <c r="A22" s="363" t="s">
        <v>134</v>
      </c>
      <c r="K22" s="657" t="s">
        <v>109</v>
      </c>
      <c r="L22" s="660">
        <v>87.2</v>
      </c>
      <c r="M22" s="660">
        <v>87.8</v>
      </c>
      <c r="N22" s="660">
        <v>85.1</v>
      </c>
      <c r="O22" s="660">
        <v>85.3</v>
      </c>
      <c r="P22" s="660">
        <v>85.4</v>
      </c>
      <c r="Q22" s="660">
        <v>84.8</v>
      </c>
      <c r="R22" s="660">
        <v>84.5</v>
      </c>
      <c r="S22" s="660">
        <v>85.3</v>
      </c>
      <c r="T22" s="660">
        <v>83.7</v>
      </c>
      <c r="U22" s="660">
        <v>84.8</v>
      </c>
      <c r="V22" s="660">
        <v>86</v>
      </c>
      <c r="W22" s="660">
        <v>86.1</v>
      </c>
      <c r="X22" s="660">
        <v>86.2</v>
      </c>
      <c r="Y22" s="660">
        <v>86.7</v>
      </c>
      <c r="Z22" s="660">
        <v>88.1</v>
      </c>
      <c r="AA22" s="660">
        <v>86.9</v>
      </c>
      <c r="AB22" s="660">
        <v>88</v>
      </c>
      <c r="AC22" s="660">
        <v>88.3</v>
      </c>
      <c r="AD22" s="660">
        <v>86.7</v>
      </c>
      <c r="AE22" s="660">
        <v>87.7</v>
      </c>
      <c r="AF22" s="660">
        <v>86.9</v>
      </c>
      <c r="AG22" s="660">
        <v>87.8</v>
      </c>
      <c r="AH22" s="660">
        <v>88.9</v>
      </c>
      <c r="AI22" s="660">
        <v>89.7</v>
      </c>
      <c r="AJ22" s="660">
        <v>89.2</v>
      </c>
      <c r="AK22" s="660">
        <v>89.7404049186436</v>
      </c>
      <c r="AL22" s="660">
        <v>89.8817556712294</v>
      </c>
      <c r="AM22" s="665">
        <v>90.7354998210858</v>
      </c>
    </row>
    <row r="23" spans="11:36" ht="13.5">
      <c r="K23" s="654"/>
      <c r="L23" s="663"/>
      <c r="M23" s="663"/>
      <c r="N23" s="663"/>
      <c r="O23" s="663"/>
      <c r="P23" s="663"/>
      <c r="Q23" s="663"/>
      <c r="R23" s="663"/>
      <c r="S23" s="663"/>
      <c r="T23" s="663"/>
      <c r="U23" s="663"/>
      <c r="V23" s="663"/>
      <c r="W23" s="663"/>
      <c r="X23" s="663"/>
      <c r="Y23" s="663"/>
      <c r="Z23" s="663"/>
      <c r="AA23" s="663"/>
      <c r="AB23" s="663"/>
      <c r="AC23" s="663"/>
      <c r="AD23" s="663"/>
      <c r="AE23" s="663"/>
      <c r="AF23" s="663"/>
      <c r="AG23" s="663"/>
      <c r="AH23" s="663"/>
      <c r="AI23" s="663"/>
      <c r="AJ23" s="663"/>
    </row>
    <row r="24" spans="11:38" ht="13.5">
      <c r="K24" s="666" t="s">
        <v>136</v>
      </c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K24" s="656"/>
      <c r="AL24" s="656" t="s">
        <v>112</v>
      </c>
    </row>
    <row r="25" spans="11:39" ht="13.5">
      <c r="K25" s="657" t="s">
        <v>71</v>
      </c>
      <c r="L25" s="658" t="s">
        <v>104</v>
      </c>
      <c r="M25" s="658" t="s">
        <v>105</v>
      </c>
      <c r="N25" s="658" t="s">
        <v>170</v>
      </c>
      <c r="O25" s="658" t="s">
        <v>171</v>
      </c>
      <c r="P25" s="658" t="s">
        <v>172</v>
      </c>
      <c r="Q25" s="658" t="s">
        <v>173</v>
      </c>
      <c r="R25" s="658" t="s">
        <v>174</v>
      </c>
      <c r="S25" s="658" t="s">
        <v>175</v>
      </c>
      <c r="T25" s="658" t="s">
        <v>176</v>
      </c>
      <c r="U25" s="658" t="s">
        <v>177</v>
      </c>
      <c r="V25" s="658" t="s">
        <v>178</v>
      </c>
      <c r="W25" s="658" t="s">
        <v>179</v>
      </c>
      <c r="X25" s="658" t="s">
        <v>180</v>
      </c>
      <c r="Y25" s="658" t="s">
        <v>181</v>
      </c>
      <c r="Z25" s="658" t="s">
        <v>182</v>
      </c>
      <c r="AA25" s="658" t="s">
        <v>183</v>
      </c>
      <c r="AB25" s="658" t="s">
        <v>184</v>
      </c>
      <c r="AC25" s="658" t="s">
        <v>185</v>
      </c>
      <c r="AD25" s="658" t="s">
        <v>186</v>
      </c>
      <c r="AE25" s="658" t="s">
        <v>187</v>
      </c>
      <c r="AF25" s="658" t="s">
        <v>188</v>
      </c>
      <c r="AG25" s="658" t="s">
        <v>106</v>
      </c>
      <c r="AH25" s="658" t="s">
        <v>72</v>
      </c>
      <c r="AI25" s="658" t="s">
        <v>107</v>
      </c>
      <c r="AJ25" s="658" t="s">
        <v>108</v>
      </c>
      <c r="AK25" s="658" t="s">
        <v>167</v>
      </c>
      <c r="AL25" s="667" t="s">
        <v>168</v>
      </c>
      <c r="AM25" s="668" t="s">
        <v>169</v>
      </c>
    </row>
    <row r="26" spans="11:39" ht="13.5">
      <c r="K26" s="657" t="s">
        <v>110</v>
      </c>
      <c r="L26" s="669">
        <v>50.8</v>
      </c>
      <c r="M26" s="669">
        <v>49</v>
      </c>
      <c r="N26" s="669">
        <v>46.7</v>
      </c>
      <c r="O26" s="669">
        <v>45.5</v>
      </c>
      <c r="P26" s="669">
        <v>42.6</v>
      </c>
      <c r="Q26" s="669">
        <v>41.4</v>
      </c>
      <c r="R26" s="669">
        <v>37.9</v>
      </c>
      <c r="S26" s="669">
        <v>35.4</v>
      </c>
      <c r="T26" s="669">
        <v>34.8</v>
      </c>
      <c r="U26" s="669">
        <v>31.9</v>
      </c>
      <c r="V26" s="669">
        <v>29.9</v>
      </c>
      <c r="W26" s="669">
        <v>27.6</v>
      </c>
      <c r="X26" s="669">
        <v>26.3</v>
      </c>
      <c r="Y26" s="669">
        <v>25</v>
      </c>
      <c r="Z26" s="669">
        <v>23.5</v>
      </c>
      <c r="AA26" s="669">
        <v>22.2</v>
      </c>
      <c r="AB26" s="669">
        <v>20.9</v>
      </c>
      <c r="AC26" s="669">
        <v>20.2</v>
      </c>
      <c r="AD26" s="669">
        <v>19.8</v>
      </c>
      <c r="AE26" s="669">
        <v>18.1</v>
      </c>
      <c r="AF26" s="669">
        <v>17.3</v>
      </c>
      <c r="AG26" s="669">
        <v>15.9</v>
      </c>
      <c r="AH26" s="669">
        <v>14.4</v>
      </c>
      <c r="AI26" s="669">
        <v>13.6</v>
      </c>
      <c r="AJ26" s="669">
        <v>13.2</v>
      </c>
      <c r="AK26" s="670">
        <v>12.6989619377163</v>
      </c>
      <c r="AL26" s="669">
        <v>11.5754477531906</v>
      </c>
      <c r="AM26" s="655">
        <v>11.2286236690209</v>
      </c>
    </row>
    <row r="27" spans="11:36" ht="13.5">
      <c r="K27" s="654"/>
      <c r="L27" s="663"/>
      <c r="M27" s="663"/>
      <c r="N27" s="663"/>
      <c r="O27" s="663"/>
      <c r="P27" s="663"/>
      <c r="Q27" s="663"/>
      <c r="R27" s="663"/>
      <c r="S27" s="663"/>
      <c r="T27" s="663"/>
      <c r="U27" s="663"/>
      <c r="V27" s="663"/>
      <c r="W27" s="663"/>
      <c r="X27" s="663"/>
      <c r="Y27" s="663"/>
      <c r="Z27" s="663"/>
      <c r="AA27" s="663"/>
      <c r="AB27" s="663"/>
      <c r="AC27" s="663"/>
      <c r="AD27" s="663"/>
      <c r="AE27" s="663"/>
      <c r="AF27" s="663"/>
      <c r="AG27" s="663"/>
      <c r="AH27" s="663"/>
      <c r="AI27" s="663"/>
      <c r="AJ27" s="663"/>
    </row>
    <row r="28" spans="11:38" ht="13.5">
      <c r="K28" s="666" t="s">
        <v>137</v>
      </c>
      <c r="L28" s="663"/>
      <c r="M28" s="663"/>
      <c r="N28" s="663"/>
      <c r="O28" s="663"/>
      <c r="P28" s="663"/>
      <c r="Q28" s="663"/>
      <c r="R28" s="663"/>
      <c r="S28" s="663"/>
      <c r="T28" s="663"/>
      <c r="U28" s="663"/>
      <c r="V28" s="663"/>
      <c r="W28" s="663"/>
      <c r="X28" s="663"/>
      <c r="Y28" s="663"/>
      <c r="Z28" s="663"/>
      <c r="AA28" s="663"/>
      <c r="AB28" s="663"/>
      <c r="AC28" s="663"/>
      <c r="AD28" s="663"/>
      <c r="AE28" s="663"/>
      <c r="AF28" s="663"/>
      <c r="AG28" s="663"/>
      <c r="AH28" s="663"/>
      <c r="AI28" s="663"/>
      <c r="AK28" s="656"/>
      <c r="AL28" s="656" t="s">
        <v>149</v>
      </c>
    </row>
    <row r="29" spans="11:39" ht="13.5">
      <c r="K29" s="657" t="s">
        <v>71</v>
      </c>
      <c r="L29" s="658" t="s">
        <v>104</v>
      </c>
      <c r="M29" s="658" t="s">
        <v>105</v>
      </c>
      <c r="N29" s="658" t="s">
        <v>170</v>
      </c>
      <c r="O29" s="658" t="s">
        <v>171</v>
      </c>
      <c r="P29" s="658" t="s">
        <v>172</v>
      </c>
      <c r="Q29" s="658" t="s">
        <v>173</v>
      </c>
      <c r="R29" s="658" t="s">
        <v>174</v>
      </c>
      <c r="S29" s="658" t="s">
        <v>175</v>
      </c>
      <c r="T29" s="658" t="s">
        <v>176</v>
      </c>
      <c r="U29" s="658" t="s">
        <v>177</v>
      </c>
      <c r="V29" s="658" t="s">
        <v>178</v>
      </c>
      <c r="W29" s="658" t="s">
        <v>179</v>
      </c>
      <c r="X29" s="658" t="s">
        <v>180</v>
      </c>
      <c r="Y29" s="658" t="s">
        <v>181</v>
      </c>
      <c r="Z29" s="658" t="s">
        <v>182</v>
      </c>
      <c r="AA29" s="658" t="s">
        <v>183</v>
      </c>
      <c r="AB29" s="658" t="s">
        <v>184</v>
      </c>
      <c r="AC29" s="658" t="s">
        <v>185</v>
      </c>
      <c r="AD29" s="658" t="s">
        <v>186</v>
      </c>
      <c r="AE29" s="658" t="s">
        <v>187</v>
      </c>
      <c r="AF29" s="658" t="s">
        <v>188</v>
      </c>
      <c r="AG29" s="658" t="s">
        <v>106</v>
      </c>
      <c r="AH29" s="658" t="s">
        <v>72</v>
      </c>
      <c r="AI29" s="658" t="s">
        <v>107</v>
      </c>
      <c r="AJ29" s="658" t="s">
        <v>108</v>
      </c>
      <c r="AK29" s="658" t="s">
        <v>167</v>
      </c>
      <c r="AL29" s="658" t="s">
        <v>168</v>
      </c>
      <c r="AM29" s="668" t="s">
        <v>169</v>
      </c>
    </row>
    <row r="30" spans="11:39" ht="13.5">
      <c r="K30" s="657" t="s">
        <v>111</v>
      </c>
      <c r="L30" s="671">
        <v>2.43</v>
      </c>
      <c r="M30" s="671">
        <v>2.32</v>
      </c>
      <c r="N30" s="671">
        <v>2.16</v>
      </c>
      <c r="O30" s="671">
        <v>2.06</v>
      </c>
      <c r="P30" s="671">
        <v>1.93</v>
      </c>
      <c r="Q30" s="671">
        <v>1.85</v>
      </c>
      <c r="R30" s="671">
        <v>1.63</v>
      </c>
      <c r="S30" s="671">
        <v>1.55</v>
      </c>
      <c r="T30" s="671">
        <v>1.48</v>
      </c>
      <c r="U30" s="671">
        <v>1.32</v>
      </c>
      <c r="V30" s="671">
        <v>1.21</v>
      </c>
      <c r="W30" s="671">
        <v>1.1</v>
      </c>
      <c r="X30" s="671">
        <v>1.05</v>
      </c>
      <c r="Y30" s="671">
        <v>0.98</v>
      </c>
      <c r="Z30" s="671">
        <v>0.9</v>
      </c>
      <c r="AA30" s="671">
        <v>0.86</v>
      </c>
      <c r="AB30" s="671">
        <v>0.78</v>
      </c>
      <c r="AC30" s="671">
        <v>0.75</v>
      </c>
      <c r="AD30" s="671">
        <v>0.73</v>
      </c>
      <c r="AE30" s="671">
        <v>0.66</v>
      </c>
      <c r="AF30" s="671">
        <v>0.62</v>
      </c>
      <c r="AG30" s="671">
        <v>0.55</v>
      </c>
      <c r="AH30" s="671">
        <v>0.49</v>
      </c>
      <c r="AI30" s="671">
        <v>0.45</v>
      </c>
      <c r="AJ30" s="671">
        <v>0.43</v>
      </c>
      <c r="AK30" s="671">
        <v>0.4179584775086505</v>
      </c>
      <c r="AL30" s="671">
        <v>0.38240446144496476</v>
      </c>
      <c r="AM30" s="672">
        <v>0.3694475316387624</v>
      </c>
    </row>
    <row r="31" spans="11:36" ht="13.5">
      <c r="K31" s="654"/>
      <c r="L31" s="663"/>
      <c r="M31" s="663"/>
      <c r="N31" s="663"/>
      <c r="O31" s="663"/>
      <c r="P31" s="663"/>
      <c r="Q31" s="663"/>
      <c r="R31" s="663"/>
      <c r="S31" s="663"/>
      <c r="T31" s="663"/>
      <c r="U31" s="663"/>
      <c r="V31" s="663"/>
      <c r="W31" s="663"/>
      <c r="X31" s="663"/>
      <c r="Y31" s="663"/>
      <c r="Z31" s="663"/>
      <c r="AA31" s="663"/>
      <c r="AB31" s="663"/>
      <c r="AC31" s="663"/>
      <c r="AD31" s="663"/>
      <c r="AE31" s="663"/>
      <c r="AF31" s="663"/>
      <c r="AG31" s="663"/>
      <c r="AH31" s="663"/>
      <c r="AI31" s="663"/>
      <c r="AJ31" s="663"/>
    </row>
    <row r="32" spans="11:36" ht="13.5">
      <c r="K32" s="666" t="s">
        <v>138</v>
      </c>
      <c r="L32" s="663"/>
      <c r="M32" s="663"/>
      <c r="N32" s="663"/>
      <c r="O32" s="663"/>
      <c r="P32" s="663"/>
      <c r="Q32" s="663"/>
      <c r="R32" s="663"/>
      <c r="S32" s="663"/>
      <c r="T32" s="663"/>
      <c r="U32" s="663"/>
      <c r="V32" s="663"/>
      <c r="W32" s="663"/>
      <c r="X32" s="663"/>
      <c r="Y32" s="663"/>
      <c r="Z32" s="663"/>
      <c r="AA32" s="663"/>
      <c r="AB32" s="663"/>
      <c r="AE32" s="656" t="s">
        <v>112</v>
      </c>
      <c r="AF32" s="663"/>
      <c r="AG32" s="663"/>
      <c r="AH32" s="663"/>
      <c r="AI32" s="663"/>
      <c r="AJ32" s="663"/>
    </row>
    <row r="33" spans="11:36" ht="13.5">
      <c r="K33" s="657" t="s">
        <v>71</v>
      </c>
      <c r="L33" s="658" t="s">
        <v>175</v>
      </c>
      <c r="M33" s="658" t="s">
        <v>176</v>
      </c>
      <c r="N33" s="658" t="s">
        <v>177</v>
      </c>
      <c r="O33" s="658" t="s">
        <v>178</v>
      </c>
      <c r="P33" s="658" t="s">
        <v>179</v>
      </c>
      <c r="Q33" s="658" t="s">
        <v>180</v>
      </c>
      <c r="R33" s="658" t="s">
        <v>181</v>
      </c>
      <c r="S33" s="658" t="s">
        <v>182</v>
      </c>
      <c r="T33" s="658" t="s">
        <v>183</v>
      </c>
      <c r="U33" s="658" t="s">
        <v>184</v>
      </c>
      <c r="V33" s="658" t="s">
        <v>185</v>
      </c>
      <c r="W33" s="658" t="s">
        <v>186</v>
      </c>
      <c r="X33" s="658" t="s">
        <v>187</v>
      </c>
      <c r="Y33" s="658" t="s">
        <v>188</v>
      </c>
      <c r="Z33" s="658" t="s">
        <v>106</v>
      </c>
      <c r="AA33" s="658" t="s">
        <v>72</v>
      </c>
      <c r="AB33" s="658" t="s">
        <v>107</v>
      </c>
      <c r="AC33" s="658" t="s">
        <v>108</v>
      </c>
      <c r="AD33" s="658" t="s">
        <v>167</v>
      </c>
      <c r="AE33" s="658" t="s">
        <v>168</v>
      </c>
      <c r="AF33" s="659" t="s">
        <v>169</v>
      </c>
      <c r="AG33" s="663"/>
      <c r="AH33" s="663"/>
      <c r="AI33" s="663"/>
      <c r="AJ33" s="663"/>
    </row>
    <row r="34" spans="11:36" ht="13.5">
      <c r="K34" s="657" t="s">
        <v>69</v>
      </c>
      <c r="L34" s="660">
        <v>12.1</v>
      </c>
      <c r="M34" s="660">
        <v>11.7</v>
      </c>
      <c r="N34" s="660">
        <v>10</v>
      </c>
      <c r="O34" s="660">
        <v>9.1</v>
      </c>
      <c r="P34" s="660">
        <v>8.1</v>
      </c>
      <c r="Q34" s="660">
        <v>8</v>
      </c>
      <c r="R34" s="660">
        <v>7.3</v>
      </c>
      <c r="S34" s="660">
        <v>6.7</v>
      </c>
      <c r="T34" s="660">
        <v>6.4</v>
      </c>
      <c r="U34" s="660">
        <v>5.5</v>
      </c>
      <c r="V34" s="660">
        <v>5.3</v>
      </c>
      <c r="W34" s="660">
        <v>5.1</v>
      </c>
      <c r="X34" s="660">
        <v>4.5</v>
      </c>
      <c r="Y34" s="660">
        <v>4.1</v>
      </c>
      <c r="Z34" s="660">
        <v>3.7</v>
      </c>
      <c r="AA34" s="660">
        <v>3.2</v>
      </c>
      <c r="AB34" s="660">
        <v>2.7</v>
      </c>
      <c r="AC34" s="660">
        <v>2.6</v>
      </c>
      <c r="AD34" s="660">
        <v>2.460257380772142</v>
      </c>
      <c r="AE34" s="673">
        <v>2.4344904014585493</v>
      </c>
      <c r="AF34" s="673">
        <v>2.2801419711038613</v>
      </c>
      <c r="AI34" s="663"/>
      <c r="AJ34" s="663"/>
    </row>
    <row r="35" spans="11:36" ht="13.5">
      <c r="K35" s="657" t="s">
        <v>70</v>
      </c>
      <c r="L35" s="660">
        <v>4.7</v>
      </c>
      <c r="M35" s="660">
        <v>4.2</v>
      </c>
      <c r="N35" s="660">
        <v>3.7</v>
      </c>
      <c r="O35" s="660">
        <v>3.2</v>
      </c>
      <c r="P35" s="660">
        <v>2.9</v>
      </c>
      <c r="Q35" s="660">
        <v>2.7</v>
      </c>
      <c r="R35" s="660">
        <v>2.4</v>
      </c>
      <c r="S35" s="660">
        <v>2.1</v>
      </c>
      <c r="T35" s="660">
        <v>2</v>
      </c>
      <c r="U35" s="660">
        <v>1.8</v>
      </c>
      <c r="V35" s="660">
        <v>1.7</v>
      </c>
      <c r="W35" s="660">
        <v>1.6</v>
      </c>
      <c r="X35" s="660">
        <v>1.4</v>
      </c>
      <c r="Y35" s="660">
        <v>1.3</v>
      </c>
      <c r="Z35" s="660">
        <v>1</v>
      </c>
      <c r="AA35" s="660">
        <v>1</v>
      </c>
      <c r="AB35" s="660">
        <v>0.8</v>
      </c>
      <c r="AC35" s="660">
        <v>0.8</v>
      </c>
      <c r="AD35" s="660">
        <v>0.7810887069024843</v>
      </c>
      <c r="AE35" s="673">
        <v>0.7328495334787116</v>
      </c>
      <c r="AF35" s="673">
        <v>0.7134406481913025</v>
      </c>
      <c r="AG35" s="663"/>
      <c r="AH35" s="663"/>
      <c r="AI35" s="663"/>
      <c r="AJ35" s="663"/>
    </row>
  </sheetData>
  <printOptions/>
  <pageMargins left="0.8661417322834646" right="0.5905511811023623" top="0.984251968503937" bottom="0.7874015748031497" header="0.5118110236220472" footer="0.5118110236220472"/>
  <pageSetup horizontalDpi="600" verticalDpi="600" orientation="portrait" paperSize="9" scale="91" r:id="rId2"/>
  <headerFooter alignWithMargins="0">
    <oddFooter>&amp;C参考：年次推移〔&amp;P/&amp;N〕
</oddFooter>
  </headerFooter>
  <colBreaks count="1" manualBreakCount="1">
    <brk id="10" max="5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65"/>
  <sheetViews>
    <sheetView view="pageBreakPreview" zoomScaleSheetLayoutView="100" workbookViewId="0" topLeftCell="A28">
      <selection activeCell="N28" sqref="N28"/>
    </sheetView>
  </sheetViews>
  <sheetFormatPr defaultColWidth="8.875" defaultRowHeight="13.5"/>
  <cols>
    <col min="1" max="1" width="6.125" style="351" customWidth="1"/>
    <col min="2" max="2" width="5.25390625" style="532" customWidth="1"/>
    <col min="3" max="5" width="4.50390625" style="351" customWidth="1"/>
    <col min="6" max="6" width="2.75390625" style="351" customWidth="1"/>
    <col min="7" max="13" width="9.50390625" style="351" customWidth="1"/>
    <col min="14" max="14" width="8.875" style="351" customWidth="1"/>
    <col min="15" max="15" width="8.875" style="356" customWidth="1"/>
    <col min="16" max="17" width="8.875" style="494" customWidth="1"/>
    <col min="18" max="18" width="9.875" style="494" customWidth="1"/>
    <col min="19" max="39" width="8.875" style="494" customWidth="1"/>
    <col min="40" max="16384" width="8.875" style="351" customWidth="1"/>
  </cols>
  <sheetData>
    <row r="1" spans="1:2" ht="27.75" customHeight="1">
      <c r="A1" s="360" t="s">
        <v>190</v>
      </c>
      <c r="B1" s="531"/>
    </row>
    <row r="2" spans="1:15" ht="27.75" customHeight="1" thickBot="1">
      <c r="A2" s="357"/>
      <c r="B2" s="531"/>
      <c r="O2" s="674"/>
    </row>
    <row r="3" spans="1:56" ht="18" customHeight="1" thickBot="1">
      <c r="A3" s="356" t="s">
        <v>130</v>
      </c>
      <c r="B3" s="531"/>
      <c r="E3" s="351" t="s">
        <v>141</v>
      </c>
      <c r="F3" s="353"/>
      <c r="O3" s="675"/>
      <c r="R3" s="496"/>
      <c r="S3" s="497"/>
      <c r="T3" s="498" t="s">
        <v>164</v>
      </c>
      <c r="U3" s="530"/>
      <c r="V3" s="499"/>
      <c r="W3" s="499"/>
      <c r="X3" s="500"/>
      <c r="Y3" s="498" t="s">
        <v>158</v>
      </c>
      <c r="Z3" s="530"/>
      <c r="AA3" s="499"/>
      <c r="AB3" s="499"/>
      <c r="AC3" s="500"/>
      <c r="AD3" s="498" t="s">
        <v>142</v>
      </c>
      <c r="AE3" s="530"/>
      <c r="AF3" s="499"/>
      <c r="AG3" s="499"/>
      <c r="AH3" s="500"/>
      <c r="AI3" s="686"/>
      <c r="AJ3" s="686"/>
      <c r="AK3" s="498" t="s">
        <v>143</v>
      </c>
      <c r="AL3" s="499"/>
      <c r="AM3" s="499"/>
      <c r="AN3" s="499"/>
      <c r="AO3" s="500"/>
      <c r="AP3" s="498" t="s">
        <v>144</v>
      </c>
      <c r="AQ3" s="499"/>
      <c r="AR3" s="499"/>
      <c r="AS3" s="499"/>
      <c r="AT3" s="500"/>
      <c r="AU3" s="501" t="s">
        <v>145</v>
      </c>
      <c r="AV3" s="502"/>
      <c r="AW3" s="502"/>
      <c r="AX3" s="502"/>
      <c r="AY3" s="497"/>
      <c r="AZ3" s="501" t="s">
        <v>146</v>
      </c>
      <c r="BA3" s="502"/>
      <c r="BB3" s="502"/>
      <c r="BC3" s="502"/>
      <c r="BD3" s="497"/>
    </row>
    <row r="4" spans="1:56" ht="17.25" customHeight="1">
      <c r="A4" s="799" t="s">
        <v>155</v>
      </c>
      <c r="B4" s="801" t="s">
        <v>165</v>
      </c>
      <c r="C4" s="802"/>
      <c r="D4" s="802"/>
      <c r="E4" s="803"/>
      <c r="F4" s="354"/>
      <c r="G4" s="361" t="s">
        <v>191</v>
      </c>
      <c r="N4" s="493"/>
      <c r="O4" s="676"/>
      <c r="R4" s="491" t="s">
        <v>156</v>
      </c>
      <c r="S4" s="503" t="s">
        <v>92</v>
      </c>
      <c r="T4" s="504" t="s">
        <v>151</v>
      </c>
      <c r="U4" s="505" t="s">
        <v>152</v>
      </c>
      <c r="V4" s="506" t="s">
        <v>153</v>
      </c>
      <c r="W4" s="506" t="s">
        <v>154</v>
      </c>
      <c r="X4" s="507" t="s">
        <v>147</v>
      </c>
      <c r="Y4" s="504" t="s">
        <v>151</v>
      </c>
      <c r="Z4" s="505" t="s">
        <v>152</v>
      </c>
      <c r="AA4" s="506" t="s">
        <v>153</v>
      </c>
      <c r="AB4" s="506" t="s">
        <v>154</v>
      </c>
      <c r="AC4" s="507" t="s">
        <v>147</v>
      </c>
      <c r="AD4" s="504" t="s">
        <v>151</v>
      </c>
      <c r="AE4" s="505" t="s">
        <v>152</v>
      </c>
      <c r="AF4" s="506" t="s">
        <v>153</v>
      </c>
      <c r="AG4" s="506" t="s">
        <v>154</v>
      </c>
      <c r="AH4" s="507" t="s">
        <v>147</v>
      </c>
      <c r="AI4" s="687"/>
      <c r="AJ4" s="687"/>
      <c r="AK4" s="504" t="s">
        <v>151</v>
      </c>
      <c r="AL4" s="505" t="s">
        <v>152</v>
      </c>
      <c r="AM4" s="506" t="s">
        <v>153</v>
      </c>
      <c r="AN4" s="506" t="s">
        <v>154</v>
      </c>
      <c r="AO4" s="507" t="s">
        <v>147</v>
      </c>
      <c r="AP4" s="504" t="s">
        <v>151</v>
      </c>
      <c r="AQ4" s="505" t="s">
        <v>152</v>
      </c>
      <c r="AR4" s="506" t="s">
        <v>153</v>
      </c>
      <c r="AS4" s="506" t="s">
        <v>154</v>
      </c>
      <c r="AT4" s="507" t="s">
        <v>147</v>
      </c>
      <c r="AU4" s="504" t="s">
        <v>151</v>
      </c>
      <c r="AV4" s="505" t="s">
        <v>152</v>
      </c>
      <c r="AW4" s="506" t="s">
        <v>153</v>
      </c>
      <c r="AX4" s="506" t="s">
        <v>154</v>
      </c>
      <c r="AY4" s="507" t="s">
        <v>147</v>
      </c>
      <c r="AZ4" s="504" t="s">
        <v>151</v>
      </c>
      <c r="BA4" s="505" t="s">
        <v>152</v>
      </c>
      <c r="BB4" s="506" t="s">
        <v>153</v>
      </c>
      <c r="BC4" s="506" t="s">
        <v>154</v>
      </c>
      <c r="BD4" s="507" t="s">
        <v>147</v>
      </c>
    </row>
    <row r="5" spans="1:56" ht="18" customHeight="1" thickBot="1">
      <c r="A5" s="800"/>
      <c r="B5" s="537"/>
      <c r="C5" s="548" t="s">
        <v>140</v>
      </c>
      <c r="D5" s="359" t="s">
        <v>159</v>
      </c>
      <c r="E5" s="549" t="s">
        <v>166</v>
      </c>
      <c r="F5" s="354"/>
      <c r="N5" s="493"/>
      <c r="O5" s="676"/>
      <c r="R5" s="492"/>
      <c r="S5" s="508"/>
      <c r="T5" s="509" t="s">
        <v>148</v>
      </c>
      <c r="U5" s="510" t="s">
        <v>148</v>
      </c>
      <c r="V5" s="510" t="s">
        <v>148</v>
      </c>
      <c r="W5" s="510" t="s">
        <v>148</v>
      </c>
      <c r="X5" s="511" t="s">
        <v>149</v>
      </c>
      <c r="Y5" s="509" t="s">
        <v>148</v>
      </c>
      <c r="Z5" s="510" t="s">
        <v>148</v>
      </c>
      <c r="AA5" s="510" t="s">
        <v>148</v>
      </c>
      <c r="AB5" s="510" t="s">
        <v>148</v>
      </c>
      <c r="AC5" s="511" t="s">
        <v>149</v>
      </c>
      <c r="AD5" s="509" t="s">
        <v>148</v>
      </c>
      <c r="AE5" s="510" t="s">
        <v>148</v>
      </c>
      <c r="AF5" s="510" t="s">
        <v>148</v>
      </c>
      <c r="AG5" s="510" t="s">
        <v>148</v>
      </c>
      <c r="AH5" s="511" t="s">
        <v>149</v>
      </c>
      <c r="AI5" s="688"/>
      <c r="AJ5" s="688"/>
      <c r="AK5" s="509" t="s">
        <v>148</v>
      </c>
      <c r="AL5" s="510" t="s">
        <v>148</v>
      </c>
      <c r="AM5" s="510" t="s">
        <v>148</v>
      </c>
      <c r="AN5" s="510" t="s">
        <v>148</v>
      </c>
      <c r="AO5" s="511" t="s">
        <v>149</v>
      </c>
      <c r="AP5" s="509" t="s">
        <v>148</v>
      </c>
      <c r="AQ5" s="510" t="s">
        <v>148</v>
      </c>
      <c r="AR5" s="510" t="s">
        <v>148</v>
      </c>
      <c r="AS5" s="510" t="s">
        <v>148</v>
      </c>
      <c r="AT5" s="511" t="s">
        <v>149</v>
      </c>
      <c r="AU5" s="509" t="s">
        <v>148</v>
      </c>
      <c r="AV5" s="510" t="s">
        <v>148</v>
      </c>
      <c r="AW5" s="510" t="s">
        <v>148</v>
      </c>
      <c r="AX5" s="510" t="s">
        <v>148</v>
      </c>
      <c r="AY5" s="511" t="s">
        <v>149</v>
      </c>
      <c r="AZ5" s="509" t="s">
        <v>148</v>
      </c>
      <c r="BA5" s="510" t="s">
        <v>148</v>
      </c>
      <c r="BB5" s="510" t="s">
        <v>148</v>
      </c>
      <c r="BC5" s="510" t="s">
        <v>148</v>
      </c>
      <c r="BD5" s="511" t="s">
        <v>149</v>
      </c>
    </row>
    <row r="6" spans="1:56" ht="18" customHeight="1" thickBot="1">
      <c r="A6" s="358" t="s">
        <v>17</v>
      </c>
      <c r="B6" s="547">
        <f>(AE6+Z6+U6)/(AD6+Y6+T6)*100</f>
        <v>11.578947368421053</v>
      </c>
      <c r="C6" s="533">
        <f aca="true" t="shared" si="0" ref="C6:C40">AE6/AD6*100</f>
        <v>15.2</v>
      </c>
      <c r="D6" s="550">
        <f>Z6/Y6*100</f>
        <v>12.295081967213115</v>
      </c>
      <c r="E6" s="534">
        <f>U6/T6*100</f>
        <v>7.518796992481203</v>
      </c>
      <c r="F6" s="354"/>
      <c r="N6" s="493"/>
      <c r="O6" s="679" t="s">
        <v>25</v>
      </c>
      <c r="P6" s="494">
        <v>7.314370151459181</v>
      </c>
      <c r="R6" s="733" t="s">
        <v>74</v>
      </c>
      <c r="S6" s="260" t="s">
        <v>17</v>
      </c>
      <c r="T6" s="165">
        <v>133</v>
      </c>
      <c r="U6" s="512">
        <v>10</v>
      </c>
      <c r="V6" s="187">
        <v>1</v>
      </c>
      <c r="W6" s="187">
        <v>1</v>
      </c>
      <c r="X6" s="513">
        <v>42</v>
      </c>
      <c r="Y6" s="165">
        <v>122</v>
      </c>
      <c r="Z6" s="512">
        <v>15</v>
      </c>
      <c r="AA6" s="187">
        <v>2</v>
      </c>
      <c r="AB6" s="187">
        <v>0</v>
      </c>
      <c r="AC6" s="513">
        <v>47</v>
      </c>
      <c r="AD6" s="165">
        <v>125</v>
      </c>
      <c r="AE6" s="512">
        <v>19</v>
      </c>
      <c r="AF6" s="187">
        <v>4</v>
      </c>
      <c r="AG6" s="187">
        <v>0</v>
      </c>
      <c r="AH6" s="513">
        <v>60</v>
      </c>
      <c r="AI6" s="685"/>
      <c r="AJ6" s="685"/>
      <c r="AK6" s="165">
        <v>133</v>
      </c>
      <c r="AL6" s="512">
        <v>12</v>
      </c>
      <c r="AM6" s="187">
        <v>1</v>
      </c>
      <c r="AN6" s="187">
        <v>0</v>
      </c>
      <c r="AO6" s="513">
        <v>27</v>
      </c>
      <c r="AP6" s="165">
        <v>145</v>
      </c>
      <c r="AQ6" s="512">
        <v>24</v>
      </c>
      <c r="AR6" s="187">
        <v>6</v>
      </c>
      <c r="AS6" s="187">
        <v>1</v>
      </c>
      <c r="AT6" s="513">
        <v>81</v>
      </c>
      <c r="AU6" s="165">
        <v>159</v>
      </c>
      <c r="AV6" s="512">
        <v>24</v>
      </c>
      <c r="AW6" s="187">
        <v>4</v>
      </c>
      <c r="AX6" s="187">
        <v>0</v>
      </c>
      <c r="AY6" s="513">
        <v>68</v>
      </c>
      <c r="AZ6" s="165">
        <v>142</v>
      </c>
      <c r="BA6" s="512">
        <v>15</v>
      </c>
      <c r="BB6" s="187">
        <v>4</v>
      </c>
      <c r="BC6" s="187">
        <v>0</v>
      </c>
      <c r="BD6" s="513">
        <v>53</v>
      </c>
    </row>
    <row r="7" spans="1:56" ht="18" customHeight="1" thickBot="1">
      <c r="A7" s="358" t="s">
        <v>18</v>
      </c>
      <c r="B7" s="547">
        <f aca="true" t="shared" si="1" ref="B7:B40">(AE7+Z7+U7)/(AD7+Y7+T7)*100</f>
        <v>16.853932584269664</v>
      </c>
      <c r="C7" s="533">
        <f t="shared" si="0"/>
        <v>22.033898305084744</v>
      </c>
      <c r="D7" s="550">
        <f aca="true" t="shared" si="2" ref="D7:D40">Z7/Y7*100</f>
        <v>17.24137931034483</v>
      </c>
      <c r="E7" s="534">
        <f aca="true" t="shared" si="3" ref="E7:E40">U7/T7*100</f>
        <v>11.475409836065573</v>
      </c>
      <c r="F7" s="354"/>
      <c r="N7" s="493"/>
      <c r="O7" s="677" t="s">
        <v>44</v>
      </c>
      <c r="P7" s="494">
        <v>7.326104205236709</v>
      </c>
      <c r="R7" s="775"/>
      <c r="S7" s="261" t="s">
        <v>18</v>
      </c>
      <c r="T7" s="140">
        <v>61</v>
      </c>
      <c r="U7" s="123">
        <v>7</v>
      </c>
      <c r="V7" s="122">
        <v>2</v>
      </c>
      <c r="W7" s="122">
        <v>0</v>
      </c>
      <c r="X7" s="514">
        <v>23</v>
      </c>
      <c r="Y7" s="140">
        <v>58</v>
      </c>
      <c r="Z7" s="123">
        <v>10</v>
      </c>
      <c r="AA7" s="122">
        <v>2</v>
      </c>
      <c r="AB7" s="122">
        <v>1</v>
      </c>
      <c r="AC7" s="514">
        <v>33</v>
      </c>
      <c r="AD7" s="140">
        <v>59</v>
      </c>
      <c r="AE7" s="123">
        <v>13</v>
      </c>
      <c r="AF7" s="122">
        <v>3</v>
      </c>
      <c r="AG7" s="122">
        <v>1</v>
      </c>
      <c r="AH7" s="514">
        <v>51</v>
      </c>
      <c r="AI7" s="685"/>
      <c r="AJ7" s="685"/>
      <c r="AK7" s="140">
        <v>64</v>
      </c>
      <c r="AL7" s="123">
        <v>13</v>
      </c>
      <c r="AM7" s="122">
        <v>6</v>
      </c>
      <c r="AN7" s="122">
        <v>2</v>
      </c>
      <c r="AO7" s="514">
        <v>65</v>
      </c>
      <c r="AP7" s="140">
        <v>60</v>
      </c>
      <c r="AQ7" s="123">
        <v>18</v>
      </c>
      <c r="AR7" s="122">
        <v>5</v>
      </c>
      <c r="AS7" s="122">
        <v>0</v>
      </c>
      <c r="AT7" s="514">
        <v>62</v>
      </c>
      <c r="AU7" s="140">
        <v>73</v>
      </c>
      <c r="AV7" s="123">
        <v>17</v>
      </c>
      <c r="AW7" s="122">
        <v>7</v>
      </c>
      <c r="AX7" s="122">
        <v>2</v>
      </c>
      <c r="AY7" s="514">
        <v>93</v>
      </c>
      <c r="AZ7" s="140">
        <v>76</v>
      </c>
      <c r="BA7" s="123">
        <v>25</v>
      </c>
      <c r="BB7" s="122">
        <v>12</v>
      </c>
      <c r="BC7" s="122">
        <v>5</v>
      </c>
      <c r="BD7" s="514">
        <v>133</v>
      </c>
    </row>
    <row r="8" spans="1:56" ht="18" customHeight="1" thickBot="1">
      <c r="A8" s="358" t="s">
        <v>19</v>
      </c>
      <c r="B8" s="547">
        <f t="shared" si="1"/>
        <v>13.138686131386862</v>
      </c>
      <c r="C8" s="533">
        <f t="shared" si="0"/>
        <v>17.391304347826086</v>
      </c>
      <c r="D8" s="550">
        <f t="shared" si="2"/>
        <v>14.893617021276595</v>
      </c>
      <c r="E8" s="534">
        <f t="shared" si="3"/>
        <v>6.8181818181818175</v>
      </c>
      <c r="F8" s="354"/>
      <c r="N8" s="493"/>
      <c r="O8" s="677" t="s">
        <v>30</v>
      </c>
      <c r="P8" s="494">
        <v>8.590308370044053</v>
      </c>
      <c r="R8" s="775"/>
      <c r="S8" s="261" t="s">
        <v>19</v>
      </c>
      <c r="T8" s="140">
        <v>44</v>
      </c>
      <c r="U8" s="123">
        <v>3</v>
      </c>
      <c r="V8" s="122">
        <v>0</v>
      </c>
      <c r="W8" s="122">
        <v>0</v>
      </c>
      <c r="X8" s="514">
        <v>7</v>
      </c>
      <c r="Y8" s="140">
        <v>47</v>
      </c>
      <c r="Z8" s="123">
        <v>7</v>
      </c>
      <c r="AA8" s="122">
        <v>0</v>
      </c>
      <c r="AB8" s="122">
        <v>0</v>
      </c>
      <c r="AC8" s="514">
        <v>16</v>
      </c>
      <c r="AD8" s="140">
        <v>46</v>
      </c>
      <c r="AE8" s="123">
        <v>8</v>
      </c>
      <c r="AF8" s="122">
        <v>1</v>
      </c>
      <c r="AG8" s="122">
        <v>0</v>
      </c>
      <c r="AH8" s="514">
        <v>22</v>
      </c>
      <c r="AI8" s="685"/>
      <c r="AJ8" s="685"/>
      <c r="AK8" s="140">
        <v>54</v>
      </c>
      <c r="AL8" s="123">
        <v>13</v>
      </c>
      <c r="AM8" s="122">
        <v>4</v>
      </c>
      <c r="AN8" s="122">
        <v>1</v>
      </c>
      <c r="AO8" s="514">
        <v>45</v>
      </c>
      <c r="AP8" s="140">
        <v>51</v>
      </c>
      <c r="AQ8" s="123">
        <v>13</v>
      </c>
      <c r="AR8" s="122">
        <v>1</v>
      </c>
      <c r="AS8" s="122">
        <v>0</v>
      </c>
      <c r="AT8" s="514">
        <v>35</v>
      </c>
      <c r="AU8" s="140">
        <v>68</v>
      </c>
      <c r="AV8" s="123">
        <v>14</v>
      </c>
      <c r="AW8" s="122">
        <v>4</v>
      </c>
      <c r="AX8" s="122">
        <v>0</v>
      </c>
      <c r="AY8" s="514">
        <v>52</v>
      </c>
      <c r="AZ8" s="140">
        <v>56</v>
      </c>
      <c r="BA8" s="123">
        <v>8</v>
      </c>
      <c r="BB8" s="122">
        <v>3</v>
      </c>
      <c r="BC8" s="122">
        <v>0</v>
      </c>
      <c r="BD8" s="514">
        <v>26</v>
      </c>
    </row>
    <row r="9" spans="1:56" ht="18" customHeight="1" thickBot="1">
      <c r="A9" s="358" t="s">
        <v>20</v>
      </c>
      <c r="B9" s="547">
        <f t="shared" si="1"/>
        <v>13.333333333333334</v>
      </c>
      <c r="C9" s="533">
        <f t="shared" si="0"/>
        <v>9.090909090909092</v>
      </c>
      <c r="D9" s="550">
        <f t="shared" si="2"/>
        <v>15</v>
      </c>
      <c r="E9" s="534">
        <f t="shared" si="3"/>
        <v>18.181818181818183</v>
      </c>
      <c r="F9" s="354"/>
      <c r="N9" s="493"/>
      <c r="O9" s="677" t="s">
        <v>129</v>
      </c>
      <c r="P9" s="494">
        <v>10.164362836118562</v>
      </c>
      <c r="R9" s="775"/>
      <c r="S9" s="261" t="s">
        <v>20</v>
      </c>
      <c r="T9" s="140">
        <v>44</v>
      </c>
      <c r="U9" s="123">
        <v>8</v>
      </c>
      <c r="V9" s="122">
        <v>1</v>
      </c>
      <c r="W9" s="122">
        <v>0</v>
      </c>
      <c r="X9" s="514">
        <v>16</v>
      </c>
      <c r="Y9" s="140">
        <v>40</v>
      </c>
      <c r="Z9" s="123">
        <v>6</v>
      </c>
      <c r="AA9" s="122">
        <v>1</v>
      </c>
      <c r="AB9" s="122">
        <v>1</v>
      </c>
      <c r="AC9" s="514">
        <v>21</v>
      </c>
      <c r="AD9" s="140">
        <v>66</v>
      </c>
      <c r="AE9" s="123">
        <v>6</v>
      </c>
      <c r="AF9" s="122">
        <v>2</v>
      </c>
      <c r="AG9" s="122">
        <v>1</v>
      </c>
      <c r="AH9" s="514">
        <v>24</v>
      </c>
      <c r="AI9" s="685"/>
      <c r="AJ9" s="685"/>
      <c r="AK9" s="140">
        <v>39</v>
      </c>
      <c r="AL9" s="123">
        <v>5</v>
      </c>
      <c r="AM9" s="122">
        <v>1</v>
      </c>
      <c r="AN9" s="122">
        <v>0</v>
      </c>
      <c r="AO9" s="514">
        <v>14</v>
      </c>
      <c r="AP9" s="140">
        <v>47</v>
      </c>
      <c r="AQ9" s="123">
        <v>8</v>
      </c>
      <c r="AR9" s="122">
        <v>1</v>
      </c>
      <c r="AS9" s="122">
        <v>0</v>
      </c>
      <c r="AT9" s="514">
        <v>22</v>
      </c>
      <c r="AU9" s="140">
        <v>53</v>
      </c>
      <c r="AV9" s="123">
        <v>10</v>
      </c>
      <c r="AW9" s="122">
        <v>1</v>
      </c>
      <c r="AX9" s="122">
        <v>0</v>
      </c>
      <c r="AY9" s="514">
        <v>20</v>
      </c>
      <c r="AZ9" s="140">
        <v>65</v>
      </c>
      <c r="BA9" s="123">
        <v>15</v>
      </c>
      <c r="BB9" s="122">
        <v>5</v>
      </c>
      <c r="BC9" s="122">
        <v>3</v>
      </c>
      <c r="BD9" s="514">
        <v>66</v>
      </c>
    </row>
    <row r="10" spans="1:56" ht="18" customHeight="1" thickBot="1">
      <c r="A10" s="358" t="s">
        <v>36</v>
      </c>
      <c r="B10" s="547">
        <f t="shared" si="1"/>
        <v>12.62135922330097</v>
      </c>
      <c r="C10" s="533">
        <f t="shared" si="0"/>
        <v>5.555555555555555</v>
      </c>
      <c r="D10" s="550">
        <f t="shared" si="2"/>
        <v>18.91891891891892</v>
      </c>
      <c r="E10" s="534">
        <f t="shared" si="3"/>
        <v>13.333333333333334</v>
      </c>
      <c r="F10" s="354"/>
      <c r="N10" s="493"/>
      <c r="O10" s="677" t="s">
        <v>37</v>
      </c>
      <c r="P10" s="494">
        <v>10.256410256410255</v>
      </c>
      <c r="R10" s="775"/>
      <c r="S10" s="261" t="s">
        <v>36</v>
      </c>
      <c r="T10" s="140">
        <v>30</v>
      </c>
      <c r="U10" s="123">
        <v>4</v>
      </c>
      <c r="V10" s="122">
        <v>1</v>
      </c>
      <c r="W10" s="122">
        <v>1</v>
      </c>
      <c r="X10" s="514">
        <v>16</v>
      </c>
      <c r="Y10" s="140">
        <v>37</v>
      </c>
      <c r="Z10" s="123">
        <v>7</v>
      </c>
      <c r="AA10" s="122">
        <v>3</v>
      </c>
      <c r="AB10" s="122">
        <v>2</v>
      </c>
      <c r="AC10" s="514">
        <v>39</v>
      </c>
      <c r="AD10" s="140">
        <v>36</v>
      </c>
      <c r="AE10" s="123">
        <v>2</v>
      </c>
      <c r="AF10" s="122">
        <v>0</v>
      </c>
      <c r="AG10" s="122">
        <v>0</v>
      </c>
      <c r="AH10" s="514">
        <v>5</v>
      </c>
      <c r="AI10" s="685"/>
      <c r="AJ10" s="685"/>
      <c r="AK10" s="140">
        <v>35</v>
      </c>
      <c r="AL10" s="123">
        <v>9</v>
      </c>
      <c r="AM10" s="122">
        <v>3</v>
      </c>
      <c r="AN10" s="122">
        <v>2</v>
      </c>
      <c r="AO10" s="514">
        <v>39</v>
      </c>
      <c r="AP10" s="140">
        <v>39</v>
      </c>
      <c r="AQ10" s="123">
        <v>4</v>
      </c>
      <c r="AR10" s="122">
        <v>1</v>
      </c>
      <c r="AS10" s="122">
        <v>0</v>
      </c>
      <c r="AT10" s="514">
        <v>14</v>
      </c>
      <c r="AU10" s="140">
        <v>36</v>
      </c>
      <c r="AV10" s="123">
        <v>6</v>
      </c>
      <c r="AW10" s="122">
        <v>3</v>
      </c>
      <c r="AX10" s="122">
        <v>1</v>
      </c>
      <c r="AY10" s="514">
        <v>31</v>
      </c>
      <c r="AZ10" s="140">
        <v>48</v>
      </c>
      <c r="BA10" s="123">
        <v>7</v>
      </c>
      <c r="BB10" s="122">
        <v>1</v>
      </c>
      <c r="BC10" s="122">
        <v>0</v>
      </c>
      <c r="BD10" s="514">
        <v>16</v>
      </c>
    </row>
    <row r="11" spans="1:56" ht="18" customHeight="1" thickBot="1">
      <c r="A11" s="358" t="s">
        <v>21</v>
      </c>
      <c r="B11" s="547">
        <f t="shared" si="1"/>
        <v>20</v>
      </c>
      <c r="C11" s="533">
        <f t="shared" si="0"/>
        <v>30.952380952380953</v>
      </c>
      <c r="D11" s="550">
        <f t="shared" si="2"/>
        <v>6.451612903225806</v>
      </c>
      <c r="E11" s="534">
        <f t="shared" si="3"/>
        <v>18.51851851851852</v>
      </c>
      <c r="F11" s="354"/>
      <c r="N11" s="493"/>
      <c r="O11" s="677" t="s">
        <v>26</v>
      </c>
      <c r="P11" s="494">
        <v>10.338225909380983</v>
      </c>
      <c r="R11" s="775"/>
      <c r="S11" s="262" t="s">
        <v>21</v>
      </c>
      <c r="T11" s="159">
        <v>27</v>
      </c>
      <c r="U11" s="194">
        <v>5</v>
      </c>
      <c r="V11" s="193">
        <v>2</v>
      </c>
      <c r="W11" s="193">
        <v>1</v>
      </c>
      <c r="X11" s="515">
        <v>24</v>
      </c>
      <c r="Y11" s="159">
        <v>31</v>
      </c>
      <c r="Z11" s="194">
        <v>2</v>
      </c>
      <c r="AA11" s="193">
        <v>1</v>
      </c>
      <c r="AB11" s="193">
        <v>0</v>
      </c>
      <c r="AC11" s="515">
        <v>7</v>
      </c>
      <c r="AD11" s="159">
        <v>42</v>
      </c>
      <c r="AE11" s="194">
        <v>13</v>
      </c>
      <c r="AF11" s="193">
        <v>4</v>
      </c>
      <c r="AG11" s="193">
        <v>1</v>
      </c>
      <c r="AH11" s="515">
        <v>54</v>
      </c>
      <c r="AI11" s="685"/>
      <c r="AJ11" s="685"/>
      <c r="AK11" s="159">
        <v>34</v>
      </c>
      <c r="AL11" s="194">
        <v>7</v>
      </c>
      <c r="AM11" s="193">
        <v>1</v>
      </c>
      <c r="AN11" s="193">
        <v>1</v>
      </c>
      <c r="AO11" s="515">
        <v>35</v>
      </c>
      <c r="AP11" s="159">
        <v>46</v>
      </c>
      <c r="AQ11" s="194">
        <v>9</v>
      </c>
      <c r="AR11" s="193">
        <v>3</v>
      </c>
      <c r="AS11" s="193">
        <v>0</v>
      </c>
      <c r="AT11" s="515">
        <v>27</v>
      </c>
      <c r="AU11" s="159">
        <v>42</v>
      </c>
      <c r="AV11" s="194">
        <v>11</v>
      </c>
      <c r="AW11" s="193">
        <v>2</v>
      </c>
      <c r="AX11" s="193">
        <v>0</v>
      </c>
      <c r="AY11" s="515">
        <v>37</v>
      </c>
      <c r="AZ11" s="159">
        <v>49</v>
      </c>
      <c r="BA11" s="194">
        <v>13</v>
      </c>
      <c r="BB11" s="193">
        <v>5</v>
      </c>
      <c r="BC11" s="193">
        <v>2</v>
      </c>
      <c r="BD11" s="515">
        <v>61</v>
      </c>
    </row>
    <row r="12" spans="1:56" ht="18" customHeight="1" thickBot="1">
      <c r="A12" s="358" t="s">
        <v>22</v>
      </c>
      <c r="B12" s="547">
        <f t="shared" si="1"/>
        <v>16.7741935483871</v>
      </c>
      <c r="C12" s="533">
        <f t="shared" si="0"/>
        <v>17.964071856287426</v>
      </c>
      <c r="D12" s="550">
        <f t="shared" si="2"/>
        <v>13.953488372093023</v>
      </c>
      <c r="E12" s="534">
        <f t="shared" si="3"/>
        <v>17.75147928994083</v>
      </c>
      <c r="F12" s="354"/>
      <c r="N12" s="493"/>
      <c r="O12" s="677" t="s">
        <v>43</v>
      </c>
      <c r="P12" s="494">
        <v>10.371267150928167</v>
      </c>
      <c r="R12" s="733" t="s">
        <v>75</v>
      </c>
      <c r="S12" s="260" t="s">
        <v>22</v>
      </c>
      <c r="T12" s="165">
        <v>169</v>
      </c>
      <c r="U12" s="512">
        <v>30</v>
      </c>
      <c r="V12" s="197">
        <v>12</v>
      </c>
      <c r="W12" s="197">
        <v>5</v>
      </c>
      <c r="X12" s="513">
        <v>139</v>
      </c>
      <c r="Y12" s="165">
        <v>129</v>
      </c>
      <c r="Z12" s="512">
        <v>18</v>
      </c>
      <c r="AA12" s="197">
        <v>4</v>
      </c>
      <c r="AB12" s="197">
        <v>1</v>
      </c>
      <c r="AC12" s="513">
        <v>59</v>
      </c>
      <c r="AD12" s="165">
        <v>167</v>
      </c>
      <c r="AE12" s="512">
        <v>30</v>
      </c>
      <c r="AF12" s="197">
        <v>6</v>
      </c>
      <c r="AG12" s="197">
        <v>0</v>
      </c>
      <c r="AH12" s="513">
        <v>88</v>
      </c>
      <c r="AI12" s="685"/>
      <c r="AJ12" s="685"/>
      <c r="AK12" s="165">
        <v>167</v>
      </c>
      <c r="AL12" s="512">
        <v>34</v>
      </c>
      <c r="AM12" s="197">
        <v>8</v>
      </c>
      <c r="AN12" s="197">
        <v>4</v>
      </c>
      <c r="AO12" s="513">
        <v>135</v>
      </c>
      <c r="AP12" s="165">
        <v>164</v>
      </c>
      <c r="AQ12" s="512">
        <v>23</v>
      </c>
      <c r="AR12" s="197">
        <v>4</v>
      </c>
      <c r="AS12" s="197">
        <v>0</v>
      </c>
      <c r="AT12" s="513">
        <v>69</v>
      </c>
      <c r="AU12" s="165">
        <v>171</v>
      </c>
      <c r="AV12" s="512">
        <v>38</v>
      </c>
      <c r="AW12" s="197">
        <v>8</v>
      </c>
      <c r="AX12" s="197">
        <v>3</v>
      </c>
      <c r="AY12" s="513">
        <v>135</v>
      </c>
      <c r="AZ12" s="165">
        <v>168</v>
      </c>
      <c r="BA12" s="512">
        <v>28</v>
      </c>
      <c r="BB12" s="197">
        <v>6</v>
      </c>
      <c r="BC12" s="197">
        <v>0</v>
      </c>
      <c r="BD12" s="513">
        <v>80</v>
      </c>
    </row>
    <row r="13" spans="1:56" ht="18" customHeight="1" thickBot="1">
      <c r="A13" s="358" t="s">
        <v>23</v>
      </c>
      <c r="B13" s="547">
        <f t="shared" si="1"/>
        <v>10.934891485809683</v>
      </c>
      <c r="C13" s="533">
        <f t="shared" si="0"/>
        <v>15.102974828375288</v>
      </c>
      <c r="D13" s="550">
        <f t="shared" si="2"/>
        <v>9.141274238227147</v>
      </c>
      <c r="E13" s="534">
        <f t="shared" si="3"/>
        <v>8</v>
      </c>
      <c r="F13" s="354"/>
      <c r="N13" s="493"/>
      <c r="O13" s="677" t="s">
        <v>4</v>
      </c>
      <c r="P13" s="494">
        <v>10.452299505891297</v>
      </c>
      <c r="R13" s="733"/>
      <c r="S13" s="262" t="s">
        <v>23</v>
      </c>
      <c r="T13" s="159">
        <v>400</v>
      </c>
      <c r="U13" s="194">
        <v>32</v>
      </c>
      <c r="V13" s="190">
        <v>5</v>
      </c>
      <c r="W13" s="190">
        <v>1</v>
      </c>
      <c r="X13" s="515">
        <v>107</v>
      </c>
      <c r="Y13" s="159">
        <v>361</v>
      </c>
      <c r="Z13" s="194">
        <v>33</v>
      </c>
      <c r="AA13" s="190">
        <v>6</v>
      </c>
      <c r="AB13" s="190">
        <v>0</v>
      </c>
      <c r="AC13" s="515">
        <v>84</v>
      </c>
      <c r="AD13" s="159">
        <v>437</v>
      </c>
      <c r="AE13" s="194">
        <v>66</v>
      </c>
      <c r="AF13" s="190">
        <v>12</v>
      </c>
      <c r="AG13" s="190">
        <v>4</v>
      </c>
      <c r="AH13" s="515">
        <v>210</v>
      </c>
      <c r="AI13" s="685"/>
      <c r="AJ13" s="685"/>
      <c r="AK13" s="159">
        <v>409</v>
      </c>
      <c r="AL13" s="194">
        <v>50</v>
      </c>
      <c r="AM13" s="190">
        <v>12</v>
      </c>
      <c r="AN13" s="190">
        <v>2</v>
      </c>
      <c r="AO13" s="515">
        <v>170</v>
      </c>
      <c r="AP13" s="159">
        <v>422</v>
      </c>
      <c r="AQ13" s="194">
        <v>60</v>
      </c>
      <c r="AR13" s="190">
        <v>10</v>
      </c>
      <c r="AS13" s="190">
        <v>2</v>
      </c>
      <c r="AT13" s="515">
        <v>178</v>
      </c>
      <c r="AU13" s="159">
        <v>438</v>
      </c>
      <c r="AV13" s="194">
        <v>64</v>
      </c>
      <c r="AW13" s="190">
        <v>8</v>
      </c>
      <c r="AX13" s="190">
        <v>1</v>
      </c>
      <c r="AY13" s="515">
        <v>168</v>
      </c>
      <c r="AZ13" s="159">
        <v>454</v>
      </c>
      <c r="BA13" s="194">
        <v>64</v>
      </c>
      <c r="BB13" s="190">
        <v>15</v>
      </c>
      <c r="BC13" s="190">
        <v>4</v>
      </c>
      <c r="BD13" s="515">
        <v>229</v>
      </c>
    </row>
    <row r="14" spans="1:56" ht="18" customHeight="1" thickBot="1">
      <c r="A14" s="358" t="s">
        <v>24</v>
      </c>
      <c r="B14" s="547">
        <f t="shared" si="1"/>
        <v>12.955361723961007</v>
      </c>
      <c r="C14" s="533">
        <f t="shared" si="0"/>
        <v>14.001530221882172</v>
      </c>
      <c r="D14" s="550">
        <f t="shared" si="2"/>
        <v>11.800766283524904</v>
      </c>
      <c r="E14" s="534">
        <f t="shared" si="3"/>
        <v>13.063763608087092</v>
      </c>
      <c r="F14" s="354"/>
      <c r="N14" s="493"/>
      <c r="O14" s="677" t="s">
        <v>15</v>
      </c>
      <c r="P14" s="494">
        <v>10.552763819095476</v>
      </c>
      <c r="R14" s="733" t="s">
        <v>78</v>
      </c>
      <c r="S14" s="260" t="s">
        <v>24</v>
      </c>
      <c r="T14" s="165">
        <v>1286</v>
      </c>
      <c r="U14" s="512">
        <v>168</v>
      </c>
      <c r="V14" s="197">
        <v>37</v>
      </c>
      <c r="W14" s="197">
        <v>12</v>
      </c>
      <c r="X14" s="513">
        <v>556</v>
      </c>
      <c r="Y14" s="165">
        <v>1305</v>
      </c>
      <c r="Z14" s="512">
        <v>154</v>
      </c>
      <c r="AA14" s="197">
        <v>46</v>
      </c>
      <c r="AB14" s="197">
        <v>20</v>
      </c>
      <c r="AC14" s="513">
        <v>605</v>
      </c>
      <c r="AD14" s="165">
        <v>1307</v>
      </c>
      <c r="AE14" s="512">
        <v>183</v>
      </c>
      <c r="AF14" s="197">
        <v>36</v>
      </c>
      <c r="AG14" s="197">
        <v>15</v>
      </c>
      <c r="AH14" s="513">
        <v>639</v>
      </c>
      <c r="AI14" s="685"/>
      <c r="AJ14" s="685"/>
      <c r="AK14" s="165">
        <v>1419</v>
      </c>
      <c r="AL14" s="512">
        <v>191</v>
      </c>
      <c r="AM14" s="197">
        <v>43</v>
      </c>
      <c r="AN14" s="197">
        <v>13</v>
      </c>
      <c r="AO14" s="513">
        <v>665</v>
      </c>
      <c r="AP14" s="165">
        <v>1433</v>
      </c>
      <c r="AQ14" s="512">
        <v>231</v>
      </c>
      <c r="AR14" s="197">
        <v>62</v>
      </c>
      <c r="AS14" s="197">
        <v>19</v>
      </c>
      <c r="AT14" s="513">
        <v>882</v>
      </c>
      <c r="AU14" s="165">
        <v>1559</v>
      </c>
      <c r="AV14" s="512">
        <v>257</v>
      </c>
      <c r="AW14" s="197">
        <v>54</v>
      </c>
      <c r="AX14" s="197">
        <v>16</v>
      </c>
      <c r="AY14" s="513">
        <v>860</v>
      </c>
      <c r="AZ14" s="165">
        <v>1489</v>
      </c>
      <c r="BA14" s="512">
        <v>273</v>
      </c>
      <c r="BB14" s="197">
        <v>72</v>
      </c>
      <c r="BC14" s="197">
        <v>16</v>
      </c>
      <c r="BD14" s="513">
        <v>1010</v>
      </c>
    </row>
    <row r="15" spans="1:56" ht="18" customHeight="1" thickBot="1">
      <c r="A15" s="358" t="s">
        <v>25</v>
      </c>
      <c r="B15" s="547">
        <f t="shared" si="1"/>
        <v>7.314370151459181</v>
      </c>
      <c r="C15" s="533">
        <f t="shared" si="0"/>
        <v>8.061002178649238</v>
      </c>
      <c r="D15" s="550">
        <f t="shared" si="2"/>
        <v>6.923076923076923</v>
      </c>
      <c r="E15" s="534">
        <f t="shared" si="3"/>
        <v>6.939704209328783</v>
      </c>
      <c r="F15" s="354"/>
      <c r="N15" s="493"/>
      <c r="O15" s="682" t="s">
        <v>33</v>
      </c>
      <c r="P15" s="683">
        <v>10.847074038150662</v>
      </c>
      <c r="R15" s="733"/>
      <c r="S15" s="261" t="s">
        <v>25</v>
      </c>
      <c r="T15" s="140">
        <v>879</v>
      </c>
      <c r="U15" s="123">
        <v>61</v>
      </c>
      <c r="V15" s="127">
        <v>17</v>
      </c>
      <c r="W15" s="127">
        <v>4</v>
      </c>
      <c r="X15" s="514">
        <v>226</v>
      </c>
      <c r="Y15" s="140">
        <v>910</v>
      </c>
      <c r="Z15" s="123">
        <v>63</v>
      </c>
      <c r="AA15" s="127">
        <v>11</v>
      </c>
      <c r="AB15" s="127">
        <v>1</v>
      </c>
      <c r="AC15" s="514">
        <v>176</v>
      </c>
      <c r="AD15" s="140">
        <v>918</v>
      </c>
      <c r="AE15" s="123">
        <v>74</v>
      </c>
      <c r="AF15" s="127">
        <v>11</v>
      </c>
      <c r="AG15" s="127">
        <v>2</v>
      </c>
      <c r="AH15" s="514">
        <v>206</v>
      </c>
      <c r="AI15" s="685"/>
      <c r="AJ15" s="685"/>
      <c r="AK15" s="140">
        <v>941</v>
      </c>
      <c r="AL15" s="123">
        <v>90</v>
      </c>
      <c r="AM15" s="127">
        <v>15</v>
      </c>
      <c r="AN15" s="127">
        <v>7</v>
      </c>
      <c r="AO15" s="514">
        <v>293</v>
      </c>
      <c r="AP15" s="140">
        <v>910</v>
      </c>
      <c r="AQ15" s="123">
        <v>106</v>
      </c>
      <c r="AR15" s="127">
        <v>16</v>
      </c>
      <c r="AS15" s="127">
        <v>3</v>
      </c>
      <c r="AT15" s="514">
        <v>286</v>
      </c>
      <c r="AU15" s="140">
        <v>862</v>
      </c>
      <c r="AV15" s="123">
        <v>110</v>
      </c>
      <c r="AW15" s="127">
        <v>23</v>
      </c>
      <c r="AX15" s="127">
        <v>10</v>
      </c>
      <c r="AY15" s="514">
        <v>367</v>
      </c>
      <c r="AZ15" s="140">
        <v>869</v>
      </c>
      <c r="BA15" s="123">
        <v>136</v>
      </c>
      <c r="BB15" s="127">
        <v>27</v>
      </c>
      <c r="BC15" s="127">
        <v>7</v>
      </c>
      <c r="BD15" s="514">
        <v>461</v>
      </c>
    </row>
    <row r="16" spans="1:56" ht="18" customHeight="1" thickBot="1">
      <c r="A16" s="358" t="s">
        <v>26</v>
      </c>
      <c r="B16" s="547">
        <f t="shared" si="1"/>
        <v>10.338225909380983</v>
      </c>
      <c r="C16" s="533">
        <f t="shared" si="0"/>
        <v>11.632270168855536</v>
      </c>
      <c r="D16" s="550">
        <f t="shared" si="2"/>
        <v>10.2803738317757</v>
      </c>
      <c r="E16" s="534">
        <f t="shared" si="3"/>
        <v>9.01803607214429</v>
      </c>
      <c r="F16" s="354"/>
      <c r="N16" s="493"/>
      <c r="O16" s="677" t="s">
        <v>23</v>
      </c>
      <c r="P16" s="494">
        <v>10.934891485809683</v>
      </c>
      <c r="R16" s="733"/>
      <c r="S16" s="261" t="s">
        <v>26</v>
      </c>
      <c r="T16" s="140">
        <v>499</v>
      </c>
      <c r="U16" s="123">
        <v>45</v>
      </c>
      <c r="V16" s="127">
        <v>10</v>
      </c>
      <c r="W16" s="127">
        <v>2</v>
      </c>
      <c r="X16" s="514">
        <v>155</v>
      </c>
      <c r="Y16" s="140">
        <v>535</v>
      </c>
      <c r="Z16" s="123">
        <v>55</v>
      </c>
      <c r="AA16" s="127">
        <v>9</v>
      </c>
      <c r="AB16" s="127">
        <v>3</v>
      </c>
      <c r="AC16" s="514">
        <v>143</v>
      </c>
      <c r="AD16" s="140">
        <v>533</v>
      </c>
      <c r="AE16" s="123">
        <v>62</v>
      </c>
      <c r="AF16" s="127">
        <v>9</v>
      </c>
      <c r="AG16" s="127">
        <v>3</v>
      </c>
      <c r="AH16" s="514">
        <v>190</v>
      </c>
      <c r="AI16" s="685"/>
      <c r="AJ16" s="685"/>
      <c r="AK16" s="140">
        <v>545</v>
      </c>
      <c r="AL16" s="123">
        <v>76</v>
      </c>
      <c r="AM16" s="127">
        <v>25</v>
      </c>
      <c r="AN16" s="127">
        <v>6</v>
      </c>
      <c r="AO16" s="514">
        <v>279</v>
      </c>
      <c r="AP16" s="140">
        <v>550</v>
      </c>
      <c r="AQ16" s="123">
        <v>70</v>
      </c>
      <c r="AR16" s="127">
        <v>10</v>
      </c>
      <c r="AS16" s="127">
        <v>4</v>
      </c>
      <c r="AT16" s="514">
        <v>198</v>
      </c>
      <c r="AU16" s="140">
        <v>546</v>
      </c>
      <c r="AV16" s="123">
        <v>69</v>
      </c>
      <c r="AW16" s="127">
        <v>14</v>
      </c>
      <c r="AX16" s="127">
        <v>4</v>
      </c>
      <c r="AY16" s="514">
        <v>228</v>
      </c>
      <c r="AZ16" s="140">
        <v>582</v>
      </c>
      <c r="BA16" s="123">
        <v>93</v>
      </c>
      <c r="BB16" s="127">
        <v>18</v>
      </c>
      <c r="BC16" s="127">
        <v>2</v>
      </c>
      <c r="BD16" s="514">
        <v>287</v>
      </c>
    </row>
    <row r="17" spans="1:56" ht="18" customHeight="1" thickBot="1">
      <c r="A17" s="358" t="s">
        <v>37</v>
      </c>
      <c r="B17" s="547">
        <f t="shared" si="1"/>
        <v>10.256410256410255</v>
      </c>
      <c r="C17" s="533">
        <f t="shared" si="0"/>
        <v>12.727272727272727</v>
      </c>
      <c r="D17" s="550">
        <f t="shared" si="2"/>
        <v>10</v>
      </c>
      <c r="E17" s="534">
        <f t="shared" si="3"/>
        <v>7.975460122699387</v>
      </c>
      <c r="F17" s="354"/>
      <c r="N17" s="493"/>
      <c r="O17" s="677" t="s">
        <v>17</v>
      </c>
      <c r="P17" s="494">
        <v>11.578947368421053</v>
      </c>
      <c r="R17" s="733"/>
      <c r="S17" s="261" t="s">
        <v>37</v>
      </c>
      <c r="T17" s="140">
        <v>163</v>
      </c>
      <c r="U17" s="123">
        <v>13</v>
      </c>
      <c r="V17" s="122">
        <v>3</v>
      </c>
      <c r="W17" s="122">
        <v>1</v>
      </c>
      <c r="X17" s="514">
        <v>48</v>
      </c>
      <c r="Y17" s="140">
        <v>140</v>
      </c>
      <c r="Z17" s="123">
        <v>14</v>
      </c>
      <c r="AA17" s="122">
        <v>0</v>
      </c>
      <c r="AB17" s="122">
        <v>0</v>
      </c>
      <c r="AC17" s="514">
        <v>35</v>
      </c>
      <c r="AD17" s="140">
        <v>165</v>
      </c>
      <c r="AE17" s="123">
        <v>21</v>
      </c>
      <c r="AF17" s="122">
        <v>5</v>
      </c>
      <c r="AG17" s="122">
        <v>1</v>
      </c>
      <c r="AH17" s="514">
        <v>65</v>
      </c>
      <c r="AI17" s="685"/>
      <c r="AJ17" s="685"/>
      <c r="AK17" s="140">
        <v>163</v>
      </c>
      <c r="AL17" s="123">
        <v>21</v>
      </c>
      <c r="AM17" s="122">
        <v>2</v>
      </c>
      <c r="AN17" s="122">
        <v>2</v>
      </c>
      <c r="AO17" s="514">
        <v>79</v>
      </c>
      <c r="AP17" s="140">
        <v>188</v>
      </c>
      <c r="AQ17" s="123">
        <v>37</v>
      </c>
      <c r="AR17" s="122">
        <v>6</v>
      </c>
      <c r="AS17" s="122">
        <v>3</v>
      </c>
      <c r="AT17" s="514">
        <v>131</v>
      </c>
      <c r="AU17" s="140">
        <v>207</v>
      </c>
      <c r="AV17" s="123">
        <v>39</v>
      </c>
      <c r="AW17" s="122">
        <v>9</v>
      </c>
      <c r="AX17" s="122">
        <v>2</v>
      </c>
      <c r="AY17" s="514">
        <v>125</v>
      </c>
      <c r="AZ17" s="140">
        <v>173</v>
      </c>
      <c r="BA17" s="123">
        <v>33</v>
      </c>
      <c r="BB17" s="122">
        <v>9</v>
      </c>
      <c r="BC17" s="122">
        <v>5</v>
      </c>
      <c r="BD17" s="514">
        <v>127</v>
      </c>
    </row>
    <row r="18" spans="1:56" ht="18" customHeight="1" thickBot="1">
      <c r="A18" s="358" t="s">
        <v>27</v>
      </c>
      <c r="B18" s="547">
        <f t="shared" si="1"/>
        <v>12.208258527827647</v>
      </c>
      <c r="C18" s="533">
        <f t="shared" si="0"/>
        <v>14.634146341463413</v>
      </c>
      <c r="D18" s="550">
        <f t="shared" si="2"/>
        <v>12.222222222222221</v>
      </c>
      <c r="E18" s="534">
        <f t="shared" si="3"/>
        <v>9.87012987012987</v>
      </c>
      <c r="F18" s="354"/>
      <c r="N18" s="493"/>
      <c r="O18" s="689" t="s">
        <v>38</v>
      </c>
      <c r="P18" s="684">
        <v>11.8443715640705</v>
      </c>
      <c r="R18" s="733"/>
      <c r="S18" s="261" t="s">
        <v>27</v>
      </c>
      <c r="T18" s="140">
        <v>385</v>
      </c>
      <c r="U18" s="123">
        <v>38</v>
      </c>
      <c r="V18" s="127">
        <v>7</v>
      </c>
      <c r="W18" s="127">
        <v>4</v>
      </c>
      <c r="X18" s="514">
        <v>140</v>
      </c>
      <c r="Y18" s="140">
        <v>360</v>
      </c>
      <c r="Z18" s="123">
        <v>44</v>
      </c>
      <c r="AA18" s="127">
        <v>10</v>
      </c>
      <c r="AB18" s="127">
        <v>1</v>
      </c>
      <c r="AC18" s="514">
        <v>141</v>
      </c>
      <c r="AD18" s="140">
        <v>369</v>
      </c>
      <c r="AE18" s="123">
        <v>54</v>
      </c>
      <c r="AF18" s="127">
        <v>7</v>
      </c>
      <c r="AG18" s="127">
        <v>2</v>
      </c>
      <c r="AH18" s="514">
        <v>164</v>
      </c>
      <c r="AI18" s="685"/>
      <c r="AJ18" s="685"/>
      <c r="AK18" s="140">
        <v>331</v>
      </c>
      <c r="AL18" s="123">
        <v>42</v>
      </c>
      <c r="AM18" s="127">
        <v>7</v>
      </c>
      <c r="AN18" s="127">
        <v>2</v>
      </c>
      <c r="AO18" s="514">
        <v>128</v>
      </c>
      <c r="AP18" s="140">
        <v>352</v>
      </c>
      <c r="AQ18" s="123">
        <v>47</v>
      </c>
      <c r="AR18" s="127">
        <v>11</v>
      </c>
      <c r="AS18" s="127">
        <v>0</v>
      </c>
      <c r="AT18" s="514">
        <v>167</v>
      </c>
      <c r="AU18" s="140">
        <v>362</v>
      </c>
      <c r="AV18" s="123">
        <v>59</v>
      </c>
      <c r="AW18" s="127">
        <v>15</v>
      </c>
      <c r="AX18" s="127">
        <v>3</v>
      </c>
      <c r="AY18" s="514">
        <v>211</v>
      </c>
      <c r="AZ18" s="140">
        <v>380</v>
      </c>
      <c r="BA18" s="123">
        <v>66</v>
      </c>
      <c r="BB18" s="127">
        <v>13</v>
      </c>
      <c r="BC18" s="127">
        <v>5</v>
      </c>
      <c r="BD18" s="514">
        <v>233</v>
      </c>
    </row>
    <row r="19" spans="1:56" ht="18" customHeight="1" thickBot="1">
      <c r="A19" s="358" t="s">
        <v>28</v>
      </c>
      <c r="B19" s="547">
        <f t="shared" si="1"/>
        <v>12.761276127612762</v>
      </c>
      <c r="C19" s="533">
        <f t="shared" si="0"/>
        <v>12.251655629139073</v>
      </c>
      <c r="D19" s="550">
        <f t="shared" si="2"/>
        <v>14.114114114114114</v>
      </c>
      <c r="E19" s="534">
        <f t="shared" si="3"/>
        <v>11.678832116788321</v>
      </c>
      <c r="F19" s="354"/>
      <c r="N19" s="493"/>
      <c r="O19" s="693" t="s">
        <v>27</v>
      </c>
      <c r="P19" s="694">
        <v>12.208258527827647</v>
      </c>
      <c r="R19" s="733"/>
      <c r="S19" s="261" t="s">
        <v>28</v>
      </c>
      <c r="T19" s="140">
        <v>274</v>
      </c>
      <c r="U19" s="123">
        <v>32</v>
      </c>
      <c r="V19" s="127">
        <v>7</v>
      </c>
      <c r="W19" s="127">
        <v>3</v>
      </c>
      <c r="X19" s="514">
        <v>100</v>
      </c>
      <c r="Y19" s="140">
        <v>333</v>
      </c>
      <c r="Z19" s="123">
        <v>47</v>
      </c>
      <c r="AA19" s="127">
        <v>7</v>
      </c>
      <c r="AB19" s="127">
        <v>4</v>
      </c>
      <c r="AC19" s="514">
        <v>159</v>
      </c>
      <c r="AD19" s="140">
        <v>302</v>
      </c>
      <c r="AE19" s="123">
        <v>37</v>
      </c>
      <c r="AF19" s="127">
        <v>5</v>
      </c>
      <c r="AG19" s="127">
        <v>0</v>
      </c>
      <c r="AH19" s="514">
        <v>96</v>
      </c>
      <c r="AI19" s="685"/>
      <c r="AJ19" s="685"/>
      <c r="AK19" s="140">
        <v>291</v>
      </c>
      <c r="AL19" s="123">
        <v>29</v>
      </c>
      <c r="AM19" s="127">
        <v>2</v>
      </c>
      <c r="AN19" s="127">
        <v>0</v>
      </c>
      <c r="AO19" s="514">
        <v>79</v>
      </c>
      <c r="AP19" s="140">
        <v>304</v>
      </c>
      <c r="AQ19" s="123">
        <v>29</v>
      </c>
      <c r="AR19" s="127">
        <v>7</v>
      </c>
      <c r="AS19" s="127">
        <v>4</v>
      </c>
      <c r="AT19" s="514">
        <v>115</v>
      </c>
      <c r="AU19" s="140">
        <v>296</v>
      </c>
      <c r="AV19" s="123">
        <v>47</v>
      </c>
      <c r="AW19" s="127">
        <v>9</v>
      </c>
      <c r="AX19" s="127">
        <v>2</v>
      </c>
      <c r="AY19" s="514">
        <v>150</v>
      </c>
      <c r="AZ19" s="140">
        <v>292</v>
      </c>
      <c r="BA19" s="123">
        <v>32</v>
      </c>
      <c r="BB19" s="127">
        <v>8</v>
      </c>
      <c r="BC19" s="127">
        <v>2</v>
      </c>
      <c r="BD19" s="514">
        <v>126</v>
      </c>
    </row>
    <row r="20" spans="1:56" ht="18" customHeight="1" thickBot="1">
      <c r="A20" s="358" t="s">
        <v>29</v>
      </c>
      <c r="B20" s="547">
        <f t="shared" si="1"/>
        <v>13.568985176738883</v>
      </c>
      <c r="C20" s="533">
        <f t="shared" si="0"/>
        <v>13.937282229965156</v>
      </c>
      <c r="D20" s="550">
        <f t="shared" si="2"/>
        <v>15</v>
      </c>
      <c r="E20" s="534">
        <f t="shared" si="3"/>
        <v>11.935483870967742</v>
      </c>
      <c r="F20" s="354"/>
      <c r="N20" s="493"/>
      <c r="O20" s="678" t="s">
        <v>31</v>
      </c>
      <c r="P20" s="494">
        <v>12.266029470330546</v>
      </c>
      <c r="R20" s="733"/>
      <c r="S20" s="261" t="s">
        <v>29</v>
      </c>
      <c r="T20" s="140">
        <v>310</v>
      </c>
      <c r="U20" s="123">
        <v>37</v>
      </c>
      <c r="V20" s="127">
        <v>12</v>
      </c>
      <c r="W20" s="127">
        <v>3</v>
      </c>
      <c r="X20" s="514">
        <v>134</v>
      </c>
      <c r="Y20" s="140">
        <v>280</v>
      </c>
      <c r="Z20" s="123">
        <v>42</v>
      </c>
      <c r="AA20" s="127">
        <v>6</v>
      </c>
      <c r="AB20" s="127">
        <v>1</v>
      </c>
      <c r="AC20" s="514">
        <v>115</v>
      </c>
      <c r="AD20" s="140">
        <v>287</v>
      </c>
      <c r="AE20" s="123">
        <v>40</v>
      </c>
      <c r="AF20" s="127">
        <v>10</v>
      </c>
      <c r="AG20" s="127">
        <v>3</v>
      </c>
      <c r="AH20" s="514">
        <v>155</v>
      </c>
      <c r="AI20" s="685"/>
      <c r="AJ20" s="685"/>
      <c r="AK20" s="140">
        <v>295</v>
      </c>
      <c r="AL20" s="123">
        <v>47</v>
      </c>
      <c r="AM20" s="127">
        <v>15</v>
      </c>
      <c r="AN20" s="127">
        <v>3</v>
      </c>
      <c r="AO20" s="514">
        <v>164</v>
      </c>
      <c r="AP20" s="140">
        <v>274</v>
      </c>
      <c r="AQ20" s="123">
        <v>45</v>
      </c>
      <c r="AR20" s="127">
        <v>8</v>
      </c>
      <c r="AS20" s="127">
        <v>3</v>
      </c>
      <c r="AT20" s="514">
        <v>144</v>
      </c>
      <c r="AU20" s="140">
        <v>308</v>
      </c>
      <c r="AV20" s="123">
        <v>53</v>
      </c>
      <c r="AW20" s="127">
        <v>7</v>
      </c>
      <c r="AX20" s="127">
        <v>5</v>
      </c>
      <c r="AY20" s="514">
        <v>178</v>
      </c>
      <c r="AZ20" s="140">
        <v>325</v>
      </c>
      <c r="BA20" s="123">
        <v>54</v>
      </c>
      <c r="BB20" s="127">
        <v>6</v>
      </c>
      <c r="BC20" s="127">
        <v>3</v>
      </c>
      <c r="BD20" s="514">
        <v>163</v>
      </c>
    </row>
    <row r="21" spans="1:56" ht="18" customHeight="1" thickBot="1">
      <c r="A21" s="358" t="s">
        <v>30</v>
      </c>
      <c r="B21" s="547">
        <f t="shared" si="1"/>
        <v>8.590308370044053</v>
      </c>
      <c r="C21" s="533">
        <f t="shared" si="0"/>
        <v>9.594882729211088</v>
      </c>
      <c r="D21" s="550">
        <f t="shared" si="2"/>
        <v>7.44920993227991</v>
      </c>
      <c r="E21" s="534">
        <f t="shared" si="3"/>
        <v>8.666666666666668</v>
      </c>
      <c r="F21" s="354"/>
      <c r="N21" s="493"/>
      <c r="O21" s="677" t="s">
        <v>47</v>
      </c>
      <c r="P21" s="494">
        <v>12.32876712328767</v>
      </c>
      <c r="R21" s="733"/>
      <c r="S21" s="262" t="s">
        <v>30</v>
      </c>
      <c r="T21" s="159">
        <v>450</v>
      </c>
      <c r="U21" s="194">
        <v>39</v>
      </c>
      <c r="V21" s="190">
        <v>12</v>
      </c>
      <c r="W21" s="190">
        <v>1</v>
      </c>
      <c r="X21" s="515">
        <v>124</v>
      </c>
      <c r="Y21" s="159">
        <v>443</v>
      </c>
      <c r="Z21" s="194">
        <v>33</v>
      </c>
      <c r="AA21" s="190">
        <v>5</v>
      </c>
      <c r="AB21" s="190">
        <v>1</v>
      </c>
      <c r="AC21" s="515">
        <v>98</v>
      </c>
      <c r="AD21" s="159">
        <v>469</v>
      </c>
      <c r="AE21" s="194">
        <v>45</v>
      </c>
      <c r="AF21" s="190">
        <v>10</v>
      </c>
      <c r="AG21" s="190">
        <v>4</v>
      </c>
      <c r="AH21" s="515">
        <v>152</v>
      </c>
      <c r="AI21" s="685"/>
      <c r="AJ21" s="685"/>
      <c r="AK21" s="159">
        <v>474</v>
      </c>
      <c r="AL21" s="194">
        <v>46</v>
      </c>
      <c r="AM21" s="190">
        <v>16</v>
      </c>
      <c r="AN21" s="190">
        <v>4</v>
      </c>
      <c r="AO21" s="515">
        <v>180</v>
      </c>
      <c r="AP21" s="159">
        <v>461</v>
      </c>
      <c r="AQ21" s="194">
        <v>41</v>
      </c>
      <c r="AR21" s="190">
        <v>11</v>
      </c>
      <c r="AS21" s="190">
        <v>3</v>
      </c>
      <c r="AT21" s="515">
        <v>147</v>
      </c>
      <c r="AU21" s="159">
        <v>492</v>
      </c>
      <c r="AV21" s="194">
        <v>57</v>
      </c>
      <c r="AW21" s="190">
        <v>11</v>
      </c>
      <c r="AX21" s="190">
        <v>2</v>
      </c>
      <c r="AY21" s="515">
        <v>173</v>
      </c>
      <c r="AZ21" s="159">
        <v>459</v>
      </c>
      <c r="BA21" s="194">
        <v>57</v>
      </c>
      <c r="BB21" s="190">
        <v>15</v>
      </c>
      <c r="BC21" s="190">
        <v>3</v>
      </c>
      <c r="BD21" s="515">
        <v>204</v>
      </c>
    </row>
    <row r="22" spans="1:56" ht="18" customHeight="1" thickBot="1">
      <c r="A22" s="358" t="s">
        <v>31</v>
      </c>
      <c r="B22" s="547">
        <f t="shared" si="1"/>
        <v>12.266029470330546</v>
      </c>
      <c r="C22" s="533">
        <f t="shared" si="0"/>
        <v>11.995249406175772</v>
      </c>
      <c r="D22" s="550">
        <f t="shared" si="2"/>
        <v>12.544378698224854</v>
      </c>
      <c r="E22" s="534">
        <f t="shared" si="3"/>
        <v>12.257281553398059</v>
      </c>
      <c r="F22" s="354"/>
      <c r="G22" s="361" t="s">
        <v>191</v>
      </c>
      <c r="N22" s="493"/>
      <c r="O22" s="677" t="s">
        <v>1</v>
      </c>
      <c r="P22" s="494">
        <v>12.376237623762377</v>
      </c>
      <c r="R22" s="733" t="s">
        <v>76</v>
      </c>
      <c r="S22" s="260" t="s">
        <v>31</v>
      </c>
      <c r="T22" s="165">
        <v>824</v>
      </c>
      <c r="U22" s="512">
        <v>101</v>
      </c>
      <c r="V22" s="197">
        <v>24</v>
      </c>
      <c r="W22" s="197">
        <v>7</v>
      </c>
      <c r="X22" s="513">
        <v>334</v>
      </c>
      <c r="Y22" s="165">
        <v>845</v>
      </c>
      <c r="Z22" s="512">
        <v>106</v>
      </c>
      <c r="AA22" s="197">
        <v>26</v>
      </c>
      <c r="AB22" s="197">
        <v>7</v>
      </c>
      <c r="AC22" s="513">
        <v>369</v>
      </c>
      <c r="AD22" s="165">
        <v>842</v>
      </c>
      <c r="AE22" s="512">
        <v>101</v>
      </c>
      <c r="AF22" s="197">
        <v>21</v>
      </c>
      <c r="AG22" s="197">
        <v>8</v>
      </c>
      <c r="AH22" s="513">
        <v>374</v>
      </c>
      <c r="AI22" s="685"/>
      <c r="AJ22" s="685"/>
      <c r="AK22" s="165">
        <v>849</v>
      </c>
      <c r="AL22" s="512">
        <v>132</v>
      </c>
      <c r="AM22" s="197">
        <v>29</v>
      </c>
      <c r="AN22" s="197">
        <v>11</v>
      </c>
      <c r="AO22" s="513">
        <v>474</v>
      </c>
      <c r="AP22" s="165">
        <v>935</v>
      </c>
      <c r="AQ22" s="512">
        <v>148</v>
      </c>
      <c r="AR22" s="197">
        <v>39</v>
      </c>
      <c r="AS22" s="197">
        <v>9</v>
      </c>
      <c r="AT22" s="513">
        <v>525</v>
      </c>
      <c r="AU22" s="165">
        <v>928</v>
      </c>
      <c r="AV22" s="512">
        <v>157</v>
      </c>
      <c r="AW22" s="197">
        <v>34</v>
      </c>
      <c r="AX22" s="197">
        <v>13</v>
      </c>
      <c r="AY22" s="513">
        <v>538</v>
      </c>
      <c r="AZ22" s="165">
        <v>939</v>
      </c>
      <c r="BA22" s="512">
        <v>139</v>
      </c>
      <c r="BB22" s="197">
        <v>38</v>
      </c>
      <c r="BC22" s="197">
        <v>9</v>
      </c>
      <c r="BD22" s="513">
        <v>519</v>
      </c>
    </row>
    <row r="23" spans="1:56" ht="18" customHeight="1" thickBot="1">
      <c r="A23" s="358" t="s">
        <v>32</v>
      </c>
      <c r="B23" s="547">
        <f t="shared" si="1"/>
        <v>15.367483296213807</v>
      </c>
      <c r="C23" s="533">
        <f t="shared" si="0"/>
        <v>14.965986394557824</v>
      </c>
      <c r="D23" s="550">
        <f t="shared" si="2"/>
        <v>14.102564102564102</v>
      </c>
      <c r="E23" s="534">
        <f t="shared" si="3"/>
        <v>17.123287671232877</v>
      </c>
      <c r="F23" s="354"/>
      <c r="N23" s="493"/>
      <c r="O23" s="677" t="s">
        <v>36</v>
      </c>
      <c r="P23" s="494">
        <v>12.62135922330097</v>
      </c>
      <c r="R23" s="733"/>
      <c r="S23" s="262" t="s">
        <v>32</v>
      </c>
      <c r="T23" s="159">
        <v>146</v>
      </c>
      <c r="U23" s="194">
        <v>25</v>
      </c>
      <c r="V23" s="190">
        <v>4</v>
      </c>
      <c r="W23" s="190">
        <v>1</v>
      </c>
      <c r="X23" s="515">
        <v>78</v>
      </c>
      <c r="Y23" s="159">
        <v>156</v>
      </c>
      <c r="Z23" s="194">
        <v>22</v>
      </c>
      <c r="AA23" s="190">
        <v>3</v>
      </c>
      <c r="AB23" s="190">
        <v>0</v>
      </c>
      <c r="AC23" s="515">
        <v>59</v>
      </c>
      <c r="AD23" s="159">
        <v>147</v>
      </c>
      <c r="AE23" s="194">
        <v>22</v>
      </c>
      <c r="AF23" s="190">
        <v>2</v>
      </c>
      <c r="AG23" s="190">
        <v>0</v>
      </c>
      <c r="AH23" s="515">
        <v>51</v>
      </c>
      <c r="AI23" s="685"/>
      <c r="AJ23" s="685"/>
      <c r="AK23" s="159">
        <v>166</v>
      </c>
      <c r="AL23" s="194">
        <v>30</v>
      </c>
      <c r="AM23" s="190">
        <v>5</v>
      </c>
      <c r="AN23" s="190">
        <v>1</v>
      </c>
      <c r="AO23" s="515">
        <v>95</v>
      </c>
      <c r="AP23" s="159">
        <v>153</v>
      </c>
      <c r="AQ23" s="194">
        <v>30</v>
      </c>
      <c r="AR23" s="190">
        <v>3</v>
      </c>
      <c r="AS23" s="190">
        <v>1</v>
      </c>
      <c r="AT23" s="515">
        <v>84</v>
      </c>
      <c r="AU23" s="159">
        <v>202</v>
      </c>
      <c r="AV23" s="194">
        <v>56</v>
      </c>
      <c r="AW23" s="190">
        <v>13</v>
      </c>
      <c r="AX23" s="190">
        <v>4</v>
      </c>
      <c r="AY23" s="515">
        <v>201</v>
      </c>
      <c r="AZ23" s="159">
        <v>187</v>
      </c>
      <c r="BA23" s="194">
        <v>41</v>
      </c>
      <c r="BB23" s="190">
        <v>8</v>
      </c>
      <c r="BC23" s="190">
        <v>1</v>
      </c>
      <c r="BD23" s="515">
        <v>139</v>
      </c>
    </row>
    <row r="24" spans="1:56" ht="18" customHeight="1" thickBot="1">
      <c r="A24" s="358" t="s">
        <v>34</v>
      </c>
      <c r="B24" s="547">
        <f t="shared" si="1"/>
        <v>15.306427503736922</v>
      </c>
      <c r="C24" s="533">
        <f t="shared" si="0"/>
        <v>16.353887399463808</v>
      </c>
      <c r="D24" s="550">
        <f t="shared" si="2"/>
        <v>13.575865128660158</v>
      </c>
      <c r="E24" s="534">
        <f t="shared" si="3"/>
        <v>16.014558689717926</v>
      </c>
      <c r="F24" s="354"/>
      <c r="N24" s="493"/>
      <c r="O24" s="677" t="s">
        <v>3</v>
      </c>
      <c r="P24" s="494">
        <v>12.639517345399698</v>
      </c>
      <c r="R24" s="733" t="s">
        <v>77</v>
      </c>
      <c r="S24" s="260" t="s">
        <v>34</v>
      </c>
      <c r="T24" s="165">
        <v>1099</v>
      </c>
      <c r="U24" s="512">
        <v>176</v>
      </c>
      <c r="V24" s="197">
        <v>45</v>
      </c>
      <c r="W24" s="197">
        <v>15</v>
      </c>
      <c r="X24" s="513">
        <v>651</v>
      </c>
      <c r="Y24" s="165">
        <v>1127</v>
      </c>
      <c r="Z24" s="512">
        <v>153</v>
      </c>
      <c r="AA24" s="197">
        <v>42</v>
      </c>
      <c r="AB24" s="197">
        <v>11</v>
      </c>
      <c r="AC24" s="513">
        <v>567</v>
      </c>
      <c r="AD24" s="165">
        <v>1119</v>
      </c>
      <c r="AE24" s="512">
        <v>183</v>
      </c>
      <c r="AF24" s="197">
        <v>53</v>
      </c>
      <c r="AG24" s="197">
        <v>13</v>
      </c>
      <c r="AH24" s="513">
        <v>706</v>
      </c>
      <c r="AI24" s="685"/>
      <c r="AJ24" s="685"/>
      <c r="AK24" s="165">
        <v>1145</v>
      </c>
      <c r="AL24" s="512">
        <v>212</v>
      </c>
      <c r="AM24" s="197">
        <v>57</v>
      </c>
      <c r="AN24" s="197">
        <v>20</v>
      </c>
      <c r="AO24" s="513">
        <v>814</v>
      </c>
      <c r="AP24" s="165">
        <v>2212</v>
      </c>
      <c r="AQ24" s="512">
        <v>293</v>
      </c>
      <c r="AR24" s="197">
        <v>54</v>
      </c>
      <c r="AS24" s="197">
        <v>13</v>
      </c>
      <c r="AT24" s="513">
        <v>891</v>
      </c>
      <c r="AU24" s="165">
        <v>2321</v>
      </c>
      <c r="AV24" s="512">
        <v>293</v>
      </c>
      <c r="AW24" s="197">
        <v>57</v>
      </c>
      <c r="AX24" s="197">
        <v>15</v>
      </c>
      <c r="AY24" s="513">
        <v>920</v>
      </c>
      <c r="AZ24" s="165">
        <v>2281</v>
      </c>
      <c r="BA24" s="512">
        <v>374</v>
      </c>
      <c r="BB24" s="197">
        <v>89</v>
      </c>
      <c r="BC24" s="197">
        <v>24</v>
      </c>
      <c r="BD24" s="513">
        <v>1337</v>
      </c>
    </row>
    <row r="25" spans="1:56" ht="18" customHeight="1" thickBot="1">
      <c r="A25" s="358" t="s">
        <v>33</v>
      </c>
      <c r="B25" s="547">
        <f t="shared" si="1"/>
        <v>10.847074038150662</v>
      </c>
      <c r="C25" s="533">
        <f t="shared" si="0"/>
        <v>11.18421052631579</v>
      </c>
      <c r="D25" s="550">
        <f t="shared" si="2"/>
        <v>10.31031031031031</v>
      </c>
      <c r="E25" s="534">
        <f t="shared" si="3"/>
        <v>11.019417475728154</v>
      </c>
      <c r="F25" s="354"/>
      <c r="N25" s="493"/>
      <c r="O25" s="690" t="s">
        <v>28</v>
      </c>
      <c r="P25" s="691">
        <v>12.761276127612762</v>
      </c>
      <c r="R25" s="733"/>
      <c r="S25" s="262" t="s">
        <v>139</v>
      </c>
      <c r="T25" s="159">
        <v>2060</v>
      </c>
      <c r="U25" s="194">
        <v>227</v>
      </c>
      <c r="V25" s="190">
        <v>54</v>
      </c>
      <c r="W25" s="190">
        <v>14</v>
      </c>
      <c r="X25" s="515">
        <v>777</v>
      </c>
      <c r="Y25" s="159">
        <v>1998</v>
      </c>
      <c r="Z25" s="194">
        <v>206</v>
      </c>
      <c r="AA25" s="190">
        <v>49</v>
      </c>
      <c r="AB25" s="190">
        <v>16</v>
      </c>
      <c r="AC25" s="515">
        <v>730</v>
      </c>
      <c r="AD25" s="159">
        <v>2128</v>
      </c>
      <c r="AE25" s="194">
        <v>238</v>
      </c>
      <c r="AF25" s="190">
        <v>49</v>
      </c>
      <c r="AG25" s="190">
        <v>16</v>
      </c>
      <c r="AH25" s="515">
        <v>791</v>
      </c>
      <c r="AI25" s="685"/>
      <c r="AJ25" s="685"/>
      <c r="AK25" s="159">
        <v>2146</v>
      </c>
      <c r="AL25" s="194">
        <v>311</v>
      </c>
      <c r="AM25" s="190">
        <v>48</v>
      </c>
      <c r="AN25" s="190">
        <v>13</v>
      </c>
      <c r="AO25" s="515">
        <v>872</v>
      </c>
      <c r="AP25" s="159">
        <v>1204</v>
      </c>
      <c r="AQ25" s="194">
        <v>220</v>
      </c>
      <c r="AR25" s="190">
        <v>55</v>
      </c>
      <c r="AS25" s="190">
        <v>19</v>
      </c>
      <c r="AT25" s="515">
        <v>817</v>
      </c>
      <c r="AU25" s="159">
        <v>1163</v>
      </c>
      <c r="AV25" s="194">
        <v>212</v>
      </c>
      <c r="AW25" s="190">
        <v>61</v>
      </c>
      <c r="AX25" s="190">
        <v>15</v>
      </c>
      <c r="AY25" s="515">
        <v>799</v>
      </c>
      <c r="AZ25" s="159">
        <v>1233</v>
      </c>
      <c r="BA25" s="194">
        <v>252</v>
      </c>
      <c r="BB25" s="190">
        <v>67</v>
      </c>
      <c r="BC25" s="190">
        <v>19</v>
      </c>
      <c r="BD25" s="515">
        <v>921</v>
      </c>
    </row>
    <row r="26" spans="1:56" ht="18" customHeight="1" thickBot="1">
      <c r="A26" s="358" t="s">
        <v>43</v>
      </c>
      <c r="B26" s="547">
        <f t="shared" si="1"/>
        <v>10.371267150928167</v>
      </c>
      <c r="C26" s="533">
        <f t="shared" si="0"/>
        <v>9.316037735849056</v>
      </c>
      <c r="D26" s="550">
        <f t="shared" si="2"/>
        <v>9.926470588235293</v>
      </c>
      <c r="E26" s="534">
        <f t="shared" si="3"/>
        <v>11.916461916461916</v>
      </c>
      <c r="F26" s="354"/>
      <c r="N26" s="493"/>
      <c r="O26" s="677" t="s">
        <v>6</v>
      </c>
      <c r="P26" s="494">
        <v>12.796833773087071</v>
      </c>
      <c r="R26" s="733" t="s">
        <v>116</v>
      </c>
      <c r="S26" s="260" t="s">
        <v>43</v>
      </c>
      <c r="T26" s="165">
        <v>814</v>
      </c>
      <c r="U26" s="512">
        <v>97</v>
      </c>
      <c r="V26" s="197">
        <v>17</v>
      </c>
      <c r="W26" s="197">
        <v>2</v>
      </c>
      <c r="X26" s="513">
        <v>300</v>
      </c>
      <c r="Y26" s="165">
        <v>816</v>
      </c>
      <c r="Z26" s="512">
        <v>81</v>
      </c>
      <c r="AA26" s="197">
        <v>14</v>
      </c>
      <c r="AB26" s="197">
        <v>2</v>
      </c>
      <c r="AC26" s="513">
        <v>243</v>
      </c>
      <c r="AD26" s="165">
        <v>848</v>
      </c>
      <c r="AE26" s="512">
        <v>79</v>
      </c>
      <c r="AF26" s="197">
        <v>15</v>
      </c>
      <c r="AG26" s="197">
        <v>5</v>
      </c>
      <c r="AH26" s="513">
        <v>263</v>
      </c>
      <c r="AI26" s="685"/>
      <c r="AJ26" s="685"/>
      <c r="AK26" s="165">
        <v>848</v>
      </c>
      <c r="AL26" s="512">
        <v>80</v>
      </c>
      <c r="AM26" s="197">
        <v>11</v>
      </c>
      <c r="AN26" s="197">
        <v>2</v>
      </c>
      <c r="AO26" s="513">
        <v>220</v>
      </c>
      <c r="AP26" s="165">
        <v>822</v>
      </c>
      <c r="AQ26" s="512">
        <v>104</v>
      </c>
      <c r="AR26" s="197">
        <v>21</v>
      </c>
      <c r="AS26" s="197">
        <v>6</v>
      </c>
      <c r="AT26" s="513">
        <v>352</v>
      </c>
      <c r="AU26" s="165">
        <v>866</v>
      </c>
      <c r="AV26" s="512">
        <v>142</v>
      </c>
      <c r="AW26" s="197">
        <v>30</v>
      </c>
      <c r="AX26" s="197">
        <v>9</v>
      </c>
      <c r="AY26" s="513">
        <v>486</v>
      </c>
      <c r="AZ26" s="165">
        <v>901</v>
      </c>
      <c r="BA26" s="512">
        <v>138</v>
      </c>
      <c r="BB26" s="197">
        <v>25</v>
      </c>
      <c r="BC26" s="197">
        <v>9</v>
      </c>
      <c r="BD26" s="513">
        <v>449</v>
      </c>
    </row>
    <row r="27" spans="1:56" ht="18" customHeight="1" thickBot="1">
      <c r="A27" s="358" t="s">
        <v>47</v>
      </c>
      <c r="B27" s="547">
        <f t="shared" si="1"/>
        <v>12.32876712328767</v>
      </c>
      <c r="C27" s="533">
        <f t="shared" si="0"/>
        <v>13.316151202749142</v>
      </c>
      <c r="D27" s="550">
        <f t="shared" si="2"/>
        <v>10.837004405286343</v>
      </c>
      <c r="E27" s="534">
        <f t="shared" si="3"/>
        <v>12.880324543610547</v>
      </c>
      <c r="F27" s="354"/>
      <c r="N27" s="493"/>
      <c r="O27" s="677" t="s">
        <v>40</v>
      </c>
      <c r="P27" s="494">
        <v>12.871287128712872</v>
      </c>
      <c r="R27" s="733"/>
      <c r="S27" s="261" t="s">
        <v>47</v>
      </c>
      <c r="T27" s="140">
        <v>986</v>
      </c>
      <c r="U27" s="123">
        <v>127</v>
      </c>
      <c r="V27" s="127">
        <v>33</v>
      </c>
      <c r="W27" s="127">
        <v>8</v>
      </c>
      <c r="X27" s="514">
        <v>471</v>
      </c>
      <c r="Y27" s="140">
        <v>1135</v>
      </c>
      <c r="Z27" s="123">
        <v>123</v>
      </c>
      <c r="AA27" s="127">
        <v>24</v>
      </c>
      <c r="AB27" s="127">
        <v>8</v>
      </c>
      <c r="AC27" s="514">
        <v>410</v>
      </c>
      <c r="AD27" s="140">
        <v>1164</v>
      </c>
      <c r="AE27" s="123">
        <v>155</v>
      </c>
      <c r="AF27" s="127">
        <v>36</v>
      </c>
      <c r="AG27" s="127">
        <v>14</v>
      </c>
      <c r="AH27" s="514">
        <v>544</v>
      </c>
      <c r="AI27" s="685"/>
      <c r="AJ27" s="685"/>
      <c r="AK27" s="140">
        <v>1186</v>
      </c>
      <c r="AL27" s="123">
        <v>164</v>
      </c>
      <c r="AM27" s="127">
        <v>34</v>
      </c>
      <c r="AN27" s="127">
        <v>11</v>
      </c>
      <c r="AO27" s="514">
        <v>550</v>
      </c>
      <c r="AP27" s="140">
        <v>1291</v>
      </c>
      <c r="AQ27" s="123">
        <v>166</v>
      </c>
      <c r="AR27" s="127">
        <v>36</v>
      </c>
      <c r="AS27" s="127">
        <v>15</v>
      </c>
      <c r="AT27" s="514">
        <v>604</v>
      </c>
      <c r="AU27" s="140">
        <v>1219</v>
      </c>
      <c r="AV27" s="123">
        <v>152</v>
      </c>
      <c r="AW27" s="127">
        <v>43</v>
      </c>
      <c r="AX27" s="127">
        <v>23</v>
      </c>
      <c r="AY27" s="514">
        <v>621</v>
      </c>
      <c r="AZ27" s="140">
        <v>1328</v>
      </c>
      <c r="BA27" s="123">
        <v>209</v>
      </c>
      <c r="BB27" s="127">
        <v>56</v>
      </c>
      <c r="BC27" s="127">
        <v>15</v>
      </c>
      <c r="BD27" s="514">
        <v>786</v>
      </c>
    </row>
    <row r="28" spans="1:56" ht="18" customHeight="1" thickBot="1">
      <c r="A28" s="358" t="s">
        <v>44</v>
      </c>
      <c r="B28" s="547">
        <f t="shared" si="1"/>
        <v>7.326104205236709</v>
      </c>
      <c r="C28" s="533">
        <f t="shared" si="0"/>
        <v>8.339594290007513</v>
      </c>
      <c r="D28" s="550">
        <f t="shared" si="2"/>
        <v>6.092607636068237</v>
      </c>
      <c r="E28" s="534">
        <f t="shared" si="3"/>
        <v>7.465135356849877</v>
      </c>
      <c r="F28" s="354"/>
      <c r="N28" s="493"/>
      <c r="O28" s="677" t="s">
        <v>41</v>
      </c>
      <c r="P28" s="494">
        <v>12.95143212951432</v>
      </c>
      <c r="R28" s="733"/>
      <c r="S28" s="261" t="s">
        <v>44</v>
      </c>
      <c r="T28" s="140">
        <v>1219</v>
      </c>
      <c r="U28" s="123">
        <v>91</v>
      </c>
      <c r="V28" s="127">
        <v>18</v>
      </c>
      <c r="W28" s="127">
        <v>6</v>
      </c>
      <c r="X28" s="514">
        <v>308</v>
      </c>
      <c r="Y28" s="140">
        <v>1231</v>
      </c>
      <c r="Z28" s="123">
        <v>75</v>
      </c>
      <c r="AA28" s="127">
        <v>15</v>
      </c>
      <c r="AB28" s="127">
        <v>1</v>
      </c>
      <c r="AC28" s="514">
        <v>235</v>
      </c>
      <c r="AD28" s="140">
        <v>1331</v>
      </c>
      <c r="AE28" s="123">
        <v>111</v>
      </c>
      <c r="AF28" s="127">
        <v>20</v>
      </c>
      <c r="AG28" s="127">
        <v>6</v>
      </c>
      <c r="AH28" s="514">
        <v>368</v>
      </c>
      <c r="AI28" s="685"/>
      <c r="AJ28" s="685"/>
      <c r="AK28" s="140">
        <v>1267</v>
      </c>
      <c r="AL28" s="123">
        <v>88</v>
      </c>
      <c r="AM28" s="127">
        <v>15</v>
      </c>
      <c r="AN28" s="127">
        <v>2</v>
      </c>
      <c r="AO28" s="514">
        <v>262</v>
      </c>
      <c r="AP28" s="140">
        <v>1224</v>
      </c>
      <c r="AQ28" s="123">
        <v>115</v>
      </c>
      <c r="AR28" s="127">
        <v>23</v>
      </c>
      <c r="AS28" s="127">
        <v>7</v>
      </c>
      <c r="AT28" s="514">
        <v>394</v>
      </c>
      <c r="AU28" s="140">
        <v>1188</v>
      </c>
      <c r="AV28" s="123">
        <v>101</v>
      </c>
      <c r="AW28" s="127">
        <v>20</v>
      </c>
      <c r="AX28" s="127">
        <v>6</v>
      </c>
      <c r="AY28" s="514">
        <v>331</v>
      </c>
      <c r="AZ28" s="140">
        <v>1231</v>
      </c>
      <c r="BA28" s="123">
        <v>120</v>
      </c>
      <c r="BB28" s="127">
        <v>34</v>
      </c>
      <c r="BC28" s="127">
        <v>15</v>
      </c>
      <c r="BD28" s="514">
        <v>480</v>
      </c>
    </row>
    <row r="29" spans="1:56" ht="18" customHeight="1" thickBot="1">
      <c r="A29" s="358" t="s">
        <v>42</v>
      </c>
      <c r="B29" s="547">
        <f t="shared" si="1"/>
        <v>14.583333333333334</v>
      </c>
      <c r="C29" s="533">
        <f t="shared" si="0"/>
        <v>17.80821917808219</v>
      </c>
      <c r="D29" s="550">
        <f t="shared" si="2"/>
        <v>15.526315789473685</v>
      </c>
      <c r="E29" s="534">
        <f t="shared" si="3"/>
        <v>10.30640668523677</v>
      </c>
      <c r="F29" s="354"/>
      <c r="N29" s="493"/>
      <c r="O29" s="680" t="s">
        <v>24</v>
      </c>
      <c r="P29" s="495">
        <v>12.955361723961007</v>
      </c>
      <c r="R29" s="733"/>
      <c r="S29" s="261" t="s">
        <v>42</v>
      </c>
      <c r="T29" s="140">
        <v>359</v>
      </c>
      <c r="U29" s="123">
        <v>37</v>
      </c>
      <c r="V29" s="127">
        <v>3</v>
      </c>
      <c r="W29" s="127">
        <v>1</v>
      </c>
      <c r="X29" s="514">
        <v>124</v>
      </c>
      <c r="Y29" s="140">
        <v>380</v>
      </c>
      <c r="Z29" s="123">
        <v>59</v>
      </c>
      <c r="AA29" s="127">
        <v>10</v>
      </c>
      <c r="AB29" s="127">
        <v>3</v>
      </c>
      <c r="AC29" s="514">
        <v>172</v>
      </c>
      <c r="AD29" s="140">
        <v>365</v>
      </c>
      <c r="AE29" s="123">
        <v>65</v>
      </c>
      <c r="AF29" s="127">
        <v>14</v>
      </c>
      <c r="AG29" s="127">
        <v>5</v>
      </c>
      <c r="AH29" s="514">
        <v>215</v>
      </c>
      <c r="AI29" s="685"/>
      <c r="AJ29" s="685"/>
      <c r="AK29" s="140">
        <v>361</v>
      </c>
      <c r="AL29" s="123">
        <v>65</v>
      </c>
      <c r="AM29" s="127">
        <v>8</v>
      </c>
      <c r="AN29" s="127">
        <v>3</v>
      </c>
      <c r="AO29" s="514">
        <v>186</v>
      </c>
      <c r="AP29" s="140">
        <v>361</v>
      </c>
      <c r="AQ29" s="123">
        <v>47</v>
      </c>
      <c r="AR29" s="127">
        <v>10</v>
      </c>
      <c r="AS29" s="127">
        <v>5</v>
      </c>
      <c r="AT29" s="514">
        <v>155</v>
      </c>
      <c r="AU29" s="140">
        <v>378</v>
      </c>
      <c r="AV29" s="123">
        <v>71</v>
      </c>
      <c r="AW29" s="127">
        <v>17</v>
      </c>
      <c r="AX29" s="127">
        <v>5</v>
      </c>
      <c r="AY29" s="514">
        <v>242</v>
      </c>
      <c r="AZ29" s="140">
        <v>386</v>
      </c>
      <c r="BA29" s="123">
        <v>83</v>
      </c>
      <c r="BB29" s="127">
        <v>17</v>
      </c>
      <c r="BC29" s="127">
        <v>1</v>
      </c>
      <c r="BD29" s="514">
        <v>238</v>
      </c>
    </row>
    <row r="30" spans="1:56" ht="18" customHeight="1" thickBot="1">
      <c r="A30" s="358" t="s">
        <v>41</v>
      </c>
      <c r="B30" s="547">
        <f t="shared" si="1"/>
        <v>12.95143212951432</v>
      </c>
      <c r="C30" s="533">
        <f t="shared" si="0"/>
        <v>13.186813186813188</v>
      </c>
      <c r="D30" s="550">
        <f t="shared" si="2"/>
        <v>13.427561837455832</v>
      </c>
      <c r="E30" s="534">
        <f t="shared" si="3"/>
        <v>12.145748987854251</v>
      </c>
      <c r="F30" s="354"/>
      <c r="N30" s="493"/>
      <c r="O30" s="677" t="s">
        <v>19</v>
      </c>
      <c r="P30" s="494">
        <v>13.138686131386862</v>
      </c>
      <c r="R30" s="733"/>
      <c r="S30" s="261" t="s">
        <v>41</v>
      </c>
      <c r="T30" s="140">
        <v>247</v>
      </c>
      <c r="U30" s="123">
        <v>30</v>
      </c>
      <c r="V30" s="127">
        <v>8</v>
      </c>
      <c r="W30" s="127">
        <v>3</v>
      </c>
      <c r="X30" s="514">
        <v>86</v>
      </c>
      <c r="Y30" s="140">
        <v>283</v>
      </c>
      <c r="Z30" s="123">
        <v>38</v>
      </c>
      <c r="AA30" s="127">
        <v>6</v>
      </c>
      <c r="AB30" s="127">
        <v>2</v>
      </c>
      <c r="AC30" s="514">
        <v>112</v>
      </c>
      <c r="AD30" s="140">
        <v>273</v>
      </c>
      <c r="AE30" s="123">
        <v>36</v>
      </c>
      <c r="AF30" s="127">
        <v>8</v>
      </c>
      <c r="AG30" s="127">
        <v>2</v>
      </c>
      <c r="AH30" s="514">
        <v>126</v>
      </c>
      <c r="AI30" s="685"/>
      <c r="AJ30" s="685"/>
      <c r="AK30" s="140">
        <v>306</v>
      </c>
      <c r="AL30" s="123">
        <v>35</v>
      </c>
      <c r="AM30" s="127">
        <v>6</v>
      </c>
      <c r="AN30" s="127">
        <v>2</v>
      </c>
      <c r="AO30" s="514">
        <v>110</v>
      </c>
      <c r="AP30" s="140">
        <v>293</v>
      </c>
      <c r="AQ30" s="123">
        <v>43</v>
      </c>
      <c r="AR30" s="127">
        <v>7</v>
      </c>
      <c r="AS30" s="127">
        <v>0</v>
      </c>
      <c r="AT30" s="514">
        <v>125</v>
      </c>
      <c r="AU30" s="140">
        <v>294</v>
      </c>
      <c r="AV30" s="123">
        <v>45</v>
      </c>
      <c r="AW30" s="127">
        <v>8</v>
      </c>
      <c r="AX30" s="127">
        <v>3</v>
      </c>
      <c r="AY30" s="514">
        <v>144</v>
      </c>
      <c r="AZ30" s="140">
        <v>297</v>
      </c>
      <c r="BA30" s="123">
        <v>47</v>
      </c>
      <c r="BB30" s="127">
        <v>9</v>
      </c>
      <c r="BC30" s="127">
        <v>2</v>
      </c>
      <c r="BD30" s="514">
        <v>141</v>
      </c>
    </row>
    <row r="31" spans="1:56" ht="18" customHeight="1" thickBot="1">
      <c r="A31" s="358" t="s">
        <v>40</v>
      </c>
      <c r="B31" s="547">
        <f t="shared" si="1"/>
        <v>12.871287128712872</v>
      </c>
      <c r="C31" s="533">
        <f t="shared" si="0"/>
        <v>18.6046511627907</v>
      </c>
      <c r="D31" s="550">
        <f t="shared" si="2"/>
        <v>2.941176470588235</v>
      </c>
      <c r="E31" s="534">
        <f t="shared" si="3"/>
        <v>16.666666666666664</v>
      </c>
      <c r="F31" s="354"/>
      <c r="N31" s="493"/>
      <c r="O31" s="677" t="s">
        <v>5</v>
      </c>
      <c r="P31" s="494">
        <v>13.200306983883344</v>
      </c>
      <c r="R31" s="733"/>
      <c r="S31" s="262" t="s">
        <v>40</v>
      </c>
      <c r="T31" s="159">
        <v>24</v>
      </c>
      <c r="U31" s="194">
        <v>4</v>
      </c>
      <c r="V31" s="190">
        <v>0</v>
      </c>
      <c r="W31" s="190">
        <v>0</v>
      </c>
      <c r="X31" s="515">
        <v>7</v>
      </c>
      <c r="Y31" s="159">
        <v>34</v>
      </c>
      <c r="Z31" s="194">
        <v>1</v>
      </c>
      <c r="AA31" s="190">
        <v>1</v>
      </c>
      <c r="AB31" s="190">
        <v>1</v>
      </c>
      <c r="AC31" s="515">
        <v>10</v>
      </c>
      <c r="AD31" s="159">
        <v>43</v>
      </c>
      <c r="AE31" s="194">
        <v>8</v>
      </c>
      <c r="AF31" s="190">
        <v>1</v>
      </c>
      <c r="AG31" s="190">
        <v>0</v>
      </c>
      <c r="AH31" s="515">
        <v>19</v>
      </c>
      <c r="AI31" s="685"/>
      <c r="AJ31" s="685"/>
      <c r="AK31" s="159">
        <v>39</v>
      </c>
      <c r="AL31" s="194">
        <v>2</v>
      </c>
      <c r="AM31" s="190">
        <v>1</v>
      </c>
      <c r="AN31" s="190">
        <v>0</v>
      </c>
      <c r="AO31" s="515">
        <v>9</v>
      </c>
      <c r="AP31" s="159">
        <v>33</v>
      </c>
      <c r="AQ31" s="194">
        <v>9</v>
      </c>
      <c r="AR31" s="190">
        <v>4</v>
      </c>
      <c r="AS31" s="190">
        <v>2</v>
      </c>
      <c r="AT31" s="515">
        <v>50</v>
      </c>
      <c r="AU31" s="159">
        <v>32</v>
      </c>
      <c r="AV31" s="194">
        <v>9</v>
      </c>
      <c r="AW31" s="190">
        <v>1</v>
      </c>
      <c r="AX31" s="190">
        <v>1</v>
      </c>
      <c r="AY31" s="515">
        <v>33</v>
      </c>
      <c r="AZ31" s="159">
        <v>37</v>
      </c>
      <c r="BA31" s="194">
        <v>7</v>
      </c>
      <c r="BB31" s="190">
        <v>1</v>
      </c>
      <c r="BC31" s="190">
        <v>1</v>
      </c>
      <c r="BD31" s="515">
        <v>23</v>
      </c>
    </row>
    <row r="32" spans="1:56" ht="18" customHeight="1" thickBot="1">
      <c r="A32" s="358" t="s">
        <v>2</v>
      </c>
      <c r="B32" s="547">
        <f t="shared" si="1"/>
        <v>14.756348661633492</v>
      </c>
      <c r="C32" s="533">
        <f t="shared" si="0"/>
        <v>14.246575342465754</v>
      </c>
      <c r="D32" s="550">
        <f t="shared" si="2"/>
        <v>15.921409214092142</v>
      </c>
      <c r="E32" s="534">
        <f t="shared" si="3"/>
        <v>14.076655052264808</v>
      </c>
      <c r="F32" s="354"/>
      <c r="N32" s="493"/>
      <c r="O32" s="677" t="s">
        <v>20</v>
      </c>
      <c r="P32" s="494">
        <v>13.333333333333334</v>
      </c>
      <c r="R32" s="733" t="s">
        <v>79</v>
      </c>
      <c r="S32" s="260" t="s">
        <v>2</v>
      </c>
      <c r="T32" s="165">
        <v>1435</v>
      </c>
      <c r="U32" s="512">
        <v>202</v>
      </c>
      <c r="V32" s="202">
        <v>35</v>
      </c>
      <c r="W32" s="202">
        <v>10</v>
      </c>
      <c r="X32" s="513">
        <v>631</v>
      </c>
      <c r="Y32" s="165">
        <v>1476</v>
      </c>
      <c r="Z32" s="512">
        <v>235</v>
      </c>
      <c r="AA32" s="202">
        <v>41</v>
      </c>
      <c r="AB32" s="202">
        <v>8</v>
      </c>
      <c r="AC32" s="513">
        <v>704</v>
      </c>
      <c r="AD32" s="165">
        <v>1460</v>
      </c>
      <c r="AE32" s="512">
        <v>208</v>
      </c>
      <c r="AF32" s="202">
        <v>42</v>
      </c>
      <c r="AG32" s="202">
        <v>15</v>
      </c>
      <c r="AH32" s="513">
        <v>712</v>
      </c>
      <c r="AI32" s="685"/>
      <c r="AJ32" s="685"/>
      <c r="AK32" s="165">
        <v>1549</v>
      </c>
      <c r="AL32" s="512">
        <v>207</v>
      </c>
      <c r="AM32" s="202">
        <v>41</v>
      </c>
      <c r="AN32" s="202">
        <v>13</v>
      </c>
      <c r="AO32" s="513">
        <v>676</v>
      </c>
      <c r="AP32" s="165">
        <v>1518</v>
      </c>
      <c r="AQ32" s="512">
        <v>244</v>
      </c>
      <c r="AR32" s="202">
        <v>56</v>
      </c>
      <c r="AS32" s="202">
        <v>15</v>
      </c>
      <c r="AT32" s="513">
        <v>811</v>
      </c>
      <c r="AU32" s="165">
        <v>1473</v>
      </c>
      <c r="AV32" s="512">
        <v>232</v>
      </c>
      <c r="AW32" s="202">
        <v>70</v>
      </c>
      <c r="AX32" s="202">
        <v>17</v>
      </c>
      <c r="AY32" s="513">
        <v>873</v>
      </c>
      <c r="AZ32" s="165">
        <v>1554</v>
      </c>
      <c r="BA32" s="512">
        <v>254</v>
      </c>
      <c r="BB32" s="202">
        <v>65</v>
      </c>
      <c r="BC32" s="202">
        <v>12</v>
      </c>
      <c r="BD32" s="513">
        <v>878</v>
      </c>
    </row>
    <row r="33" spans="1:56" ht="18" customHeight="1" thickBot="1">
      <c r="A33" s="358" t="s">
        <v>3</v>
      </c>
      <c r="B33" s="547">
        <f t="shared" si="1"/>
        <v>12.639517345399698</v>
      </c>
      <c r="C33" s="533">
        <f t="shared" si="0"/>
        <v>13.204062788550322</v>
      </c>
      <c r="D33" s="550">
        <f t="shared" si="2"/>
        <v>14.684684684684685</v>
      </c>
      <c r="E33" s="534">
        <f t="shared" si="3"/>
        <v>10.071301247771835</v>
      </c>
      <c r="F33" s="354"/>
      <c r="N33" s="493"/>
      <c r="O33" s="677" t="s">
        <v>35</v>
      </c>
      <c r="P33" s="494">
        <v>13.54256765105647</v>
      </c>
      <c r="R33" s="733"/>
      <c r="S33" s="261" t="s">
        <v>3</v>
      </c>
      <c r="T33" s="140">
        <v>1122</v>
      </c>
      <c r="U33" s="123">
        <v>113</v>
      </c>
      <c r="V33" s="125">
        <v>13</v>
      </c>
      <c r="W33" s="125">
        <v>5</v>
      </c>
      <c r="X33" s="514">
        <v>313</v>
      </c>
      <c r="Y33" s="140">
        <v>1110</v>
      </c>
      <c r="Z33" s="123">
        <v>163</v>
      </c>
      <c r="AA33" s="125">
        <v>36</v>
      </c>
      <c r="AB33" s="125">
        <v>9</v>
      </c>
      <c r="AC33" s="514">
        <v>537</v>
      </c>
      <c r="AD33" s="140">
        <v>1083</v>
      </c>
      <c r="AE33" s="123">
        <v>143</v>
      </c>
      <c r="AF33" s="125">
        <v>24</v>
      </c>
      <c r="AG33" s="125">
        <v>4</v>
      </c>
      <c r="AH33" s="514">
        <v>439</v>
      </c>
      <c r="AI33" s="685"/>
      <c r="AJ33" s="685"/>
      <c r="AK33" s="140">
        <v>1109</v>
      </c>
      <c r="AL33" s="123">
        <v>181</v>
      </c>
      <c r="AM33" s="125">
        <v>32</v>
      </c>
      <c r="AN33" s="125">
        <v>9</v>
      </c>
      <c r="AO33" s="514">
        <v>579</v>
      </c>
      <c r="AP33" s="140">
        <v>1065</v>
      </c>
      <c r="AQ33" s="123">
        <v>136</v>
      </c>
      <c r="AR33" s="125">
        <v>22</v>
      </c>
      <c r="AS33" s="125">
        <v>4</v>
      </c>
      <c r="AT33" s="514">
        <v>417</v>
      </c>
      <c r="AU33" s="140">
        <v>1103</v>
      </c>
      <c r="AV33" s="123">
        <v>157</v>
      </c>
      <c r="AW33" s="125">
        <v>32</v>
      </c>
      <c r="AX33" s="125">
        <v>9</v>
      </c>
      <c r="AY33" s="514">
        <v>511</v>
      </c>
      <c r="AZ33" s="140">
        <v>1090</v>
      </c>
      <c r="BA33" s="123">
        <v>171</v>
      </c>
      <c r="BB33" s="125">
        <v>27</v>
      </c>
      <c r="BC33" s="125">
        <v>7</v>
      </c>
      <c r="BD33" s="514">
        <v>525</v>
      </c>
    </row>
    <row r="34" spans="1:56" ht="18" customHeight="1" thickBot="1">
      <c r="A34" s="358" t="s">
        <v>4</v>
      </c>
      <c r="B34" s="547">
        <f t="shared" si="1"/>
        <v>10.452299505891297</v>
      </c>
      <c r="C34" s="533">
        <f t="shared" si="0"/>
        <v>11.293859649122808</v>
      </c>
      <c r="D34" s="550">
        <f t="shared" si="2"/>
        <v>10.520361990950226</v>
      </c>
      <c r="E34" s="534">
        <f t="shared" si="3"/>
        <v>9.461077844311378</v>
      </c>
      <c r="F34" s="354"/>
      <c r="N34" s="493"/>
      <c r="O34" s="692" t="s">
        <v>29</v>
      </c>
      <c r="P34" s="691">
        <v>13.568985176738883</v>
      </c>
      <c r="R34" s="733"/>
      <c r="S34" s="261" t="s">
        <v>4</v>
      </c>
      <c r="T34" s="140">
        <v>835</v>
      </c>
      <c r="U34" s="123">
        <v>79</v>
      </c>
      <c r="V34" s="125">
        <v>12</v>
      </c>
      <c r="W34" s="125">
        <v>6</v>
      </c>
      <c r="X34" s="514">
        <v>261</v>
      </c>
      <c r="Y34" s="140">
        <v>884</v>
      </c>
      <c r="Z34" s="123">
        <v>93</v>
      </c>
      <c r="AA34" s="125">
        <v>13</v>
      </c>
      <c r="AB34" s="125">
        <v>2</v>
      </c>
      <c r="AC34" s="514">
        <v>253</v>
      </c>
      <c r="AD34" s="140">
        <v>912</v>
      </c>
      <c r="AE34" s="123">
        <v>103</v>
      </c>
      <c r="AF34" s="125">
        <v>24</v>
      </c>
      <c r="AG34" s="125">
        <v>10</v>
      </c>
      <c r="AH34" s="514">
        <v>351</v>
      </c>
      <c r="AI34" s="685"/>
      <c r="AJ34" s="685"/>
      <c r="AK34" s="140">
        <v>823</v>
      </c>
      <c r="AL34" s="123">
        <v>74</v>
      </c>
      <c r="AM34" s="125">
        <v>10</v>
      </c>
      <c r="AN34" s="125">
        <v>1</v>
      </c>
      <c r="AO34" s="514">
        <v>190</v>
      </c>
      <c r="AP34" s="140">
        <v>952</v>
      </c>
      <c r="AQ34" s="123">
        <v>109</v>
      </c>
      <c r="AR34" s="125">
        <v>27</v>
      </c>
      <c r="AS34" s="125">
        <v>9</v>
      </c>
      <c r="AT34" s="514">
        <v>396</v>
      </c>
      <c r="AU34" s="140">
        <v>869</v>
      </c>
      <c r="AV34" s="123">
        <v>94</v>
      </c>
      <c r="AW34" s="125">
        <v>15</v>
      </c>
      <c r="AX34" s="125">
        <v>5</v>
      </c>
      <c r="AY34" s="514">
        <v>280</v>
      </c>
      <c r="AZ34" s="140">
        <v>940</v>
      </c>
      <c r="BA34" s="123">
        <v>133</v>
      </c>
      <c r="BB34" s="125">
        <v>32</v>
      </c>
      <c r="BC34" s="125">
        <v>13</v>
      </c>
      <c r="BD34" s="514">
        <v>471</v>
      </c>
    </row>
    <row r="35" spans="1:56" ht="18" customHeight="1" thickBot="1">
      <c r="A35" s="358" t="s">
        <v>5</v>
      </c>
      <c r="B35" s="547">
        <f t="shared" si="1"/>
        <v>13.200306983883344</v>
      </c>
      <c r="C35" s="533">
        <f t="shared" si="0"/>
        <v>13.076923076923078</v>
      </c>
      <c r="D35" s="550">
        <f t="shared" si="2"/>
        <v>12.3046875</v>
      </c>
      <c r="E35" s="534">
        <f t="shared" si="3"/>
        <v>15.129151291512915</v>
      </c>
      <c r="F35" s="354"/>
      <c r="N35" s="493"/>
      <c r="O35" s="677" t="s">
        <v>42</v>
      </c>
      <c r="P35" s="494">
        <v>14.583333333333334</v>
      </c>
      <c r="R35" s="733"/>
      <c r="S35" s="261" t="s">
        <v>5</v>
      </c>
      <c r="T35" s="140">
        <v>271</v>
      </c>
      <c r="U35" s="123">
        <v>41</v>
      </c>
      <c r="V35" s="125">
        <v>11</v>
      </c>
      <c r="W35" s="125">
        <v>1</v>
      </c>
      <c r="X35" s="514">
        <v>142</v>
      </c>
      <c r="Y35" s="140">
        <v>512</v>
      </c>
      <c r="Z35" s="123">
        <v>63</v>
      </c>
      <c r="AA35" s="125">
        <v>14</v>
      </c>
      <c r="AB35" s="125">
        <v>5</v>
      </c>
      <c r="AC35" s="514">
        <v>220</v>
      </c>
      <c r="AD35" s="140">
        <v>520</v>
      </c>
      <c r="AE35" s="123">
        <v>68</v>
      </c>
      <c r="AF35" s="125">
        <v>13</v>
      </c>
      <c r="AG35" s="125">
        <v>3</v>
      </c>
      <c r="AH35" s="514">
        <v>228</v>
      </c>
      <c r="AI35" s="685"/>
      <c r="AJ35" s="685"/>
      <c r="AK35" s="140">
        <v>506</v>
      </c>
      <c r="AL35" s="123">
        <v>78</v>
      </c>
      <c r="AM35" s="125">
        <v>19</v>
      </c>
      <c r="AN35" s="125">
        <v>9</v>
      </c>
      <c r="AO35" s="514">
        <v>288</v>
      </c>
      <c r="AP35" s="140">
        <v>496</v>
      </c>
      <c r="AQ35" s="123">
        <v>69</v>
      </c>
      <c r="AR35" s="125">
        <v>18</v>
      </c>
      <c r="AS35" s="125">
        <v>4</v>
      </c>
      <c r="AT35" s="514">
        <v>248</v>
      </c>
      <c r="AU35" s="140">
        <v>549</v>
      </c>
      <c r="AV35" s="123">
        <v>82</v>
      </c>
      <c r="AW35" s="125">
        <v>20</v>
      </c>
      <c r="AX35" s="125">
        <v>6</v>
      </c>
      <c r="AY35" s="514">
        <v>313</v>
      </c>
      <c r="AZ35" s="140">
        <v>481</v>
      </c>
      <c r="BA35" s="123">
        <v>100</v>
      </c>
      <c r="BB35" s="125">
        <v>26</v>
      </c>
      <c r="BC35" s="125">
        <v>8</v>
      </c>
      <c r="BD35" s="514">
        <v>396</v>
      </c>
    </row>
    <row r="36" spans="1:56" ht="18" customHeight="1" thickBot="1">
      <c r="A36" s="358" t="s">
        <v>1</v>
      </c>
      <c r="B36" s="547">
        <f t="shared" si="1"/>
        <v>12.376237623762377</v>
      </c>
      <c r="C36" s="533">
        <f t="shared" si="0"/>
        <v>16.319444444444446</v>
      </c>
      <c r="D36" s="550">
        <f t="shared" si="2"/>
        <v>14.336917562724013</v>
      </c>
      <c r="E36" s="534">
        <f t="shared" si="3"/>
        <v>8.577878103837472</v>
      </c>
      <c r="F36" s="354"/>
      <c r="N36" s="493"/>
      <c r="O36" s="677" t="s">
        <v>2</v>
      </c>
      <c r="P36" s="494">
        <v>14.756348661633492</v>
      </c>
      <c r="R36" s="733"/>
      <c r="S36" s="264" t="s">
        <v>1</v>
      </c>
      <c r="T36" s="140">
        <v>443</v>
      </c>
      <c r="U36" s="123">
        <v>38</v>
      </c>
      <c r="V36" s="125">
        <v>3</v>
      </c>
      <c r="W36" s="125">
        <v>0</v>
      </c>
      <c r="X36" s="514">
        <v>102</v>
      </c>
      <c r="Y36" s="140">
        <v>279</v>
      </c>
      <c r="Z36" s="123">
        <v>40</v>
      </c>
      <c r="AA36" s="125">
        <v>5</v>
      </c>
      <c r="AB36" s="125">
        <v>1</v>
      </c>
      <c r="AC36" s="514">
        <v>122</v>
      </c>
      <c r="AD36" s="140">
        <v>288</v>
      </c>
      <c r="AE36" s="123">
        <v>47</v>
      </c>
      <c r="AF36" s="125">
        <v>10</v>
      </c>
      <c r="AG36" s="125">
        <v>4</v>
      </c>
      <c r="AH36" s="514">
        <v>162</v>
      </c>
      <c r="AI36" s="685"/>
      <c r="AJ36" s="685"/>
      <c r="AK36" s="140">
        <v>297</v>
      </c>
      <c r="AL36" s="123">
        <v>43</v>
      </c>
      <c r="AM36" s="125">
        <v>12</v>
      </c>
      <c r="AN36" s="125">
        <v>3</v>
      </c>
      <c r="AO36" s="514">
        <v>166</v>
      </c>
      <c r="AP36" s="140">
        <v>293</v>
      </c>
      <c r="AQ36" s="123">
        <v>46</v>
      </c>
      <c r="AR36" s="125">
        <v>5</v>
      </c>
      <c r="AS36" s="125">
        <v>1</v>
      </c>
      <c r="AT36" s="514">
        <v>134</v>
      </c>
      <c r="AU36" s="140">
        <v>325</v>
      </c>
      <c r="AV36" s="123">
        <v>66</v>
      </c>
      <c r="AW36" s="125">
        <v>12</v>
      </c>
      <c r="AX36" s="125">
        <v>1</v>
      </c>
      <c r="AY36" s="514">
        <v>204</v>
      </c>
      <c r="AZ36" s="140">
        <v>303</v>
      </c>
      <c r="BA36" s="123">
        <v>69</v>
      </c>
      <c r="BB36" s="125">
        <v>19</v>
      </c>
      <c r="BC36" s="125">
        <v>8</v>
      </c>
      <c r="BD36" s="514">
        <v>278</v>
      </c>
    </row>
    <row r="37" spans="1:56" ht="18" customHeight="1" thickBot="1">
      <c r="A37" s="358" t="s">
        <v>15</v>
      </c>
      <c r="B37" s="547">
        <f t="shared" si="1"/>
        <v>10.552763819095476</v>
      </c>
      <c r="C37" s="533">
        <f t="shared" si="0"/>
        <v>12.211981566820276</v>
      </c>
      <c r="D37" s="550">
        <f t="shared" si="2"/>
        <v>10.189573459715639</v>
      </c>
      <c r="E37" s="534">
        <f t="shared" si="3"/>
        <v>6.474820143884892</v>
      </c>
      <c r="F37" s="354"/>
      <c r="N37" s="493"/>
      <c r="O37" s="677" t="s">
        <v>34</v>
      </c>
      <c r="P37" s="494">
        <v>15.306427503736922</v>
      </c>
      <c r="R37" s="733"/>
      <c r="S37" s="261" t="s">
        <v>15</v>
      </c>
      <c r="T37" s="140">
        <v>139</v>
      </c>
      <c r="U37" s="123">
        <v>9</v>
      </c>
      <c r="V37" s="125">
        <v>4</v>
      </c>
      <c r="W37" s="125">
        <v>2</v>
      </c>
      <c r="X37" s="514">
        <v>35</v>
      </c>
      <c r="Y37" s="140">
        <v>422</v>
      </c>
      <c r="Z37" s="123">
        <v>43</v>
      </c>
      <c r="AA37" s="125">
        <v>1</v>
      </c>
      <c r="AB37" s="125">
        <v>0</v>
      </c>
      <c r="AC37" s="514">
        <v>103</v>
      </c>
      <c r="AD37" s="140">
        <v>434</v>
      </c>
      <c r="AE37" s="123">
        <v>53</v>
      </c>
      <c r="AF37" s="125">
        <v>10</v>
      </c>
      <c r="AG37" s="125">
        <v>2</v>
      </c>
      <c r="AH37" s="514">
        <v>169</v>
      </c>
      <c r="AI37" s="685"/>
      <c r="AJ37" s="685"/>
      <c r="AK37" s="140">
        <v>441</v>
      </c>
      <c r="AL37" s="123">
        <v>61</v>
      </c>
      <c r="AM37" s="125">
        <v>11</v>
      </c>
      <c r="AN37" s="125">
        <v>3</v>
      </c>
      <c r="AO37" s="514">
        <v>187</v>
      </c>
      <c r="AP37" s="140">
        <v>438</v>
      </c>
      <c r="AQ37" s="123">
        <v>55</v>
      </c>
      <c r="AR37" s="125">
        <v>7</v>
      </c>
      <c r="AS37" s="125">
        <v>3</v>
      </c>
      <c r="AT37" s="514">
        <v>164</v>
      </c>
      <c r="AU37" s="140">
        <v>447</v>
      </c>
      <c r="AV37" s="123">
        <v>51</v>
      </c>
      <c r="AW37" s="125">
        <v>6</v>
      </c>
      <c r="AX37" s="125">
        <v>0</v>
      </c>
      <c r="AY37" s="514">
        <v>136</v>
      </c>
      <c r="AZ37" s="140">
        <v>456</v>
      </c>
      <c r="BA37" s="123">
        <v>72</v>
      </c>
      <c r="BB37" s="125">
        <v>16</v>
      </c>
      <c r="BC37" s="125">
        <v>2</v>
      </c>
      <c r="BD37" s="514">
        <v>242</v>
      </c>
    </row>
    <row r="38" spans="1:56" ht="18" customHeight="1" thickBot="1">
      <c r="A38" s="358" t="s">
        <v>6</v>
      </c>
      <c r="B38" s="547">
        <f t="shared" si="1"/>
        <v>12.796833773087071</v>
      </c>
      <c r="C38" s="533">
        <f t="shared" si="0"/>
        <v>9.16030534351145</v>
      </c>
      <c r="D38" s="550">
        <f t="shared" si="2"/>
        <v>15.909090909090908</v>
      </c>
      <c r="E38" s="534">
        <f t="shared" si="3"/>
        <v>12.929292929292929</v>
      </c>
      <c r="F38" s="354"/>
      <c r="N38" s="493"/>
      <c r="O38" s="677" t="s">
        <v>32</v>
      </c>
      <c r="P38" s="494">
        <v>15.367483296213807</v>
      </c>
      <c r="R38" s="733"/>
      <c r="S38" s="262" t="s">
        <v>6</v>
      </c>
      <c r="T38" s="159">
        <v>495</v>
      </c>
      <c r="U38" s="194">
        <v>64</v>
      </c>
      <c r="V38" s="205">
        <v>19</v>
      </c>
      <c r="W38" s="205">
        <v>5</v>
      </c>
      <c r="X38" s="515">
        <v>242</v>
      </c>
      <c r="Y38" s="159">
        <v>132</v>
      </c>
      <c r="Z38" s="194">
        <v>21</v>
      </c>
      <c r="AA38" s="205">
        <v>1</v>
      </c>
      <c r="AB38" s="205">
        <v>0</v>
      </c>
      <c r="AC38" s="515">
        <v>44</v>
      </c>
      <c r="AD38" s="159">
        <v>131</v>
      </c>
      <c r="AE38" s="194">
        <v>12</v>
      </c>
      <c r="AF38" s="205">
        <v>1</v>
      </c>
      <c r="AG38" s="205">
        <v>1</v>
      </c>
      <c r="AH38" s="515">
        <v>34</v>
      </c>
      <c r="AI38" s="685"/>
      <c r="AJ38" s="685"/>
      <c r="AK38" s="159">
        <v>147</v>
      </c>
      <c r="AL38" s="194">
        <v>18</v>
      </c>
      <c r="AM38" s="205">
        <v>3</v>
      </c>
      <c r="AN38" s="205">
        <v>1</v>
      </c>
      <c r="AO38" s="515">
        <v>47</v>
      </c>
      <c r="AP38" s="159">
        <v>134</v>
      </c>
      <c r="AQ38" s="194">
        <v>12</v>
      </c>
      <c r="AR38" s="205">
        <v>2</v>
      </c>
      <c r="AS38" s="205">
        <v>0</v>
      </c>
      <c r="AT38" s="515">
        <v>40</v>
      </c>
      <c r="AU38" s="159">
        <v>153</v>
      </c>
      <c r="AV38" s="194">
        <v>22</v>
      </c>
      <c r="AW38" s="205">
        <v>4</v>
      </c>
      <c r="AX38" s="205">
        <v>2</v>
      </c>
      <c r="AY38" s="515">
        <v>78</v>
      </c>
      <c r="AZ38" s="159">
        <v>151</v>
      </c>
      <c r="BA38" s="194">
        <v>22</v>
      </c>
      <c r="BB38" s="205">
        <v>8</v>
      </c>
      <c r="BC38" s="205">
        <v>5</v>
      </c>
      <c r="BD38" s="515">
        <v>107</v>
      </c>
    </row>
    <row r="39" spans="1:56" ht="18" customHeight="1">
      <c r="A39" s="358" t="s">
        <v>35</v>
      </c>
      <c r="B39" s="547">
        <f>(AE39+Z39+U39)/(AD39+Y39+T39)*100</f>
        <v>13.54256765105647</v>
      </c>
      <c r="C39" s="534">
        <f t="shared" si="0"/>
        <v>14.888731896856234</v>
      </c>
      <c r="D39" s="533">
        <f t="shared" si="2"/>
        <v>13.404620966202025</v>
      </c>
      <c r="E39" s="534">
        <f t="shared" si="3"/>
        <v>12.23756383582372</v>
      </c>
      <c r="F39" s="354"/>
      <c r="N39" s="493"/>
      <c r="O39" s="677" t="s">
        <v>22</v>
      </c>
      <c r="P39" s="494">
        <v>16.7741935483871</v>
      </c>
      <c r="R39" s="795" t="s">
        <v>35</v>
      </c>
      <c r="S39" s="796"/>
      <c r="T39" s="520">
        <v>5287</v>
      </c>
      <c r="U39" s="521">
        <v>647</v>
      </c>
      <c r="V39" s="522">
        <v>128</v>
      </c>
      <c r="W39" s="522">
        <v>46</v>
      </c>
      <c r="X39" s="523">
        <v>2128</v>
      </c>
      <c r="Y39" s="520">
        <v>5237</v>
      </c>
      <c r="Z39" s="521">
        <v>702</v>
      </c>
      <c r="AA39" s="522">
        <v>179</v>
      </c>
      <c r="AB39" s="522">
        <v>72</v>
      </c>
      <c r="AC39" s="523">
        <v>2580</v>
      </c>
      <c r="AD39" s="520">
        <v>5662</v>
      </c>
      <c r="AE39" s="521">
        <v>843</v>
      </c>
      <c r="AF39" s="522">
        <v>164</v>
      </c>
      <c r="AG39" s="522">
        <v>52</v>
      </c>
      <c r="AH39" s="523">
        <v>2766</v>
      </c>
      <c r="AI39" s="685"/>
      <c r="AJ39" s="685"/>
      <c r="AK39" s="520">
        <v>5628</v>
      </c>
      <c r="AL39" s="521">
        <v>802</v>
      </c>
      <c r="AM39" s="522">
        <v>153</v>
      </c>
      <c r="AN39" s="522">
        <v>54</v>
      </c>
      <c r="AO39" s="523">
        <v>2651</v>
      </c>
      <c r="AP39" s="520">
        <v>5665</v>
      </c>
      <c r="AQ39" s="521">
        <v>859</v>
      </c>
      <c r="AR39" s="522">
        <v>166</v>
      </c>
      <c r="AS39" s="522">
        <v>50</v>
      </c>
      <c r="AT39" s="523">
        <v>2873</v>
      </c>
      <c r="AU39" s="520">
        <v>5495</v>
      </c>
      <c r="AV39" s="521">
        <v>913</v>
      </c>
      <c r="AW39" s="522">
        <v>215</v>
      </c>
      <c r="AX39" s="522">
        <v>67</v>
      </c>
      <c r="AY39" s="523">
        <v>3229</v>
      </c>
      <c r="AZ39" s="520">
        <v>5726</v>
      </c>
      <c r="BA39" s="521">
        <v>987</v>
      </c>
      <c r="BB39" s="522">
        <v>251</v>
      </c>
      <c r="BC39" s="522">
        <v>79</v>
      </c>
      <c r="BD39" s="523">
        <v>3533</v>
      </c>
    </row>
    <row r="40" spans="1:56" s="355" customFormat="1" ht="21" customHeight="1" thickBot="1">
      <c r="A40" s="535" t="s">
        <v>129</v>
      </c>
      <c r="B40" s="547">
        <f t="shared" si="1"/>
        <v>10.164362836118562</v>
      </c>
      <c r="C40" s="699">
        <f t="shared" si="0"/>
        <v>10.825383658233099</v>
      </c>
      <c r="D40" s="700">
        <f t="shared" si="2"/>
        <v>9.696969696969697</v>
      </c>
      <c r="E40" s="695">
        <f t="shared" si="3"/>
        <v>9.971625456019456</v>
      </c>
      <c r="O40" s="677" t="s">
        <v>18</v>
      </c>
      <c r="P40" s="494">
        <v>16.853932584269664</v>
      </c>
      <c r="Q40" s="495"/>
      <c r="R40" s="797" t="s">
        <v>39</v>
      </c>
      <c r="S40" s="798"/>
      <c r="T40" s="524">
        <v>4934</v>
      </c>
      <c r="U40" s="525">
        <v>492</v>
      </c>
      <c r="V40" s="526">
        <v>76</v>
      </c>
      <c r="W40" s="526">
        <v>28</v>
      </c>
      <c r="X40" s="527">
        <v>1458</v>
      </c>
      <c r="Y40" s="524">
        <v>4785</v>
      </c>
      <c r="Z40" s="525">
        <v>464</v>
      </c>
      <c r="AA40" s="526">
        <v>88</v>
      </c>
      <c r="AB40" s="526">
        <v>21</v>
      </c>
      <c r="AC40" s="527">
        <v>1449</v>
      </c>
      <c r="AD40" s="524">
        <v>4822</v>
      </c>
      <c r="AE40" s="525">
        <v>522</v>
      </c>
      <c r="AF40" s="526">
        <v>83</v>
      </c>
      <c r="AG40" s="526">
        <v>30</v>
      </c>
      <c r="AH40" s="527">
        <v>1579</v>
      </c>
      <c r="AI40" s="685"/>
      <c r="AJ40" s="685"/>
      <c r="AK40" s="524">
        <v>4821</v>
      </c>
      <c r="AL40" s="525">
        <v>575</v>
      </c>
      <c r="AM40" s="526">
        <v>93</v>
      </c>
      <c r="AN40" s="526">
        <v>29</v>
      </c>
      <c r="AO40" s="527">
        <v>1743</v>
      </c>
      <c r="AP40" s="524">
        <v>4947</v>
      </c>
      <c r="AQ40" s="525">
        <v>550</v>
      </c>
      <c r="AR40" s="526">
        <v>93</v>
      </c>
      <c r="AS40" s="526">
        <v>23</v>
      </c>
      <c r="AT40" s="527">
        <v>1637</v>
      </c>
      <c r="AU40" s="524">
        <v>5139</v>
      </c>
      <c r="AV40" s="525">
        <v>573</v>
      </c>
      <c r="AW40" s="526">
        <v>112</v>
      </c>
      <c r="AX40" s="526">
        <v>35</v>
      </c>
      <c r="AY40" s="527">
        <v>1827</v>
      </c>
      <c r="AZ40" s="524">
        <v>5114</v>
      </c>
      <c r="BA40" s="525">
        <v>661</v>
      </c>
      <c r="BB40" s="526">
        <v>118</v>
      </c>
      <c r="BC40" s="526">
        <v>26</v>
      </c>
      <c r="BD40" s="527">
        <v>1991</v>
      </c>
    </row>
    <row r="41" spans="1:56" ht="18" customHeight="1" thickBot="1" thickTop="1">
      <c r="A41" s="536" t="s">
        <v>38</v>
      </c>
      <c r="B41" s="701">
        <f>(AE41+Z41+U41)/(AD41+Y41+T41)*100</f>
        <v>11.787782897536964</v>
      </c>
      <c r="C41" s="702">
        <f>AE41/AD41*100</f>
        <v>12.516290182450044</v>
      </c>
      <c r="D41" s="701">
        <f>Z41/Y41*100</f>
        <v>11.542532449445714</v>
      </c>
      <c r="E41" s="703">
        <f>U41/T41*100</f>
        <v>11.277727478497058</v>
      </c>
      <c r="F41" s="538"/>
      <c r="O41" s="681" t="s">
        <v>21</v>
      </c>
      <c r="P41" s="494">
        <v>20</v>
      </c>
      <c r="R41" s="750" t="s">
        <v>189</v>
      </c>
      <c r="S41" s="794"/>
      <c r="T41" s="516">
        <f>SUM(T6:T38)</f>
        <v>17672</v>
      </c>
      <c r="U41" s="517">
        <f aca="true" t="shared" si="4" ref="U41:BD41">SUM(U6:U38)</f>
        <v>1993</v>
      </c>
      <c r="V41" s="518">
        <f t="shared" si="4"/>
        <v>432</v>
      </c>
      <c r="W41" s="518">
        <f t="shared" si="4"/>
        <v>125</v>
      </c>
      <c r="X41" s="519">
        <f t="shared" si="4"/>
        <v>6719</v>
      </c>
      <c r="Y41" s="516">
        <f t="shared" si="4"/>
        <v>17951</v>
      </c>
      <c r="Z41" s="517">
        <f t="shared" si="4"/>
        <v>2072</v>
      </c>
      <c r="AA41" s="518">
        <f t="shared" si="4"/>
        <v>414</v>
      </c>
      <c r="AB41" s="518">
        <f t="shared" si="4"/>
        <v>112</v>
      </c>
      <c r="AC41" s="519">
        <f t="shared" si="4"/>
        <v>6668</v>
      </c>
      <c r="AD41" s="516">
        <f t="shared" si="4"/>
        <v>18416</v>
      </c>
      <c r="AE41" s="517">
        <f t="shared" si="4"/>
        <v>2305</v>
      </c>
      <c r="AF41" s="518">
        <f t="shared" si="4"/>
        <v>468</v>
      </c>
      <c r="AG41" s="518">
        <f t="shared" si="4"/>
        <v>145</v>
      </c>
      <c r="AH41" s="519">
        <f t="shared" si="4"/>
        <v>7733</v>
      </c>
      <c r="AI41" s="685"/>
      <c r="AJ41" s="685"/>
      <c r="AK41" s="516">
        <f t="shared" si="4"/>
        <v>18579</v>
      </c>
      <c r="AL41" s="517">
        <f t="shared" si="4"/>
        <v>2466</v>
      </c>
      <c r="AM41" s="518">
        <f t="shared" si="4"/>
        <v>503</v>
      </c>
      <c r="AN41" s="518">
        <f t="shared" si="4"/>
        <v>153</v>
      </c>
      <c r="AO41" s="519">
        <f t="shared" si="4"/>
        <v>8122</v>
      </c>
      <c r="AP41" s="516">
        <f t="shared" si="4"/>
        <v>18870</v>
      </c>
      <c r="AQ41" s="517">
        <f t="shared" si="4"/>
        <v>2611</v>
      </c>
      <c r="AR41" s="518">
        <f t="shared" si="4"/>
        <v>551</v>
      </c>
      <c r="AS41" s="518">
        <f t="shared" si="4"/>
        <v>155</v>
      </c>
      <c r="AT41" s="519">
        <f t="shared" si="4"/>
        <v>8765</v>
      </c>
      <c r="AU41" s="516">
        <f t="shared" si="4"/>
        <v>19182</v>
      </c>
      <c r="AV41" s="517">
        <f t="shared" si="4"/>
        <v>2817</v>
      </c>
      <c r="AW41" s="518">
        <f t="shared" si="4"/>
        <v>622</v>
      </c>
      <c r="AX41" s="518">
        <f t="shared" si="4"/>
        <v>185</v>
      </c>
      <c r="AY41" s="519">
        <f t="shared" si="4"/>
        <v>9606</v>
      </c>
      <c r="AZ41" s="516">
        <f t="shared" si="4"/>
        <v>19422</v>
      </c>
      <c r="BA41" s="517">
        <f t="shared" si="4"/>
        <v>3150</v>
      </c>
      <c r="BB41" s="518">
        <f t="shared" si="4"/>
        <v>756</v>
      </c>
      <c r="BC41" s="518">
        <f t="shared" si="4"/>
        <v>208</v>
      </c>
      <c r="BD41" s="519">
        <f t="shared" si="4"/>
        <v>11205</v>
      </c>
    </row>
    <row r="42" spans="1:56" ht="18" customHeight="1" thickBot="1">
      <c r="A42" s="696"/>
      <c r="B42" s="697"/>
      <c r="C42" s="698"/>
      <c r="D42" s="697"/>
      <c r="E42" s="697"/>
      <c r="F42" s="538"/>
      <c r="O42" s="677"/>
      <c r="R42" s="792" t="s">
        <v>150</v>
      </c>
      <c r="S42" s="793"/>
      <c r="T42" s="171">
        <f>SUM(T6:T40)</f>
        <v>27893</v>
      </c>
      <c r="U42" s="528">
        <f aca="true" t="shared" si="5" ref="U42:BD42">SUM(U6:U40)</f>
        <v>3132</v>
      </c>
      <c r="V42" s="528">
        <f t="shared" si="5"/>
        <v>636</v>
      </c>
      <c r="W42" s="528">
        <f t="shared" si="5"/>
        <v>199</v>
      </c>
      <c r="X42" s="529">
        <f t="shared" si="5"/>
        <v>10305</v>
      </c>
      <c r="Y42" s="171">
        <f>SUM(Y6:Y40)</f>
        <v>27973</v>
      </c>
      <c r="Z42" s="528">
        <f>SUM(Z6:Z40)</f>
        <v>3238</v>
      </c>
      <c r="AA42" s="528">
        <f t="shared" si="5"/>
        <v>681</v>
      </c>
      <c r="AB42" s="528">
        <f t="shared" si="5"/>
        <v>205</v>
      </c>
      <c r="AC42" s="529">
        <f t="shared" si="5"/>
        <v>10697</v>
      </c>
      <c r="AD42" s="171">
        <f t="shared" si="5"/>
        <v>28900</v>
      </c>
      <c r="AE42" s="528">
        <f t="shared" si="5"/>
        <v>3670</v>
      </c>
      <c r="AF42" s="528">
        <f t="shared" si="5"/>
        <v>715</v>
      </c>
      <c r="AG42" s="528">
        <f t="shared" si="5"/>
        <v>227</v>
      </c>
      <c r="AH42" s="529">
        <f t="shared" si="5"/>
        <v>12078</v>
      </c>
      <c r="AI42" s="126"/>
      <c r="AJ42" s="126"/>
      <c r="AK42" s="171">
        <f t="shared" si="5"/>
        <v>29028</v>
      </c>
      <c r="AL42" s="528">
        <f t="shared" si="5"/>
        <v>3843</v>
      </c>
      <c r="AM42" s="528">
        <f t="shared" si="5"/>
        <v>749</v>
      </c>
      <c r="AN42" s="528">
        <f t="shared" si="5"/>
        <v>236</v>
      </c>
      <c r="AO42" s="529">
        <f t="shared" si="5"/>
        <v>12516</v>
      </c>
      <c r="AP42" s="171">
        <f t="shared" si="5"/>
        <v>29482</v>
      </c>
      <c r="AQ42" s="528">
        <f t="shared" si="5"/>
        <v>4020</v>
      </c>
      <c r="AR42" s="528">
        <f t="shared" si="5"/>
        <v>810</v>
      </c>
      <c r="AS42" s="528">
        <f t="shared" si="5"/>
        <v>228</v>
      </c>
      <c r="AT42" s="529">
        <f t="shared" si="5"/>
        <v>13275</v>
      </c>
      <c r="AU42" s="171">
        <f t="shared" si="5"/>
        <v>29816</v>
      </c>
      <c r="AV42" s="528">
        <f t="shared" si="5"/>
        <v>4303</v>
      </c>
      <c r="AW42" s="528">
        <f t="shared" si="5"/>
        <v>949</v>
      </c>
      <c r="AX42" s="528">
        <f t="shared" si="5"/>
        <v>287</v>
      </c>
      <c r="AY42" s="529">
        <f t="shared" si="5"/>
        <v>14662</v>
      </c>
      <c r="AZ42" s="171">
        <f t="shared" si="5"/>
        <v>30262</v>
      </c>
      <c r="BA42" s="528">
        <f t="shared" si="5"/>
        <v>4798</v>
      </c>
      <c r="BB42" s="528">
        <f t="shared" si="5"/>
        <v>1125</v>
      </c>
      <c r="BC42" s="528">
        <f t="shared" si="5"/>
        <v>313</v>
      </c>
      <c r="BD42" s="529">
        <f t="shared" si="5"/>
        <v>16729</v>
      </c>
    </row>
    <row r="43" ht="18" customHeight="1"/>
    <row r="65" ht="13.5">
      <c r="F65" s="352"/>
    </row>
  </sheetData>
  <mergeCells count="13">
    <mergeCell ref="A4:A5"/>
    <mergeCell ref="B4:E4"/>
    <mergeCell ref="R24:R25"/>
    <mergeCell ref="R26:R31"/>
    <mergeCell ref="R32:R38"/>
    <mergeCell ref="R6:R11"/>
    <mergeCell ref="R12:R13"/>
    <mergeCell ref="R14:R21"/>
    <mergeCell ref="R22:R23"/>
    <mergeCell ref="R42:S42"/>
    <mergeCell ref="R41:S41"/>
    <mergeCell ref="R39:S39"/>
    <mergeCell ref="R40:S40"/>
  </mergeCells>
  <printOptions horizontalCentered="1"/>
  <pageMargins left="0.7874015748031497" right="0.5905511811023623" top="0.7874015748031497" bottom="0.7874015748031497" header="0.5118110236220472" footer="0.5905511811023623"/>
  <pageSetup horizontalDpi="600" verticalDpi="600" orientation="portrait" paperSize="9" scale="95" r:id="rId2"/>
  <headerFooter alignWithMargins="0">
    <oddFooter>&amp;C参考：過去3年間の値〔&amp;P/1〕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静岡県民生部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こども家庭課</dc:creator>
  <cp:keywords/>
  <dc:description/>
  <cp:lastModifiedBy>Administrator</cp:lastModifiedBy>
  <cp:lastPrinted>2018-04-11T02:13:01Z</cp:lastPrinted>
  <dcterms:created xsi:type="dcterms:W3CDTF">1998-04-21T07:51:33Z</dcterms:created>
  <dcterms:modified xsi:type="dcterms:W3CDTF">2018-04-23T10:50:14Z</dcterms:modified>
  <cp:category/>
  <cp:version/>
  <cp:contentType/>
  <cp:contentStatus/>
</cp:coreProperties>
</file>