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40" yWindow="60" windowWidth="9090" windowHeight="8280" tabRatio="711" activeTab="0"/>
  </bookViews>
  <sheets>
    <sheet name="表紙" sheetId="1" r:id="rId1"/>
    <sheet name="1.6歳" sheetId="2" r:id="rId2"/>
    <sheet name="3歳（その1）" sheetId="3" r:id="rId3"/>
    <sheet name="3歳（その2)" sheetId="4" r:id="rId4"/>
    <sheet name="参考_年次推移" sheetId="5" r:id="rId5"/>
    <sheet name="参考_過去３年間" sheetId="6" r:id="rId6"/>
  </sheets>
  <definedNames>
    <definedName name="_xlnm.Print_Area" localSheetId="1">'1.6歳'!$B$1:$AH$52</definedName>
    <definedName name="_xlnm.Print_Area" localSheetId="2">'3歳（その1）'!$B$1:$AH$52</definedName>
    <definedName name="_xlnm.Print_Area" localSheetId="3">'3歳（その2)'!$B$1:$AX$52</definedName>
    <definedName name="_xlnm.Print_Area" localSheetId="5">'参考_過去３年間'!$A$1:$M$45</definedName>
    <definedName name="_xlnm.Print_Area" localSheetId="4">'参考_年次推移'!$A$1:$AL$56</definedName>
    <definedName name="_xlnm.Print_Area" localSheetId="0">'表紙'!$A$1:$H$42</definedName>
    <definedName name="_xlnm.Print_Titles" localSheetId="1">'1.6歳'!$B:$D</definedName>
    <definedName name="_xlnm.Print_Titles" localSheetId="2">'3歳（その1）'!$B:$D</definedName>
    <definedName name="_xlnm.Print_Titles" localSheetId="3">'3歳（その2)'!$B:$D</definedName>
  </definedNames>
  <calcPr fullCalcOnLoad="1"/>
</workbook>
</file>

<file path=xl/sharedStrings.xml><?xml version="1.0" encoding="utf-8"?>
<sst xmlns="http://schemas.openxmlformats.org/spreadsheetml/2006/main" count="676" uniqueCount="192">
  <si>
    <t>受診率</t>
  </si>
  <si>
    <t>御前崎市</t>
  </si>
  <si>
    <t>磐田市</t>
  </si>
  <si>
    <t>掛川市</t>
  </si>
  <si>
    <t>袋井市</t>
  </si>
  <si>
    <t>湖西市</t>
  </si>
  <si>
    <t>森町</t>
  </si>
  <si>
    <t>処置歯</t>
  </si>
  <si>
    <t>未処置歯</t>
  </si>
  <si>
    <t>C型</t>
  </si>
  <si>
    <t>B型</t>
  </si>
  <si>
    <t>A型</t>
  </si>
  <si>
    <t>Ｏ型</t>
  </si>
  <si>
    <t>受診者数</t>
  </si>
  <si>
    <t>対象者数</t>
  </si>
  <si>
    <t>菊川市</t>
  </si>
  <si>
    <t>割合</t>
  </si>
  <si>
    <t>下田市</t>
  </si>
  <si>
    <t>東伊豆町</t>
  </si>
  <si>
    <t>河津町</t>
  </si>
  <si>
    <t>南伊豆町</t>
  </si>
  <si>
    <t>西伊豆町</t>
  </si>
  <si>
    <t>熱海市</t>
  </si>
  <si>
    <t>伊東市</t>
  </si>
  <si>
    <t>沼津市</t>
  </si>
  <si>
    <t>三島市</t>
  </si>
  <si>
    <t>裾野市</t>
  </si>
  <si>
    <t>伊豆の国市</t>
  </si>
  <si>
    <t>函南町</t>
  </si>
  <si>
    <t>清水町</t>
  </si>
  <si>
    <t>長泉町</t>
  </si>
  <si>
    <t>御殿場市</t>
  </si>
  <si>
    <t>小山町</t>
  </si>
  <si>
    <t>富士市</t>
  </si>
  <si>
    <t>富士宮市</t>
  </si>
  <si>
    <t>静岡市</t>
  </si>
  <si>
    <t>松崎町</t>
  </si>
  <si>
    <t>伊豆市</t>
  </si>
  <si>
    <t>静岡県</t>
  </si>
  <si>
    <t>浜松市</t>
  </si>
  <si>
    <t>川根本町</t>
  </si>
  <si>
    <t>吉田町</t>
  </si>
  <si>
    <t>牧之原市</t>
  </si>
  <si>
    <t>島田市</t>
  </si>
  <si>
    <t>藤枝市</t>
  </si>
  <si>
    <t>　　1歳６か月児</t>
  </si>
  <si>
    <t>　　 ３   歳   児</t>
  </si>
  <si>
    <t>焼津市</t>
  </si>
  <si>
    <t>人数</t>
  </si>
  <si>
    <t>1本</t>
  </si>
  <si>
    <t>2本</t>
  </si>
  <si>
    <t>3本</t>
  </si>
  <si>
    <t>4本</t>
  </si>
  <si>
    <t>5本</t>
  </si>
  <si>
    <t>6本</t>
  </si>
  <si>
    <t>7本</t>
  </si>
  <si>
    <t>8本</t>
  </si>
  <si>
    <t>9本</t>
  </si>
  <si>
    <t>10本</t>
  </si>
  <si>
    <t>11本</t>
  </si>
  <si>
    <t>12本</t>
  </si>
  <si>
    <t>13本</t>
  </si>
  <si>
    <t>14本</t>
  </si>
  <si>
    <t>15本</t>
  </si>
  <si>
    <t>16本</t>
  </si>
  <si>
    <t>17本</t>
  </si>
  <si>
    <t>18本</t>
  </si>
  <si>
    <t>19本</t>
  </si>
  <si>
    <t>20本</t>
  </si>
  <si>
    <t>5本以上</t>
  </si>
  <si>
    <t>9本以上</t>
  </si>
  <si>
    <t>年度</t>
  </si>
  <si>
    <t>H23</t>
  </si>
  <si>
    <t>静岡県　　健康福祉部　医療健康局健康増進課</t>
  </si>
  <si>
    <t>賀茂</t>
  </si>
  <si>
    <t>熱海</t>
  </si>
  <si>
    <t>御殿場</t>
  </si>
  <si>
    <t>富士</t>
  </si>
  <si>
    <t>東部</t>
  </si>
  <si>
    <t>西部</t>
  </si>
  <si>
    <t>不正咬合
（要注意）</t>
  </si>
  <si>
    <r>
      <t>その他の異常
（</t>
    </r>
    <r>
      <rPr>
        <sz val="11"/>
        <rFont val="ＭＳ Ｐ明朝"/>
        <family val="1"/>
      </rPr>
      <t>あり）</t>
    </r>
  </si>
  <si>
    <r>
      <t>Ｏ</t>
    </r>
    <r>
      <rPr>
        <sz val="8"/>
        <rFont val="ＭＳ Ｐ明朝"/>
        <family val="1"/>
      </rPr>
      <t>1</t>
    </r>
    <r>
      <rPr>
        <sz val="11"/>
        <rFont val="ＭＳ Ｐ明朝"/>
        <family val="1"/>
      </rPr>
      <t>型</t>
    </r>
  </si>
  <si>
    <r>
      <t>Ｏ</t>
    </r>
    <r>
      <rPr>
        <sz val="8"/>
        <rFont val="ＭＳ Ｐ明朝"/>
        <family val="1"/>
      </rPr>
      <t>2</t>
    </r>
    <r>
      <rPr>
        <sz val="11"/>
        <rFont val="ＭＳ Ｐ明朝"/>
        <family val="1"/>
      </rPr>
      <t>型</t>
    </r>
  </si>
  <si>
    <t>きれい</t>
  </si>
  <si>
    <t>むし歯のない者の数</t>
  </si>
  <si>
    <t>むし歯のある者の数</t>
  </si>
  <si>
    <t>むし歯のある者の割合</t>
  </si>
  <si>
    <t>一人平均のむし歯の数</t>
  </si>
  <si>
    <t>むし歯の数の計</t>
  </si>
  <si>
    <t>歯の汚れ(人数）</t>
  </si>
  <si>
    <t>歯の汚れ(割合）</t>
  </si>
  <si>
    <t>市町名等</t>
  </si>
  <si>
    <r>
      <t>合計</t>
    </r>
    <r>
      <rPr>
        <sz val="9"/>
        <rFont val="ＭＳ Ｐ明朝"/>
        <family val="1"/>
      </rPr>
      <t>（政令指定都市を除く）</t>
    </r>
  </si>
  <si>
    <t>健康福祉センター別集計（再掲）</t>
  </si>
  <si>
    <r>
      <t>C</t>
    </r>
    <r>
      <rPr>
        <sz val="8"/>
        <rFont val="ＭＳ Ｐ明朝"/>
        <family val="1"/>
      </rPr>
      <t>1</t>
    </r>
    <r>
      <rPr>
        <sz val="11"/>
        <rFont val="ＭＳ Ｐ明朝"/>
        <family val="1"/>
      </rPr>
      <t>型</t>
    </r>
  </si>
  <si>
    <r>
      <t>C</t>
    </r>
    <r>
      <rPr>
        <sz val="8"/>
        <rFont val="ＭＳ Ｐ明朝"/>
        <family val="1"/>
      </rPr>
      <t>2</t>
    </r>
    <r>
      <rPr>
        <sz val="11"/>
        <rFont val="ＭＳ Ｐ明朝"/>
        <family val="1"/>
      </rPr>
      <t>型</t>
    </r>
  </si>
  <si>
    <t>0本</t>
  </si>
  <si>
    <t>5本
以上</t>
  </si>
  <si>
    <t>9本
以上</t>
  </si>
  <si>
    <t>再掲</t>
  </si>
  <si>
    <t>受診
者数
(人)</t>
  </si>
  <si>
    <t>むし歯数ごとの人数（人）</t>
  </si>
  <si>
    <t>むし歯数ごとの割合 （％）</t>
  </si>
  <si>
    <t>H1</t>
  </si>
  <si>
    <t>H2</t>
  </si>
  <si>
    <r>
      <t>H3</t>
    </r>
  </si>
  <si>
    <r>
      <t>H4</t>
    </r>
  </si>
  <si>
    <r>
      <t>H5</t>
    </r>
  </si>
  <si>
    <r>
      <t>H6</t>
    </r>
  </si>
  <si>
    <r>
      <t>H7</t>
    </r>
  </si>
  <si>
    <r>
      <t>H8</t>
    </r>
  </si>
  <si>
    <r>
      <t>H9</t>
    </r>
  </si>
  <si>
    <r>
      <t>H10</t>
    </r>
  </si>
  <si>
    <r>
      <t>H11</t>
    </r>
  </si>
  <si>
    <r>
      <t>H12</t>
    </r>
  </si>
  <si>
    <r>
      <t>H13</t>
    </r>
  </si>
  <si>
    <r>
      <t>H14</t>
    </r>
  </si>
  <si>
    <r>
      <t>H15</t>
    </r>
  </si>
  <si>
    <r>
      <t>H16</t>
    </r>
  </si>
  <si>
    <r>
      <t>H17</t>
    </r>
  </si>
  <si>
    <r>
      <t>H18</t>
    </r>
  </si>
  <si>
    <r>
      <t>H19</t>
    </r>
  </si>
  <si>
    <r>
      <t>H20</t>
    </r>
  </si>
  <si>
    <r>
      <t>H21</t>
    </r>
  </si>
  <si>
    <t>H22</t>
  </si>
  <si>
    <t>H24</t>
  </si>
  <si>
    <t>H25</t>
  </si>
  <si>
    <t>受診率</t>
  </si>
  <si>
    <t>有病者率</t>
  </si>
  <si>
    <t>う歯数</t>
  </si>
  <si>
    <t>(%)</t>
  </si>
  <si>
    <t>３歳児健康診査〔歯科〕　受診率の年次推移</t>
  </si>
  <si>
    <t>１歳６か月児健康診査〔歯科〕　受診率の年次推移</t>
  </si>
  <si>
    <t>不詳</t>
  </si>
  <si>
    <t>中部</t>
  </si>
  <si>
    <t>賀　茂</t>
  </si>
  <si>
    <t>熱　海</t>
  </si>
  <si>
    <t>東　部</t>
  </si>
  <si>
    <t>富　士</t>
  </si>
  <si>
    <t>中　部</t>
  </si>
  <si>
    <t>西　部</t>
  </si>
  <si>
    <t>健康福祉
センター</t>
  </si>
  <si>
    <t>軟組識疾患
（あり）</t>
  </si>
  <si>
    <t>健康診査結果〔歯科〕の概要</t>
  </si>
  <si>
    <t>少ない</t>
  </si>
  <si>
    <t>多い</t>
  </si>
  <si>
    <t>※　本書は、こども家庭課から提供された県内市町の結果、及び静岡市、浜松市から提供された結果をとりまとめたものである。</t>
  </si>
  <si>
    <t>浜松市</t>
  </si>
  <si>
    <t>25年度</t>
  </si>
  <si>
    <t>むし歯を持つ者の割合</t>
  </si>
  <si>
    <t>※　本書において「むし歯」という表現には、未処置歯と処置歯が含まれる。</t>
  </si>
  <si>
    <t>参 考</t>
  </si>
  <si>
    <t>１．１歳６か月児健康診査結果の年次推移</t>
  </si>
  <si>
    <t>２．３歳児健康診査結果の年次推移</t>
  </si>
  <si>
    <t>１歳６か月児健康診査　むし歯を持つ者の割合の年次推移</t>
  </si>
  <si>
    <t>３歳児健康診査　むし歯を持つ者の割合の年次推移</t>
  </si>
  <si>
    <t>３歳児健康診査　一人平均むし歯数の年次推移</t>
  </si>
  <si>
    <t>３歳児健康診査　むし歯を5本以上及び9本以上持つ者の割合の年次推移</t>
  </si>
  <si>
    <t>富士市</t>
  </si>
  <si>
    <t>H26</t>
  </si>
  <si>
    <t>26年度</t>
  </si>
  <si>
    <t>(%)</t>
  </si>
  <si>
    <t>H26</t>
  </si>
  <si>
    <t>H25</t>
  </si>
  <si>
    <t>H24</t>
  </si>
  <si>
    <t>H23</t>
  </si>
  <si>
    <t>H22</t>
  </si>
  <si>
    <t>むし歯数</t>
  </si>
  <si>
    <t>(人)</t>
  </si>
  <si>
    <t>(本)</t>
  </si>
  <si>
    <t>小計</t>
  </si>
  <si>
    <t>静岡県（政令市含む）</t>
  </si>
  <si>
    <t>受診者</t>
  </si>
  <si>
    <t>むし歯あり</t>
  </si>
  <si>
    <t>再掲5本以上</t>
  </si>
  <si>
    <t>再掲9本以上</t>
  </si>
  <si>
    <t>市町名</t>
  </si>
  <si>
    <t>健福センター</t>
  </si>
  <si>
    <t>平成 27年度</t>
  </si>
  <si>
    <t>１歳６か月児健康診査結果〔歯科〕　(平成27年度)</t>
  </si>
  <si>
    <t>3歳児健康診査結果〔歯科〕　（平成27年度)　その１</t>
  </si>
  <si>
    <t>３歳児健康診査結果〔歯科〕 （平成27年度） その２　　　</t>
  </si>
  <si>
    <t>H27</t>
  </si>
  <si>
    <t>型不明</t>
  </si>
  <si>
    <t>H27</t>
  </si>
  <si>
    <t>27年度</t>
  </si>
  <si>
    <t>むし歯を持つ者の割合（３歳児健康診査、H25～27年度の計）</t>
  </si>
  <si>
    <t>むし歯を持つ者の割合（３歳児健康診査、H24～27年度の計）</t>
  </si>
  <si>
    <t>３．３歳児健康診査結果の過去３年間の値（平成25～27年度）</t>
  </si>
  <si>
    <t>25～27年度の計</t>
  </si>
  <si>
    <t>平成28年９月16日公表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</si>
</sst>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;_ "/>
    <numFmt numFmtId="179" formatCode="0.00;_ "/>
    <numFmt numFmtId="180" formatCode="0_);[Red]\(0\)"/>
    <numFmt numFmtId="181" formatCode="0.0%"/>
    <numFmt numFmtId="182" formatCode="#,###\ &quot;人&quot;;[Red]\-#,###"/>
    <numFmt numFmtId="183" formatCode="#,###\ &quot;人&quot;;\-#,###\ &quot;人&quot;;&quot;-  &quot;"/>
    <numFmt numFmtId="184" formatCode="0.00%;\-0.00%;&quot;-  &quot;\ "/>
    <numFmt numFmtId="185" formatCode="#,##0&quot; 本&quot;;;&quot;- &quot;"/>
    <numFmt numFmtId="186" formatCode="0.00&quot; 本&quot;;;&quot;- &quot;"/>
    <numFmt numFmtId="187" formatCode="0.0%;\-0.0%;&quot;-  &quot;\ "/>
    <numFmt numFmtId="188" formatCode="#,###;;&quot;- &quot;"/>
    <numFmt numFmtId="189" formatCode="0.0%;\-0.0%;0.0%\ "/>
    <numFmt numFmtId="190" formatCode="0.0;;&quot;- &quot;"/>
    <numFmt numFmtId="191" formatCode="0.0%;\-0.0%;&quot;-  &quot;"/>
    <numFmt numFmtId="192" formatCode="0_ "/>
    <numFmt numFmtId="193" formatCode="0;_ "/>
    <numFmt numFmtId="194" formatCode="[$-411]ggge&quot;年&quot;m&quot;月&quot;d&quot;日&quot;;@"/>
    <numFmt numFmtId="195" formatCode="0.00000_ "/>
    <numFmt numFmtId="196" formatCode="0.0000_ "/>
    <numFmt numFmtId="197" formatCode="0.000_ "/>
    <numFmt numFmtId="198" formatCode="0.00_ "/>
    <numFmt numFmtId="199" formatCode="0.0000"/>
    <numFmt numFmtId="200" formatCode="0.000"/>
    <numFmt numFmtId="201" formatCode="0.0"/>
    <numFmt numFmtId="202" formatCode="#,##0.000;[Red]\-#,##0.000"/>
    <numFmt numFmtId="203" formatCode="#,##0.0_ ;[Red]\-#,##0.0\ "/>
    <numFmt numFmtId="204" formatCode="0.00000"/>
    <numFmt numFmtId="205" formatCode="#,##0.0000;[Red]\-#,##0.0000"/>
    <numFmt numFmtId="206" formatCode="0;_砀"/>
    <numFmt numFmtId="207" formatCode="0.0_);[Red]\(0.0\)"/>
    <numFmt numFmtId="208" formatCode="0.0000000_ "/>
    <numFmt numFmtId="209" formatCode="0.000000_ "/>
    <numFmt numFmtId="210" formatCode="0.00000000_ "/>
    <numFmt numFmtId="211" formatCode="0.000000000_ "/>
    <numFmt numFmtId="212" formatCode="0.000000000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_ "/>
    <numFmt numFmtId="218" formatCode="0.00_);[Red]\(0.00\)"/>
    <numFmt numFmtId="219" formatCode="#,###\ &quot;人&quot;;\-#,###\ &quot;人&quot;;&quot;-&quot;"/>
    <numFmt numFmtId="220" formatCode="0.00%;\-0.00%;\-\ "/>
    <numFmt numFmtId="221" formatCode="0.00%;\-0.00%;\-\ \%"/>
    <numFmt numFmtId="222" formatCode="0.00%;\-0.00%;&quot;- %&quot;\ "/>
    <numFmt numFmtId="223" formatCode="#,##0&quot;本&quot;"/>
    <numFmt numFmtId="224" formatCode="#,##0&quot; 本&quot;;;&quot;- 本&quot;"/>
    <numFmt numFmtId="225" formatCode="#.##&quot; 本&quot;;;&quot;- &quot;"/>
    <numFmt numFmtId="226" formatCode="0;;&quot;- &quot;"/>
    <numFmt numFmtId="227" formatCode="0,000;;&quot;- &quot;"/>
    <numFmt numFmtId="228" formatCode="#,###.0;;&quot;- &quot;"/>
    <numFmt numFmtId="229" formatCode="#,###.00;;&quot;- &quot;"/>
    <numFmt numFmtId="230" formatCode="#,000;;&quot;- &quot;"/>
    <numFmt numFmtId="231" formatCode="#.000;;&quot;- &quot;"/>
    <numFmt numFmtId="232" formatCode="0.0%;;&quot;- &quot;"/>
    <numFmt numFmtId="233" formatCode="0.00%;;&quot;- &quot;"/>
    <numFmt numFmtId="234" formatCode="0.00;;&quot;- 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8.25"/>
      <color indexed="8"/>
      <name val="ＭＳ Ｐゴシック"/>
      <family val="3"/>
    </font>
    <font>
      <sz val="7.35"/>
      <color indexed="8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9"/>
      <color indexed="10"/>
      <name val="ＭＳ Ｐ明朝"/>
      <family val="1"/>
    </font>
    <font>
      <sz val="9"/>
      <color indexed="8"/>
      <name val="ＭＳ Ｐ明朝"/>
      <family val="1"/>
    </font>
    <font>
      <sz val="22"/>
      <name val="ＭＳ Ｐゴシック"/>
      <family val="3"/>
    </font>
    <font>
      <sz val="18"/>
      <name val="ＭＳ Ｐ明朝"/>
      <family val="1"/>
    </font>
    <font>
      <sz val="10"/>
      <color indexed="8"/>
      <name val="ＭＳ Ｐゴシック"/>
      <family val="3"/>
    </font>
    <font>
      <sz val="11"/>
      <name val="ＭＳ 明朝"/>
      <family val="1"/>
    </font>
    <font>
      <sz val="20"/>
      <name val="ＭＳ Ｐ明朝"/>
      <family val="1"/>
    </font>
    <font>
      <sz val="14"/>
      <color indexed="8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ＭＳ Ｐ明朝"/>
      <family val="1"/>
    </font>
    <font>
      <sz val="12"/>
      <name val="ＭＳ Ｐゴシック"/>
      <family val="3"/>
    </font>
    <font>
      <sz val="5.75"/>
      <name val="ＭＳ Ｐゴシック"/>
      <family val="3"/>
    </font>
    <font>
      <sz val="1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color indexed="10"/>
      <name val="ＭＳ Ｐゴシック"/>
      <family val="3"/>
    </font>
    <font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thin"/>
      <right style="hair"/>
      <top style="thin"/>
      <bottom style="medium"/>
    </border>
    <border>
      <left style="thin"/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medium"/>
      <bottom style="medium"/>
    </border>
    <border>
      <left style="hair"/>
      <right style="medium"/>
      <top style="thin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73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38" fontId="0" fillId="0" borderId="0" xfId="49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 quotePrefix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right" vertical="center"/>
    </xf>
    <xf numFmtId="176" fontId="7" fillId="0" borderId="0" xfId="49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84" fontId="7" fillId="0" borderId="0" xfId="49" applyNumberFormat="1" applyFont="1" applyFill="1" applyBorder="1" applyAlignment="1">
      <alignment horizontal="right" vertical="center"/>
    </xf>
    <xf numFmtId="182" fontId="7" fillId="0" borderId="10" xfId="49" applyNumberFormat="1" applyFont="1" applyFill="1" applyBorder="1" applyAlignment="1">
      <alignment horizontal="right" vertical="center"/>
    </xf>
    <xf numFmtId="182" fontId="7" fillId="0" borderId="11" xfId="49" applyNumberFormat="1" applyFont="1" applyFill="1" applyBorder="1" applyAlignment="1">
      <alignment horizontal="right" vertical="center"/>
    </xf>
    <xf numFmtId="183" fontId="7" fillId="0" borderId="10" xfId="49" applyNumberFormat="1" applyFont="1" applyFill="1" applyBorder="1" applyAlignment="1">
      <alignment horizontal="right" vertical="center"/>
    </xf>
    <xf numFmtId="183" fontId="7" fillId="0" borderId="12" xfId="49" applyNumberFormat="1" applyFont="1" applyFill="1" applyBorder="1" applyAlignment="1">
      <alignment horizontal="right" vertical="center"/>
    </xf>
    <xf numFmtId="182" fontId="7" fillId="0" borderId="13" xfId="49" applyNumberFormat="1" applyFont="1" applyFill="1" applyBorder="1" applyAlignment="1">
      <alignment horizontal="right" vertical="center"/>
    </xf>
    <xf numFmtId="183" fontId="7" fillId="0" borderId="13" xfId="49" applyNumberFormat="1" applyFont="1" applyFill="1" applyBorder="1" applyAlignment="1">
      <alignment horizontal="right" vertical="center"/>
    </xf>
    <xf numFmtId="183" fontId="7" fillId="0" borderId="14" xfId="49" applyNumberFormat="1" applyFont="1" applyFill="1" applyBorder="1" applyAlignment="1">
      <alignment horizontal="right" vertical="center"/>
    </xf>
    <xf numFmtId="182" fontId="7" fillId="0" borderId="15" xfId="49" applyNumberFormat="1" applyFont="1" applyFill="1" applyBorder="1" applyAlignment="1">
      <alignment horizontal="right" vertical="center"/>
    </xf>
    <xf numFmtId="183" fontId="7" fillId="0" borderId="15" xfId="49" applyNumberFormat="1" applyFont="1" applyFill="1" applyBorder="1" applyAlignment="1">
      <alignment horizontal="right" vertical="center"/>
    </xf>
    <xf numFmtId="183" fontId="7" fillId="0" borderId="16" xfId="49" applyNumberFormat="1" applyFont="1" applyFill="1" applyBorder="1" applyAlignment="1">
      <alignment horizontal="right" vertical="center"/>
    </xf>
    <xf numFmtId="185" fontId="7" fillId="0" borderId="17" xfId="49" applyNumberFormat="1" applyFont="1" applyFill="1" applyBorder="1" applyAlignment="1">
      <alignment horizontal="right" vertical="center"/>
    </xf>
    <xf numFmtId="183" fontId="7" fillId="0" borderId="11" xfId="49" applyNumberFormat="1" applyFont="1" applyFill="1" applyBorder="1" applyAlignment="1">
      <alignment horizontal="right" vertical="center"/>
    </xf>
    <xf numFmtId="183" fontId="7" fillId="0" borderId="18" xfId="49" applyNumberFormat="1" applyFont="1" applyFill="1" applyBorder="1" applyAlignment="1">
      <alignment horizontal="right" vertical="center"/>
    </xf>
    <xf numFmtId="182" fontId="7" fillId="0" borderId="19" xfId="49" applyNumberFormat="1" applyFont="1" applyFill="1" applyBorder="1" applyAlignment="1">
      <alignment horizontal="right" vertical="center"/>
    </xf>
    <xf numFmtId="185" fontId="7" fillId="0" borderId="20" xfId="49" applyNumberFormat="1" applyFont="1" applyFill="1" applyBorder="1" applyAlignment="1">
      <alignment horizontal="right" vertical="center"/>
    </xf>
    <xf numFmtId="181" fontId="7" fillId="0" borderId="0" xfId="42" applyNumberFormat="1" applyFont="1" applyFill="1" applyBorder="1" applyAlignment="1">
      <alignment horizontal="right" vertical="center"/>
    </xf>
    <xf numFmtId="182" fontId="7" fillId="0" borderId="0" xfId="49" applyNumberFormat="1" applyFont="1" applyFill="1" applyBorder="1" applyAlignment="1">
      <alignment horizontal="right" vertical="center"/>
    </xf>
    <xf numFmtId="185" fontId="7" fillId="0" borderId="0" xfId="49" applyNumberFormat="1" applyFont="1" applyFill="1" applyBorder="1" applyAlignment="1">
      <alignment horizontal="right" vertical="center"/>
    </xf>
    <xf numFmtId="186" fontId="7" fillId="0" borderId="0" xfId="49" applyNumberFormat="1" applyFont="1" applyFill="1" applyBorder="1" applyAlignment="1">
      <alignment horizontal="right" vertical="center"/>
    </xf>
    <xf numFmtId="181" fontId="7" fillId="0" borderId="0" xfId="49" applyNumberFormat="1" applyFont="1" applyFill="1" applyBorder="1" applyAlignment="1">
      <alignment horizontal="right" vertical="center"/>
    </xf>
    <xf numFmtId="185" fontId="7" fillId="0" borderId="21" xfId="49" applyNumberFormat="1" applyFont="1" applyFill="1" applyBorder="1" applyAlignment="1">
      <alignment horizontal="right" vertical="center"/>
    </xf>
    <xf numFmtId="182" fontId="7" fillId="0" borderId="22" xfId="49" applyNumberFormat="1" applyFont="1" applyFill="1" applyBorder="1" applyAlignment="1">
      <alignment horizontal="right" vertical="center"/>
    </xf>
    <xf numFmtId="182" fontId="7" fillId="0" borderId="23" xfId="49" applyNumberFormat="1" applyFont="1" applyFill="1" applyBorder="1" applyAlignment="1">
      <alignment horizontal="right" vertical="center"/>
    </xf>
    <xf numFmtId="182" fontId="7" fillId="0" borderId="24" xfId="49" applyNumberFormat="1" applyFont="1" applyFill="1" applyBorder="1" applyAlignment="1">
      <alignment horizontal="right" vertical="center"/>
    </xf>
    <xf numFmtId="182" fontId="7" fillId="0" borderId="25" xfId="49" applyNumberFormat="1" applyFont="1" applyFill="1" applyBorder="1" applyAlignment="1">
      <alignment horizontal="right" vertical="center"/>
    </xf>
    <xf numFmtId="182" fontId="7" fillId="0" borderId="26" xfId="49" applyNumberFormat="1" applyFont="1" applyFill="1" applyBorder="1" applyAlignment="1">
      <alignment horizontal="right" vertical="center"/>
    </xf>
    <xf numFmtId="182" fontId="7" fillId="0" borderId="27" xfId="49" applyNumberFormat="1" applyFont="1" applyFill="1" applyBorder="1" applyAlignment="1">
      <alignment horizontal="right" vertical="center"/>
    </xf>
    <xf numFmtId="182" fontId="7" fillId="0" borderId="28" xfId="49" applyNumberFormat="1" applyFont="1" applyFill="1" applyBorder="1" applyAlignment="1">
      <alignment horizontal="right" vertical="center"/>
    </xf>
    <xf numFmtId="182" fontId="7" fillId="0" borderId="29" xfId="49" applyNumberFormat="1" applyFont="1" applyFill="1" applyBorder="1" applyAlignment="1">
      <alignment horizontal="right" vertical="center"/>
    </xf>
    <xf numFmtId="183" fontId="7" fillId="0" borderId="30" xfId="49" applyNumberFormat="1" applyFont="1" applyFill="1" applyBorder="1" applyAlignment="1">
      <alignment horizontal="right" vertical="center"/>
    </xf>
    <xf numFmtId="183" fontId="7" fillId="0" borderId="31" xfId="49" applyNumberFormat="1" applyFont="1" applyFill="1" applyBorder="1" applyAlignment="1">
      <alignment horizontal="right" vertical="center"/>
    </xf>
    <xf numFmtId="183" fontId="7" fillId="0" borderId="19" xfId="49" applyNumberFormat="1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38" fontId="32" fillId="0" borderId="0" xfId="49" applyFont="1" applyFill="1" applyBorder="1" applyAlignment="1">
      <alignment horizontal="right" vertical="center" shrinkToFit="1"/>
    </xf>
    <xf numFmtId="187" fontId="32" fillId="0" borderId="0" xfId="49" applyNumberFormat="1" applyFont="1" applyFill="1" applyBorder="1" applyAlignment="1">
      <alignment horizontal="right" vertical="center" shrinkToFit="1"/>
    </xf>
    <xf numFmtId="183" fontId="32" fillId="0" borderId="34" xfId="49" applyNumberFormat="1" applyFont="1" applyFill="1" applyBorder="1" applyAlignment="1">
      <alignment horizontal="right" vertical="center" shrinkToFit="1"/>
    </xf>
    <xf numFmtId="183" fontId="32" fillId="0" borderId="35" xfId="49" applyNumberFormat="1" applyFont="1" applyFill="1" applyBorder="1" applyAlignment="1">
      <alignment horizontal="right" vertical="center" shrinkToFit="1"/>
    </xf>
    <xf numFmtId="183" fontId="32" fillId="0" borderId="36" xfId="49" applyNumberFormat="1" applyFont="1" applyFill="1" applyBorder="1" applyAlignment="1">
      <alignment horizontal="right" vertical="center" shrinkToFit="1"/>
    </xf>
    <xf numFmtId="183" fontId="32" fillId="0" borderId="37" xfId="49" applyNumberFormat="1" applyFont="1" applyFill="1" applyBorder="1" applyAlignment="1">
      <alignment horizontal="right" vertical="center" shrinkToFit="1"/>
    </xf>
    <xf numFmtId="183" fontId="32" fillId="0" borderId="38" xfId="49" applyNumberFormat="1" applyFont="1" applyFill="1" applyBorder="1" applyAlignment="1">
      <alignment horizontal="right" vertical="center" shrinkToFit="1"/>
    </xf>
    <xf numFmtId="183" fontId="32" fillId="0" borderId="39" xfId="49" applyNumberFormat="1" applyFont="1" applyFill="1" applyBorder="1" applyAlignment="1">
      <alignment horizontal="right" vertical="center" shrinkToFit="1"/>
    </xf>
    <xf numFmtId="183" fontId="32" fillId="0" borderId="40" xfId="49" applyNumberFormat="1" applyFont="1" applyFill="1" applyBorder="1" applyAlignment="1">
      <alignment horizontal="right" vertical="center" shrinkToFit="1"/>
    </xf>
    <xf numFmtId="183" fontId="32" fillId="0" borderId="41" xfId="49" applyNumberFormat="1" applyFont="1" applyFill="1" applyBorder="1" applyAlignment="1">
      <alignment horizontal="right" vertical="center" shrinkToFit="1"/>
    </xf>
    <xf numFmtId="183" fontId="32" fillId="0" borderId="17" xfId="49" applyNumberFormat="1" applyFont="1" applyFill="1" applyBorder="1" applyAlignment="1">
      <alignment horizontal="right" vertical="center" shrinkToFit="1"/>
    </xf>
    <xf numFmtId="183" fontId="32" fillId="0" borderId="42" xfId="49" applyNumberFormat="1" applyFont="1" applyFill="1" applyBorder="1" applyAlignment="1">
      <alignment horizontal="right" vertical="center" shrinkToFit="1"/>
    </xf>
    <xf numFmtId="183" fontId="32" fillId="0" borderId="43" xfId="49" applyNumberFormat="1" applyFont="1" applyFill="1" applyBorder="1" applyAlignment="1">
      <alignment horizontal="right" vertical="center" shrinkToFit="1"/>
    </xf>
    <xf numFmtId="183" fontId="32" fillId="0" borderId="44" xfId="49" applyNumberFormat="1" applyFont="1" applyFill="1" applyBorder="1" applyAlignment="1">
      <alignment horizontal="right" vertical="center" shrinkToFit="1"/>
    </xf>
    <xf numFmtId="183" fontId="32" fillId="0" borderId="45" xfId="49" applyNumberFormat="1" applyFont="1" applyFill="1" applyBorder="1" applyAlignment="1">
      <alignment horizontal="right" vertical="center" shrinkToFit="1"/>
    </xf>
    <xf numFmtId="183" fontId="32" fillId="0" borderId="46" xfId="49" applyNumberFormat="1" applyFont="1" applyFill="1" applyBorder="1" applyAlignment="1">
      <alignment horizontal="right" vertical="center" shrinkToFit="1"/>
    </xf>
    <xf numFmtId="183" fontId="32" fillId="0" borderId="47" xfId="49" applyNumberFormat="1" applyFont="1" applyFill="1" applyBorder="1" applyAlignment="1">
      <alignment horizontal="right" vertical="center" shrinkToFit="1"/>
    </xf>
    <xf numFmtId="183" fontId="32" fillId="0" borderId="20" xfId="49" applyNumberFormat="1" applyFont="1" applyFill="1" applyBorder="1" applyAlignment="1">
      <alignment horizontal="right" vertical="center" shrinkToFit="1"/>
    </xf>
    <xf numFmtId="187" fontId="32" fillId="0" borderId="41" xfId="49" applyNumberFormat="1" applyFont="1" applyFill="1" applyBorder="1" applyAlignment="1">
      <alignment horizontal="right" vertical="center" shrinkToFit="1"/>
    </xf>
    <xf numFmtId="187" fontId="32" fillId="0" borderId="43" xfId="49" applyNumberFormat="1" applyFont="1" applyFill="1" applyBorder="1" applyAlignment="1">
      <alignment horizontal="right" vertical="center" shrinkToFit="1"/>
    </xf>
    <xf numFmtId="187" fontId="32" fillId="0" borderId="45" xfId="49" applyNumberFormat="1" applyFont="1" applyFill="1" applyBorder="1" applyAlignment="1">
      <alignment horizontal="right" vertical="center" shrinkToFit="1"/>
    </xf>
    <xf numFmtId="187" fontId="32" fillId="0" borderId="35" xfId="49" applyNumberFormat="1" applyFont="1" applyFill="1" applyBorder="1" applyAlignment="1">
      <alignment horizontal="right" vertical="center" shrinkToFit="1"/>
    </xf>
    <xf numFmtId="187" fontId="32" fillId="0" borderId="38" xfId="49" applyNumberFormat="1" applyFont="1" applyFill="1" applyBorder="1" applyAlignment="1">
      <alignment horizontal="right" vertical="center" shrinkToFit="1"/>
    </xf>
    <xf numFmtId="187" fontId="32" fillId="0" borderId="47" xfId="49" applyNumberFormat="1" applyFont="1" applyFill="1" applyBorder="1" applyAlignment="1">
      <alignment horizontal="right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center" vertical="center" shrinkToFit="1"/>
    </xf>
    <xf numFmtId="183" fontId="7" fillId="0" borderId="0" xfId="49" applyNumberFormat="1" applyFont="1" applyFill="1" applyBorder="1" applyAlignment="1">
      <alignment horizontal="right" vertical="center"/>
    </xf>
    <xf numFmtId="183" fontId="32" fillId="0" borderId="0" xfId="49" applyNumberFormat="1" applyFont="1" applyFill="1" applyBorder="1" applyAlignment="1">
      <alignment horizontal="right" vertical="center" shrinkToFit="1"/>
    </xf>
    <xf numFmtId="38" fontId="33" fillId="0" borderId="0" xfId="49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185" fontId="7" fillId="0" borderId="49" xfId="49" applyNumberFormat="1" applyFont="1" applyFill="1" applyBorder="1" applyAlignment="1">
      <alignment horizontal="right" vertical="center"/>
    </xf>
    <xf numFmtId="185" fontId="7" fillId="0" borderId="50" xfId="49" applyNumberFormat="1" applyFont="1" applyFill="1" applyBorder="1" applyAlignment="1">
      <alignment horizontal="right" vertical="center"/>
    </xf>
    <xf numFmtId="185" fontId="7" fillId="0" borderId="51" xfId="49" applyNumberFormat="1" applyFont="1" applyFill="1" applyBorder="1" applyAlignment="1">
      <alignment horizontal="right" vertical="center"/>
    </xf>
    <xf numFmtId="185" fontId="7" fillId="0" borderId="52" xfId="49" applyNumberFormat="1" applyFont="1" applyFill="1" applyBorder="1" applyAlignment="1">
      <alignment horizontal="right" vertical="center"/>
    </xf>
    <xf numFmtId="185" fontId="7" fillId="0" borderId="53" xfId="49" applyNumberFormat="1" applyFont="1" applyFill="1" applyBorder="1" applyAlignment="1">
      <alignment horizontal="right" vertical="center"/>
    </xf>
    <xf numFmtId="185" fontId="7" fillId="0" borderId="54" xfId="49" applyNumberFormat="1" applyFont="1" applyFill="1" applyBorder="1" applyAlignment="1">
      <alignment horizontal="right" vertical="center"/>
    </xf>
    <xf numFmtId="185" fontId="7" fillId="0" borderId="55" xfId="49" applyNumberFormat="1" applyFont="1" applyFill="1" applyBorder="1" applyAlignment="1">
      <alignment horizontal="right" vertical="center"/>
    </xf>
    <xf numFmtId="185" fontId="7" fillId="0" borderId="56" xfId="49" applyNumberFormat="1" applyFont="1" applyFill="1" applyBorder="1" applyAlignment="1">
      <alignment horizontal="right" vertical="center"/>
    </xf>
    <xf numFmtId="0" fontId="7" fillId="0" borderId="57" xfId="0" applyFont="1" applyFill="1" applyBorder="1" applyAlignment="1">
      <alignment horizontal="center" vertical="center"/>
    </xf>
    <xf numFmtId="185" fontId="7" fillId="0" borderId="58" xfId="49" applyNumberFormat="1" applyFont="1" applyFill="1" applyBorder="1" applyAlignment="1">
      <alignment horizontal="right" vertical="center"/>
    </xf>
    <xf numFmtId="185" fontId="7" fillId="0" borderId="59" xfId="49" applyNumberFormat="1" applyFont="1" applyFill="1" applyBorder="1" applyAlignment="1">
      <alignment horizontal="right" vertical="center"/>
    </xf>
    <xf numFmtId="185" fontId="7" fillId="0" borderId="33" xfId="49" applyNumberFormat="1" applyFont="1" applyFill="1" applyBorder="1" applyAlignment="1">
      <alignment horizontal="right" vertical="center"/>
    </xf>
    <xf numFmtId="185" fontId="7" fillId="0" borderId="60" xfId="49" applyNumberFormat="1" applyFont="1" applyFill="1" applyBorder="1" applyAlignment="1">
      <alignment horizontal="right" vertical="center"/>
    </xf>
    <xf numFmtId="185" fontId="7" fillId="0" borderId="61" xfId="49" applyNumberFormat="1" applyFont="1" applyFill="1" applyBorder="1" applyAlignment="1">
      <alignment horizontal="right" vertical="center"/>
    </xf>
    <xf numFmtId="186" fontId="7" fillId="0" borderId="49" xfId="49" applyNumberFormat="1" applyFont="1" applyFill="1" applyBorder="1" applyAlignment="1">
      <alignment horizontal="right" vertical="center"/>
    </xf>
    <xf numFmtId="186" fontId="7" fillId="0" borderId="50" xfId="49" applyNumberFormat="1" applyFont="1" applyFill="1" applyBorder="1" applyAlignment="1">
      <alignment horizontal="right" vertical="center"/>
    </xf>
    <xf numFmtId="186" fontId="7" fillId="0" borderId="62" xfId="49" applyNumberFormat="1" applyFont="1" applyFill="1" applyBorder="1" applyAlignment="1">
      <alignment horizontal="right" vertical="center"/>
    </xf>
    <xf numFmtId="186" fontId="7" fillId="0" borderId="53" xfId="49" applyNumberFormat="1" applyFont="1" applyFill="1" applyBorder="1" applyAlignment="1">
      <alignment horizontal="right" vertical="center"/>
    </xf>
    <xf numFmtId="186" fontId="7" fillId="0" borderId="63" xfId="49" applyNumberFormat="1" applyFont="1" applyFill="1" applyBorder="1" applyAlignment="1">
      <alignment horizontal="right" vertical="center"/>
    </xf>
    <xf numFmtId="186" fontId="7" fillId="0" borderId="52" xfId="49" applyNumberFormat="1" applyFont="1" applyFill="1" applyBorder="1" applyAlignment="1">
      <alignment horizontal="right" vertical="center"/>
    </xf>
    <xf numFmtId="186" fontId="7" fillId="0" borderId="58" xfId="49" applyNumberFormat="1" applyFont="1" applyFill="1" applyBorder="1" applyAlignment="1">
      <alignment horizontal="right" vertical="center"/>
    </xf>
    <xf numFmtId="186" fontId="7" fillId="0" borderId="59" xfId="49" applyNumberFormat="1" applyFont="1" applyFill="1" applyBorder="1" applyAlignment="1">
      <alignment horizontal="right" vertical="center"/>
    </xf>
    <xf numFmtId="186" fontId="7" fillId="0" borderId="64" xfId="49" applyNumberFormat="1" applyFont="1" applyFill="1" applyBorder="1" applyAlignment="1">
      <alignment horizontal="right" vertical="center"/>
    </xf>
    <xf numFmtId="186" fontId="7" fillId="0" borderId="61" xfId="49" applyNumberFormat="1" applyFont="1" applyFill="1" applyBorder="1" applyAlignment="1">
      <alignment horizontal="right" vertical="center"/>
    </xf>
    <xf numFmtId="186" fontId="7" fillId="0" borderId="65" xfId="49" applyNumberFormat="1" applyFont="1" applyFill="1" applyBorder="1" applyAlignment="1">
      <alignment horizontal="right" vertical="center"/>
    </xf>
    <xf numFmtId="186" fontId="7" fillId="0" borderId="60" xfId="49" applyNumberFormat="1" applyFont="1" applyFill="1" applyBorder="1" applyAlignment="1">
      <alignment horizontal="right" vertical="center"/>
    </xf>
    <xf numFmtId="0" fontId="7" fillId="0" borderId="63" xfId="0" applyFont="1" applyFill="1" applyBorder="1" applyAlignment="1">
      <alignment horizontal="center" vertical="center"/>
    </xf>
    <xf numFmtId="185" fontId="7" fillId="0" borderId="66" xfId="49" applyNumberFormat="1" applyFont="1" applyFill="1" applyBorder="1" applyAlignment="1">
      <alignment horizontal="right" vertical="center"/>
    </xf>
    <xf numFmtId="185" fontId="7" fillId="0" borderId="67" xfId="49" applyNumberFormat="1" applyFont="1" applyFill="1" applyBorder="1" applyAlignment="1">
      <alignment horizontal="right" vertical="center"/>
    </xf>
    <xf numFmtId="185" fontId="7" fillId="0" borderId="68" xfId="49" applyNumberFormat="1" applyFont="1" applyFill="1" applyBorder="1" applyAlignment="1">
      <alignment horizontal="right" vertical="center"/>
    </xf>
    <xf numFmtId="38" fontId="0" fillId="0" borderId="0" xfId="49" applyFont="1" applyBorder="1" applyAlignment="1">
      <alignment horizontal="right"/>
    </xf>
    <xf numFmtId="182" fontId="32" fillId="0" borderId="0" xfId="49" applyNumberFormat="1" applyFont="1" applyFill="1" applyBorder="1" applyAlignment="1">
      <alignment horizontal="right" vertical="center"/>
    </xf>
    <xf numFmtId="188" fontId="30" fillId="0" borderId="59" xfId="49" applyNumberFormat="1" applyFont="1" applyBorder="1" applyAlignment="1">
      <alignment horizontal="right" vertical="center" shrinkToFit="1"/>
    </xf>
    <xf numFmtId="188" fontId="30" fillId="0" borderId="59" xfId="49" applyNumberFormat="1" applyFont="1" applyFill="1" applyBorder="1" applyAlignment="1">
      <alignment horizontal="right" vertical="center" shrinkToFit="1"/>
    </xf>
    <xf numFmtId="188" fontId="30" fillId="0" borderId="64" xfId="0" applyNumberFormat="1" applyFont="1" applyBorder="1" applyAlignment="1" quotePrefix="1">
      <alignment horizontal="right" vertical="center" shrinkToFit="1"/>
    </xf>
    <xf numFmtId="188" fontId="30" fillId="0" borderId="59" xfId="49" applyNumberFormat="1" applyFont="1" applyBorder="1" applyAlignment="1">
      <alignment vertical="center" shrinkToFit="1"/>
    </xf>
    <xf numFmtId="188" fontId="30" fillId="0" borderId="0" xfId="49" applyNumberFormat="1" applyFont="1" applyFill="1" applyBorder="1" applyAlignment="1">
      <alignment horizontal="right" vertical="center" shrinkToFit="1"/>
    </xf>
    <xf numFmtId="188" fontId="32" fillId="0" borderId="0" xfId="49" applyNumberFormat="1" applyFont="1" applyFill="1" applyBorder="1" applyAlignment="1">
      <alignment horizontal="right" vertical="center"/>
    </xf>
    <xf numFmtId="188" fontId="30" fillId="0" borderId="59" xfId="0" applyNumberFormat="1" applyFont="1" applyBorder="1" applyAlignment="1" quotePrefix="1">
      <alignment horizontal="right" vertical="center" shrinkToFit="1"/>
    </xf>
    <xf numFmtId="0" fontId="8" fillId="0" borderId="0" xfId="0" applyFont="1" applyAlignment="1">
      <alignment horizontal="right" vertical="center"/>
    </xf>
    <xf numFmtId="188" fontId="32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188" fontId="32" fillId="0" borderId="59" xfId="0" applyNumberFormat="1" applyFont="1" applyFill="1" applyBorder="1" applyAlignment="1">
      <alignment horizontal="right" vertical="center"/>
    </xf>
    <xf numFmtId="188" fontId="32" fillId="0" borderId="69" xfId="49" applyNumberFormat="1" applyFont="1" applyFill="1" applyBorder="1" applyAlignment="1">
      <alignment horizontal="right" vertical="center"/>
    </xf>
    <xf numFmtId="188" fontId="32" fillId="0" borderId="70" xfId="49" applyNumberFormat="1" applyFont="1" applyFill="1" applyBorder="1" applyAlignment="1">
      <alignment horizontal="right" vertical="center"/>
    </xf>
    <xf numFmtId="188" fontId="32" fillId="0" borderId="71" xfId="49" applyNumberFormat="1" applyFont="1" applyFill="1" applyBorder="1" applyAlignment="1">
      <alignment horizontal="right" vertical="center"/>
    </xf>
    <xf numFmtId="188" fontId="32" fillId="0" borderId="72" xfId="49" applyNumberFormat="1" applyFont="1" applyFill="1" applyBorder="1" applyAlignment="1">
      <alignment horizontal="right" vertical="center"/>
    </xf>
    <xf numFmtId="188" fontId="30" fillId="0" borderId="54" xfId="49" applyNumberFormat="1" applyFont="1" applyFill="1" applyBorder="1" applyAlignment="1">
      <alignment horizontal="right" vertical="center" shrinkToFit="1"/>
    </xf>
    <xf numFmtId="188" fontId="30" fillId="0" borderId="73" xfId="49" applyNumberFormat="1" applyFont="1" applyFill="1" applyBorder="1" applyAlignment="1">
      <alignment horizontal="right" vertical="center" shrinkToFit="1"/>
    </xf>
    <xf numFmtId="188" fontId="30" fillId="0" borderId="32" xfId="49" applyNumberFormat="1" applyFont="1" applyFill="1" applyBorder="1" applyAlignment="1">
      <alignment horizontal="right" vertical="center" shrinkToFit="1"/>
    </xf>
    <xf numFmtId="188" fontId="32" fillId="0" borderId="74" xfId="49" applyNumberFormat="1" applyFont="1" applyFill="1" applyBorder="1" applyAlignment="1">
      <alignment horizontal="right" vertical="center"/>
    </xf>
    <xf numFmtId="188" fontId="30" fillId="0" borderId="30" xfId="49" applyNumberFormat="1" applyFont="1" applyFill="1" applyBorder="1" applyAlignment="1">
      <alignment horizontal="right" vertical="center" shrinkToFit="1"/>
    </xf>
    <xf numFmtId="188" fontId="30" fillId="0" borderId="75" xfId="49" applyNumberFormat="1" applyFont="1" applyBorder="1" applyAlignment="1">
      <alignment horizontal="right" vertical="center" shrinkToFit="1"/>
    </xf>
    <xf numFmtId="188" fontId="30" fillId="0" borderId="75" xfId="0" applyNumberFormat="1" applyFont="1" applyBorder="1" applyAlignment="1" quotePrefix="1">
      <alignment horizontal="right" vertical="center" shrinkToFit="1"/>
    </xf>
    <xf numFmtId="188" fontId="30" fillId="0" borderId="75" xfId="49" applyNumberFormat="1" applyFont="1" applyBorder="1" applyAlignment="1">
      <alignment vertical="center" shrinkToFit="1"/>
    </xf>
    <xf numFmtId="188" fontId="35" fillId="0" borderId="75" xfId="49" applyNumberFormat="1" applyFont="1" applyBorder="1" applyAlignment="1">
      <alignment horizontal="right" vertical="center" shrinkToFit="1"/>
    </xf>
    <xf numFmtId="188" fontId="32" fillId="0" borderId="30" xfId="49" applyNumberFormat="1" applyFont="1" applyFill="1" applyBorder="1" applyAlignment="1">
      <alignment horizontal="right" vertical="center"/>
    </xf>
    <xf numFmtId="188" fontId="32" fillId="0" borderId="75" xfId="0" applyNumberFormat="1" applyFont="1" applyFill="1" applyBorder="1" applyAlignment="1">
      <alignment horizontal="right" vertical="center"/>
    </xf>
    <xf numFmtId="188" fontId="32" fillId="0" borderId="31" xfId="49" applyNumberFormat="1" applyFont="1" applyFill="1" applyBorder="1" applyAlignment="1">
      <alignment horizontal="right" vertical="center"/>
    </xf>
    <xf numFmtId="188" fontId="32" fillId="0" borderId="33" xfId="0" applyNumberFormat="1" applyFont="1" applyFill="1" applyBorder="1" applyAlignment="1">
      <alignment horizontal="right" vertical="center"/>
    </xf>
    <xf numFmtId="188" fontId="32" fillId="0" borderId="76" xfId="0" applyNumberFormat="1" applyFont="1" applyFill="1" applyBorder="1" applyAlignment="1">
      <alignment horizontal="right" vertical="center"/>
    </xf>
    <xf numFmtId="0" fontId="30" fillId="4" borderId="77" xfId="0" applyFont="1" applyFill="1" applyBorder="1" applyAlignment="1">
      <alignment horizontal="center" vertical="center" shrinkToFit="1"/>
    </xf>
    <xf numFmtId="0" fontId="30" fillId="4" borderId="78" xfId="0" applyFont="1" applyFill="1" applyBorder="1" applyAlignment="1">
      <alignment horizontal="center" vertical="center" shrinkToFit="1"/>
    </xf>
    <xf numFmtId="188" fontId="30" fillId="0" borderId="30" xfId="49" applyNumberFormat="1" applyFont="1" applyBorder="1" applyAlignment="1">
      <alignment horizontal="right" vertical="center" shrinkToFit="1"/>
    </xf>
    <xf numFmtId="188" fontId="30" fillId="0" borderId="30" xfId="0" applyNumberFormat="1" applyFont="1" applyBorder="1" applyAlignment="1" quotePrefix="1">
      <alignment horizontal="right" vertical="center" shrinkToFit="1"/>
    </xf>
    <xf numFmtId="188" fontId="30" fillId="0" borderId="30" xfId="49" applyNumberFormat="1" applyFont="1" applyBorder="1" applyAlignment="1">
      <alignment vertical="center" shrinkToFit="1"/>
    </xf>
    <xf numFmtId="188" fontId="35" fillId="0" borderId="30" xfId="49" applyNumberFormat="1" applyFont="1" applyBorder="1" applyAlignment="1">
      <alignment horizontal="right" vertical="center" shrinkToFit="1"/>
    </xf>
    <xf numFmtId="188" fontId="35" fillId="0" borderId="31" xfId="49" applyNumberFormat="1" applyFont="1" applyBorder="1" applyAlignment="1">
      <alignment horizontal="right" vertical="center" shrinkToFit="1"/>
    </xf>
    <xf numFmtId="188" fontId="35" fillId="0" borderId="76" xfId="49" applyNumberFormat="1" applyFont="1" applyBorder="1" applyAlignment="1">
      <alignment horizontal="right" vertical="center" shrinkToFit="1"/>
    </xf>
    <xf numFmtId="188" fontId="30" fillId="0" borderId="56" xfId="49" applyNumberFormat="1" applyFont="1" applyFill="1" applyBorder="1" applyAlignment="1">
      <alignment horizontal="right" vertical="center" shrinkToFit="1"/>
    </xf>
    <xf numFmtId="188" fontId="30" fillId="0" borderId="31" xfId="49" applyNumberFormat="1" applyFont="1" applyFill="1" applyBorder="1" applyAlignment="1">
      <alignment horizontal="right" vertical="center" shrinkToFit="1"/>
    </xf>
    <xf numFmtId="188" fontId="32" fillId="0" borderId="19" xfId="49" applyNumberFormat="1" applyFont="1" applyFill="1" applyBorder="1" applyAlignment="1">
      <alignment horizontal="right" vertical="center"/>
    </xf>
    <xf numFmtId="188" fontId="32" fillId="0" borderId="60" xfId="0" applyNumberFormat="1" applyFont="1" applyFill="1" applyBorder="1" applyAlignment="1">
      <alignment horizontal="right" vertical="center"/>
    </xf>
    <xf numFmtId="188" fontId="32" fillId="0" borderId="79" xfId="0" applyNumberFormat="1" applyFont="1" applyFill="1" applyBorder="1" applyAlignment="1">
      <alignment horizontal="right" vertical="center"/>
    </xf>
    <xf numFmtId="188" fontId="35" fillId="0" borderId="19" xfId="49" applyNumberFormat="1" applyFont="1" applyBorder="1" applyAlignment="1">
      <alignment horizontal="right" vertical="center" shrinkToFit="1"/>
    </xf>
    <xf numFmtId="188" fontId="35" fillId="0" borderId="79" xfId="49" applyNumberFormat="1" applyFont="1" applyBorder="1" applyAlignment="1">
      <alignment horizontal="right" vertical="center" shrinkToFit="1"/>
    </xf>
    <xf numFmtId="188" fontId="30" fillId="0" borderId="15" xfId="49" applyNumberFormat="1" applyFont="1" applyFill="1" applyBorder="1" applyAlignment="1">
      <alignment horizontal="right" vertical="center" shrinkToFit="1"/>
    </xf>
    <xf numFmtId="188" fontId="32" fillId="0" borderId="15" xfId="49" applyNumberFormat="1" applyFont="1" applyFill="1" applyBorder="1" applyAlignment="1">
      <alignment horizontal="right" vertical="center"/>
    </xf>
    <xf numFmtId="188" fontId="32" fillId="0" borderId="58" xfId="0" applyNumberFormat="1" applyFont="1" applyFill="1" applyBorder="1" applyAlignment="1">
      <alignment horizontal="right" vertical="center"/>
    </xf>
    <xf numFmtId="188" fontId="32" fillId="0" borderId="16" xfId="0" applyNumberFormat="1" applyFont="1" applyFill="1" applyBorder="1" applyAlignment="1">
      <alignment horizontal="right" vertical="center"/>
    </xf>
    <xf numFmtId="188" fontId="35" fillId="0" borderId="15" xfId="49" applyNumberFormat="1" applyFont="1" applyBorder="1" applyAlignment="1">
      <alignment horizontal="right" vertical="center" shrinkToFit="1"/>
    </xf>
    <xf numFmtId="188" fontId="35" fillId="0" borderId="16" xfId="49" applyNumberFormat="1" applyFont="1" applyBorder="1" applyAlignment="1">
      <alignment horizontal="right" vertical="center" shrinkToFit="1"/>
    </xf>
    <xf numFmtId="188" fontId="32" fillId="0" borderId="11" xfId="49" applyNumberFormat="1" applyFont="1" applyFill="1" applyBorder="1" applyAlignment="1">
      <alignment horizontal="right" vertical="center"/>
    </xf>
    <xf numFmtId="188" fontId="32" fillId="0" borderId="61" xfId="0" applyNumberFormat="1" applyFont="1" applyFill="1" applyBorder="1" applyAlignment="1">
      <alignment horizontal="right" vertical="center"/>
    </xf>
    <xf numFmtId="188" fontId="32" fillId="0" borderId="18" xfId="0" applyNumberFormat="1" applyFont="1" applyFill="1" applyBorder="1" applyAlignment="1">
      <alignment horizontal="right" vertical="center"/>
    </xf>
    <xf numFmtId="188" fontId="35" fillId="0" borderId="11" xfId="49" applyNumberFormat="1" applyFont="1" applyBorder="1" applyAlignment="1">
      <alignment horizontal="right" vertical="center" shrinkToFit="1"/>
    </xf>
    <xf numFmtId="188" fontId="35" fillId="0" borderId="18" xfId="49" applyNumberFormat="1" applyFont="1" applyBorder="1" applyAlignment="1">
      <alignment horizontal="right" vertical="center" shrinkToFit="1"/>
    </xf>
    <xf numFmtId="188" fontId="30" fillId="0" borderId="10" xfId="49" applyNumberFormat="1" applyFont="1" applyFill="1" applyBorder="1" applyAlignment="1">
      <alignment horizontal="right" vertical="center" shrinkToFit="1"/>
    </xf>
    <xf numFmtId="0" fontId="30" fillId="0" borderId="31" xfId="0" applyFont="1" applyFill="1" applyBorder="1" applyAlignment="1">
      <alignment horizontal="center" vertical="center" shrinkToFit="1"/>
    </xf>
    <xf numFmtId="0" fontId="30" fillId="0" borderId="33" xfId="0" applyFont="1" applyBorder="1" applyAlignment="1" quotePrefix="1">
      <alignment horizontal="center" vertical="center" shrinkToFit="1"/>
    </xf>
    <xf numFmtId="0" fontId="30" fillId="0" borderId="76" xfId="0" applyFont="1" applyBorder="1" applyAlignment="1" quotePrefix="1">
      <alignment horizontal="center" vertical="center" shrinkToFit="1"/>
    </xf>
    <xf numFmtId="0" fontId="31" fillId="4" borderId="31" xfId="0" applyFont="1" applyFill="1" applyBorder="1" applyAlignment="1">
      <alignment horizontal="center" vertical="center" wrapText="1" shrinkToFit="1"/>
    </xf>
    <xf numFmtId="0" fontId="31" fillId="4" borderId="76" xfId="0" applyFont="1" applyFill="1" applyBorder="1" applyAlignment="1">
      <alignment horizontal="center" vertical="center" wrapText="1" shrinkToFit="1"/>
    </xf>
    <xf numFmtId="0" fontId="30" fillId="0" borderId="23" xfId="0" applyFont="1" applyBorder="1" applyAlignment="1" quotePrefix="1">
      <alignment horizontal="center" vertical="center" shrinkToFit="1"/>
    </xf>
    <xf numFmtId="0" fontId="30" fillId="0" borderId="61" xfId="0" applyFont="1" applyBorder="1" applyAlignment="1" quotePrefix="1">
      <alignment horizontal="center" vertical="center" shrinkToFit="1"/>
    </xf>
    <xf numFmtId="0" fontId="30" fillId="0" borderId="28" xfId="0" applyFont="1" applyBorder="1" applyAlignment="1" quotePrefix="1">
      <alignment horizontal="center" vertical="center" shrinkToFit="1"/>
    </xf>
    <xf numFmtId="188" fontId="30" fillId="0" borderId="12" xfId="0" applyNumberFormat="1" applyFont="1" applyBorder="1" applyAlignment="1" quotePrefix="1">
      <alignment horizontal="right" vertical="center" shrinkToFit="1"/>
    </xf>
    <xf numFmtId="188" fontId="30" fillId="0" borderId="10" xfId="0" applyNumberFormat="1" applyFont="1" applyBorder="1" applyAlignment="1" quotePrefix="1">
      <alignment horizontal="right" vertical="center" shrinkToFit="1"/>
    </xf>
    <xf numFmtId="188" fontId="30" fillId="0" borderId="58" xfId="49" applyNumberFormat="1" applyFont="1" applyBorder="1" applyAlignment="1">
      <alignment horizontal="right" vertical="center" shrinkToFit="1"/>
    </xf>
    <xf numFmtId="188" fontId="30" fillId="0" borderId="16" xfId="49" applyNumberFormat="1" applyFont="1" applyBorder="1" applyAlignment="1">
      <alignment horizontal="right" vertical="center" shrinkToFit="1"/>
    </xf>
    <xf numFmtId="188" fontId="30" fillId="0" borderId="15" xfId="49" applyNumberFormat="1" applyFont="1" applyBorder="1" applyAlignment="1">
      <alignment horizontal="right" vertical="center" shrinkToFit="1"/>
    </xf>
    <xf numFmtId="188" fontId="30" fillId="0" borderId="33" xfId="0" applyNumberFormat="1" applyFont="1" applyBorder="1" applyAlignment="1" quotePrefix="1">
      <alignment horizontal="right" vertical="center" shrinkToFit="1"/>
    </xf>
    <xf numFmtId="188" fontId="30" fillId="0" borderId="76" xfId="0" applyNumberFormat="1" applyFont="1" applyBorder="1" applyAlignment="1" quotePrefix="1">
      <alignment horizontal="right" vertical="center" shrinkToFit="1"/>
    </xf>
    <xf numFmtId="188" fontId="30" fillId="0" borderId="31" xfId="0" applyNumberFormat="1" applyFont="1" applyBorder="1" applyAlignment="1" quotePrefix="1">
      <alignment horizontal="right" vertical="center" shrinkToFit="1"/>
    </xf>
    <xf numFmtId="188" fontId="30" fillId="0" borderId="33" xfId="49" applyNumberFormat="1" applyFont="1" applyBorder="1" applyAlignment="1">
      <alignment horizontal="right" vertical="center" shrinkToFit="1"/>
    </xf>
    <xf numFmtId="188" fontId="30" fillId="0" borderId="33" xfId="49" applyNumberFormat="1" applyFont="1" applyFill="1" applyBorder="1" applyAlignment="1">
      <alignment horizontal="right" vertical="center" shrinkToFit="1"/>
    </xf>
    <xf numFmtId="188" fontId="30" fillId="0" borderId="76" xfId="49" applyNumberFormat="1" applyFont="1" applyBorder="1" applyAlignment="1">
      <alignment horizontal="right" vertical="center" shrinkToFit="1"/>
    </xf>
    <xf numFmtId="188" fontId="30" fillId="0" borderId="31" xfId="49" applyNumberFormat="1" applyFont="1" applyBorder="1" applyAlignment="1">
      <alignment horizontal="right" vertical="center" shrinkToFit="1"/>
    </xf>
    <xf numFmtId="188" fontId="30" fillId="0" borderId="58" xfId="0" applyNumberFormat="1" applyFont="1" applyBorder="1" applyAlignment="1" quotePrefix="1">
      <alignment horizontal="right" vertical="center" shrinkToFit="1"/>
    </xf>
    <xf numFmtId="188" fontId="30" fillId="0" borderId="16" xfId="0" applyNumberFormat="1" applyFont="1" applyBorder="1" applyAlignment="1" quotePrefix="1">
      <alignment horizontal="right" vertical="center" shrinkToFit="1"/>
    </xf>
    <xf numFmtId="188" fontId="30" fillId="0" borderId="15" xfId="0" applyNumberFormat="1" applyFont="1" applyBorder="1" applyAlignment="1" quotePrefix="1">
      <alignment horizontal="right" vertical="center" shrinkToFit="1"/>
    </xf>
    <xf numFmtId="188" fontId="34" fillId="0" borderId="33" xfId="0" applyNumberFormat="1" applyFont="1" applyBorder="1" applyAlignment="1" quotePrefix="1">
      <alignment horizontal="right" vertical="center" shrinkToFit="1"/>
    </xf>
    <xf numFmtId="188" fontId="30" fillId="0" borderId="58" xfId="0" applyNumberFormat="1" applyFont="1" applyBorder="1" applyAlignment="1">
      <alignment horizontal="right" vertical="center" shrinkToFit="1"/>
    </xf>
    <xf numFmtId="188" fontId="30" fillId="0" borderId="58" xfId="49" applyNumberFormat="1" applyFont="1" applyBorder="1" applyAlignment="1">
      <alignment vertical="center" shrinkToFit="1"/>
    </xf>
    <xf numFmtId="188" fontId="30" fillId="0" borderId="16" xfId="49" applyNumberFormat="1" applyFont="1" applyBorder="1" applyAlignment="1">
      <alignment vertical="center" shrinkToFit="1"/>
    </xf>
    <xf numFmtId="188" fontId="30" fillId="0" borderId="15" xfId="49" applyNumberFormat="1" applyFont="1" applyBorder="1" applyAlignment="1">
      <alignment vertical="center" shrinkToFit="1"/>
    </xf>
    <xf numFmtId="188" fontId="30" fillId="0" borderId="33" xfId="49" applyNumberFormat="1" applyFont="1" applyFill="1" applyBorder="1" applyAlignment="1">
      <alignment vertical="center" shrinkToFit="1"/>
    </xf>
    <xf numFmtId="188" fontId="30" fillId="0" borderId="76" xfId="49" applyNumberFormat="1" applyFont="1" applyFill="1" applyBorder="1" applyAlignment="1">
      <alignment vertical="center" shrinkToFit="1"/>
    </xf>
    <xf numFmtId="188" fontId="30" fillId="0" borderId="31" xfId="49" applyNumberFormat="1" applyFont="1" applyFill="1" applyBorder="1" applyAlignment="1">
      <alignment vertical="center" shrinkToFit="1"/>
    </xf>
    <xf numFmtId="188" fontId="30" fillId="0" borderId="0" xfId="49" applyNumberFormat="1" applyFont="1" applyFill="1" applyBorder="1" applyAlignment="1">
      <alignment vertical="center" shrinkToFit="1"/>
    </xf>
    <xf numFmtId="188" fontId="35" fillId="0" borderId="16" xfId="49" applyNumberFormat="1" applyFont="1" applyFill="1" applyBorder="1" applyAlignment="1" applyProtection="1">
      <alignment horizontal="right" vertical="center" shrinkToFit="1"/>
      <protection locked="0"/>
    </xf>
    <xf numFmtId="188" fontId="35" fillId="0" borderId="15" xfId="49" applyNumberFormat="1" applyFont="1" applyFill="1" applyBorder="1" applyAlignment="1" applyProtection="1">
      <alignment horizontal="right" vertical="center" shrinkToFit="1"/>
      <protection locked="0"/>
    </xf>
    <xf numFmtId="0" fontId="37" fillId="0" borderId="0" xfId="0" applyFont="1" applyFill="1" applyAlignment="1">
      <alignment horizontal="left" vertical="center"/>
    </xf>
    <xf numFmtId="0" fontId="3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/>
    </xf>
    <xf numFmtId="189" fontId="7" fillId="0" borderId="0" xfId="49" applyNumberFormat="1" applyFont="1" applyFill="1" applyBorder="1" applyAlignment="1">
      <alignment horizontal="right" vertical="center"/>
    </xf>
    <xf numFmtId="190" fontId="30" fillId="0" borderId="15" xfId="42" applyNumberFormat="1" applyFont="1" applyBorder="1" applyAlignment="1">
      <alignment horizontal="right" vertical="center" shrinkToFit="1"/>
    </xf>
    <xf numFmtId="190" fontId="30" fillId="0" borderId="58" xfId="42" applyNumberFormat="1" applyFont="1" applyBorder="1" applyAlignment="1">
      <alignment horizontal="right" vertical="center" shrinkToFit="1"/>
    </xf>
    <xf numFmtId="190" fontId="30" fillId="0" borderId="26" xfId="42" applyNumberFormat="1" applyFont="1" applyBorder="1" applyAlignment="1">
      <alignment horizontal="right" vertical="center" shrinkToFit="1"/>
    </xf>
    <xf numFmtId="190" fontId="30" fillId="0" borderId="30" xfId="42" applyNumberFormat="1" applyFont="1" applyBorder="1" applyAlignment="1">
      <alignment horizontal="right" vertical="center" shrinkToFit="1"/>
    </xf>
    <xf numFmtId="190" fontId="30" fillId="0" borderId="59" xfId="42" applyNumberFormat="1" applyFont="1" applyBorder="1" applyAlignment="1">
      <alignment horizontal="right" vertical="center" shrinkToFit="1"/>
    </xf>
    <xf numFmtId="190" fontId="30" fillId="0" borderId="80" xfId="42" applyNumberFormat="1" applyFont="1" applyBorder="1" applyAlignment="1">
      <alignment horizontal="right" vertical="center" shrinkToFit="1"/>
    </xf>
    <xf numFmtId="190" fontId="30" fillId="0" borderId="31" xfId="42" applyNumberFormat="1" applyFont="1" applyBorder="1" applyAlignment="1">
      <alignment horizontal="right" vertical="center" shrinkToFit="1"/>
    </xf>
    <xf numFmtId="190" fontId="30" fillId="0" borderId="33" xfId="42" applyNumberFormat="1" applyFont="1" applyBorder="1" applyAlignment="1">
      <alignment horizontal="right" vertical="center" shrinkToFit="1"/>
    </xf>
    <xf numFmtId="190" fontId="30" fillId="0" borderId="81" xfId="42" applyNumberFormat="1" applyFont="1" applyBorder="1" applyAlignment="1">
      <alignment horizontal="right" vertical="center" shrinkToFit="1"/>
    </xf>
    <xf numFmtId="190" fontId="30" fillId="0" borderId="10" xfId="42" applyNumberFormat="1" applyFont="1" applyBorder="1" applyAlignment="1">
      <alignment horizontal="right" vertical="center" shrinkToFit="1"/>
    </xf>
    <xf numFmtId="190" fontId="30" fillId="0" borderId="64" xfId="42" applyNumberFormat="1" applyFont="1" applyBorder="1" applyAlignment="1">
      <alignment horizontal="right" vertical="center" shrinkToFit="1"/>
    </xf>
    <xf numFmtId="190" fontId="30" fillId="0" borderId="27" xfId="42" applyNumberFormat="1" applyFont="1" applyBorder="1" applyAlignment="1">
      <alignment horizontal="right" vertical="center" shrinkToFit="1"/>
    </xf>
    <xf numFmtId="190" fontId="30" fillId="0" borderId="0" xfId="42" applyNumberFormat="1" applyFont="1" applyBorder="1" applyAlignment="1">
      <alignment horizontal="right" vertical="center" shrinkToFit="1"/>
    </xf>
    <xf numFmtId="190" fontId="30" fillId="0" borderId="19" xfId="42" applyNumberFormat="1" applyFont="1" applyBorder="1" applyAlignment="1">
      <alignment horizontal="right" vertical="center" shrinkToFit="1"/>
    </xf>
    <xf numFmtId="190" fontId="30" fillId="0" borderId="60" xfId="42" applyNumberFormat="1" applyFont="1" applyBorder="1" applyAlignment="1">
      <alignment horizontal="right" vertical="center" shrinkToFit="1"/>
    </xf>
    <xf numFmtId="190" fontId="30" fillId="0" borderId="79" xfId="42" applyNumberFormat="1" applyFont="1" applyBorder="1" applyAlignment="1">
      <alignment horizontal="right" vertical="center" shrinkToFit="1"/>
    </xf>
    <xf numFmtId="190" fontId="30" fillId="0" borderId="16" xfId="42" applyNumberFormat="1" applyFont="1" applyBorder="1" applyAlignment="1">
      <alignment horizontal="right" vertical="center" shrinkToFit="1"/>
    </xf>
    <xf numFmtId="190" fontId="30" fillId="0" borderId="75" xfId="42" applyNumberFormat="1" applyFont="1" applyBorder="1" applyAlignment="1">
      <alignment horizontal="right" vertical="center" shrinkToFit="1"/>
    </xf>
    <xf numFmtId="190" fontId="30" fillId="0" borderId="76" xfId="42" applyNumberFormat="1" applyFont="1" applyBorder="1" applyAlignment="1">
      <alignment horizontal="right" vertical="center" shrinkToFit="1"/>
    </xf>
    <xf numFmtId="190" fontId="30" fillId="0" borderId="12" xfId="42" applyNumberFormat="1" applyFont="1" applyBorder="1" applyAlignment="1">
      <alignment horizontal="right" vertical="center" shrinkToFit="1"/>
    </xf>
    <xf numFmtId="190" fontId="30" fillId="0" borderId="11" xfId="42" applyNumberFormat="1" applyFont="1" applyBorder="1" applyAlignment="1">
      <alignment horizontal="right" vertical="center" shrinkToFit="1"/>
    </xf>
    <xf numFmtId="190" fontId="30" fillId="0" borderId="61" xfId="42" applyNumberFormat="1" applyFont="1" applyBorder="1" applyAlignment="1">
      <alignment horizontal="right" vertical="center" shrinkToFit="1"/>
    </xf>
    <xf numFmtId="190" fontId="30" fillId="0" borderId="28" xfId="42" applyNumberFormat="1" applyFont="1" applyBorder="1" applyAlignment="1">
      <alignment horizontal="right" vertical="center" shrinkToFit="1"/>
    </xf>
    <xf numFmtId="190" fontId="30" fillId="0" borderId="18" xfId="42" applyNumberFormat="1" applyFont="1" applyBorder="1" applyAlignment="1">
      <alignment horizontal="right" vertical="center" shrinkToFit="1"/>
    </xf>
    <xf numFmtId="191" fontId="7" fillId="0" borderId="70" xfId="49" applyNumberFormat="1" applyFont="1" applyFill="1" applyBorder="1" applyAlignment="1">
      <alignment horizontal="right" vertical="center"/>
    </xf>
    <xf numFmtId="191" fontId="7" fillId="0" borderId="82" xfId="49" applyNumberFormat="1" applyFont="1" applyFill="1" applyBorder="1" applyAlignment="1">
      <alignment horizontal="right" vertical="center"/>
    </xf>
    <xf numFmtId="191" fontId="7" fillId="0" borderId="83" xfId="49" applyNumberFormat="1" applyFont="1" applyFill="1" applyBorder="1" applyAlignment="1">
      <alignment horizontal="right" vertical="center"/>
    </xf>
    <xf numFmtId="191" fontId="7" fillId="0" borderId="0" xfId="49" applyNumberFormat="1" applyFont="1" applyFill="1" applyBorder="1" applyAlignment="1">
      <alignment horizontal="right" vertical="center"/>
    </xf>
    <xf numFmtId="191" fontId="7" fillId="0" borderId="69" xfId="49" applyNumberFormat="1" applyFont="1" applyFill="1" applyBorder="1" applyAlignment="1">
      <alignment horizontal="right" vertical="center"/>
    </xf>
    <xf numFmtId="191" fontId="7" fillId="0" borderId="72" xfId="49" applyNumberFormat="1" applyFont="1" applyFill="1" applyBorder="1" applyAlignment="1">
      <alignment horizontal="right"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left" vertical="center"/>
    </xf>
    <xf numFmtId="181" fontId="7" fillId="0" borderId="70" xfId="49" applyNumberFormat="1" applyFont="1" applyFill="1" applyBorder="1" applyAlignment="1">
      <alignment horizontal="right" vertical="center"/>
    </xf>
    <xf numFmtId="181" fontId="7" fillId="0" borderId="82" xfId="49" applyNumberFormat="1" applyFont="1" applyFill="1" applyBorder="1" applyAlignment="1">
      <alignment horizontal="right" vertical="center"/>
    </xf>
    <xf numFmtId="181" fontId="7" fillId="0" borderId="83" xfId="49" applyNumberFormat="1" applyFont="1" applyFill="1" applyBorder="1" applyAlignment="1">
      <alignment horizontal="right" vertical="center"/>
    </xf>
    <xf numFmtId="181" fontId="7" fillId="0" borderId="70" xfId="0" applyNumberFormat="1" applyFont="1" applyFill="1" applyBorder="1" applyAlignment="1">
      <alignment horizontal="right" vertical="center"/>
    </xf>
    <xf numFmtId="181" fontId="7" fillId="0" borderId="72" xfId="0" applyNumberFormat="1" applyFont="1" applyFill="1" applyBorder="1" applyAlignment="1">
      <alignment horizontal="right" vertical="center"/>
    </xf>
    <xf numFmtId="181" fontId="7" fillId="0" borderId="85" xfId="0" applyNumberFormat="1" applyFont="1" applyFill="1" applyBorder="1" applyAlignment="1">
      <alignment horizontal="right" vertical="center"/>
    </xf>
    <xf numFmtId="181" fontId="7" fillId="0" borderId="71" xfId="49" applyNumberFormat="1" applyFont="1" applyFill="1" applyBorder="1" applyAlignment="1">
      <alignment horizontal="right" vertical="center"/>
    </xf>
    <xf numFmtId="181" fontId="7" fillId="0" borderId="70" xfId="42" applyNumberFormat="1" applyFont="1" applyFill="1" applyBorder="1" applyAlignment="1">
      <alignment horizontal="right" vertical="center"/>
    </xf>
    <xf numFmtId="181" fontId="7" fillId="0" borderId="83" xfId="42" applyNumberFormat="1" applyFont="1" applyFill="1" applyBorder="1" applyAlignment="1">
      <alignment horizontal="right" vertical="center"/>
    </xf>
    <xf numFmtId="181" fontId="7" fillId="0" borderId="69" xfId="42" applyNumberFormat="1" applyFont="1" applyFill="1" applyBorder="1" applyAlignment="1">
      <alignment horizontal="right" vertical="center"/>
    </xf>
    <xf numFmtId="181" fontId="7" fillId="0" borderId="82" xfId="42" applyNumberFormat="1" applyFont="1" applyFill="1" applyBorder="1" applyAlignment="1">
      <alignment horizontal="right" vertical="center"/>
    </xf>
    <xf numFmtId="0" fontId="7" fillId="0" borderId="86" xfId="0" applyFont="1" applyFill="1" applyBorder="1" applyAlignment="1">
      <alignment horizontal="center" vertical="center" shrinkToFit="1"/>
    </xf>
    <xf numFmtId="183" fontId="32" fillId="0" borderId="87" xfId="49" applyNumberFormat="1" applyFont="1" applyFill="1" applyBorder="1" applyAlignment="1">
      <alignment horizontal="right" vertical="center" shrinkToFit="1"/>
    </xf>
    <xf numFmtId="187" fontId="32" fillId="0" borderId="87" xfId="49" applyNumberFormat="1" applyFont="1" applyFill="1" applyBorder="1" applyAlignment="1">
      <alignment horizontal="right" vertical="center" shrinkToFit="1"/>
    </xf>
    <xf numFmtId="182" fontId="7" fillId="0" borderId="88" xfId="49" applyNumberFormat="1" applyFont="1" applyFill="1" applyBorder="1" applyAlignment="1">
      <alignment horizontal="right" vertical="center"/>
    </xf>
    <xf numFmtId="38" fontId="7" fillId="21" borderId="89" xfId="49" applyFont="1" applyFill="1" applyBorder="1" applyAlignment="1">
      <alignment horizontal="center" vertical="center"/>
    </xf>
    <xf numFmtId="38" fontId="7" fillId="21" borderId="90" xfId="49" applyFont="1" applyFill="1" applyBorder="1" applyAlignment="1">
      <alignment horizontal="center" vertical="center"/>
    </xf>
    <xf numFmtId="38" fontId="7" fillId="21" borderId="91" xfId="49" applyFont="1" applyFill="1" applyBorder="1" applyAlignment="1">
      <alignment horizontal="center" vertical="center"/>
    </xf>
    <xf numFmtId="38" fontId="7" fillId="21" borderId="92" xfId="49" applyFont="1" applyFill="1" applyBorder="1" applyAlignment="1">
      <alignment horizontal="center" vertical="center"/>
    </xf>
    <xf numFmtId="38" fontId="7" fillId="21" borderId="93" xfId="49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76" xfId="0" applyFont="1" applyFill="1" applyBorder="1" applyAlignment="1">
      <alignment horizontal="center" vertical="center" shrinkToFit="1"/>
    </xf>
    <xf numFmtId="183" fontId="32" fillId="0" borderId="10" xfId="49" applyNumberFormat="1" applyFont="1" applyFill="1" applyBorder="1" applyAlignment="1">
      <alignment horizontal="right" vertical="center" shrinkToFit="1"/>
    </xf>
    <xf numFmtId="187" fontId="32" fillId="0" borderId="12" xfId="49" applyNumberFormat="1" applyFont="1" applyFill="1" applyBorder="1" applyAlignment="1">
      <alignment horizontal="right" vertical="center" shrinkToFit="1"/>
    </xf>
    <xf numFmtId="187" fontId="32" fillId="0" borderId="75" xfId="49" applyNumberFormat="1" applyFont="1" applyFill="1" applyBorder="1" applyAlignment="1">
      <alignment horizontal="right" vertical="center" shrinkToFit="1"/>
    </xf>
    <xf numFmtId="183" fontId="32" fillId="0" borderId="11" xfId="49" applyNumberFormat="1" applyFont="1" applyFill="1" applyBorder="1" applyAlignment="1">
      <alignment horizontal="right" vertical="center" shrinkToFit="1"/>
    </xf>
    <xf numFmtId="187" fontId="32" fillId="0" borderId="76" xfId="49" applyNumberFormat="1" applyFont="1" applyFill="1" applyBorder="1" applyAlignment="1">
      <alignment horizontal="right" vertical="center" shrinkToFit="1"/>
    </xf>
    <xf numFmtId="183" fontId="32" fillId="0" borderId="15" xfId="49" applyNumberFormat="1" applyFont="1" applyFill="1" applyBorder="1" applyAlignment="1">
      <alignment horizontal="right" vertical="center" shrinkToFit="1"/>
    </xf>
    <xf numFmtId="187" fontId="32" fillId="0" borderId="16" xfId="49" applyNumberFormat="1" applyFont="1" applyFill="1" applyBorder="1" applyAlignment="1">
      <alignment horizontal="right" vertical="center" shrinkToFit="1"/>
    </xf>
    <xf numFmtId="187" fontId="32" fillId="0" borderId="94" xfId="49" applyNumberFormat="1" applyFont="1" applyFill="1" applyBorder="1" applyAlignment="1">
      <alignment horizontal="right" vertical="center" shrinkToFit="1"/>
    </xf>
    <xf numFmtId="183" fontId="32" fillId="0" borderId="13" xfId="49" applyNumberFormat="1" applyFont="1" applyFill="1" applyBorder="1" applyAlignment="1">
      <alignment horizontal="right" vertical="center" shrinkToFit="1"/>
    </xf>
    <xf numFmtId="183" fontId="32" fillId="0" borderId="31" xfId="49" applyNumberFormat="1" applyFont="1" applyFill="1" applyBorder="1" applyAlignment="1">
      <alignment horizontal="right" vertical="center" shrinkToFit="1"/>
    </xf>
    <xf numFmtId="183" fontId="32" fillId="0" borderId="19" xfId="49" applyNumberFormat="1" applyFont="1" applyFill="1" applyBorder="1" applyAlignment="1">
      <alignment horizontal="right" vertical="center" shrinkToFit="1"/>
    </xf>
    <xf numFmtId="187" fontId="32" fillId="0" borderId="79" xfId="49" applyNumberFormat="1" applyFont="1" applyFill="1" applyBorder="1" applyAlignment="1">
      <alignment horizontal="right" vertical="center" shrinkToFit="1"/>
    </xf>
    <xf numFmtId="183" fontId="32" fillId="0" borderId="30" xfId="49" applyNumberFormat="1" applyFont="1" applyFill="1" applyBorder="1" applyAlignment="1">
      <alignment horizontal="right" vertical="center" shrinkToFit="1"/>
    </xf>
    <xf numFmtId="187" fontId="32" fillId="0" borderId="18" xfId="49" applyNumberFormat="1" applyFont="1" applyFill="1" applyBorder="1" applyAlignment="1">
      <alignment horizontal="right" vertical="center" shrinkToFit="1"/>
    </xf>
    <xf numFmtId="0" fontId="7" fillId="0" borderId="81" xfId="0" applyFont="1" applyFill="1" applyBorder="1" applyAlignment="1">
      <alignment horizontal="center" vertical="center" shrinkToFit="1"/>
    </xf>
    <xf numFmtId="187" fontId="32" fillId="0" borderId="27" xfId="49" applyNumberFormat="1" applyFont="1" applyFill="1" applyBorder="1" applyAlignment="1">
      <alignment horizontal="right" vertical="center" shrinkToFit="1"/>
    </xf>
    <xf numFmtId="187" fontId="32" fillId="0" borderId="80" xfId="49" applyNumberFormat="1" applyFont="1" applyFill="1" applyBorder="1" applyAlignment="1">
      <alignment horizontal="right" vertical="center" shrinkToFit="1"/>
    </xf>
    <xf numFmtId="187" fontId="32" fillId="0" borderId="81" xfId="49" applyNumberFormat="1" applyFont="1" applyFill="1" applyBorder="1" applyAlignment="1">
      <alignment horizontal="right" vertical="center" shrinkToFit="1"/>
    </xf>
    <xf numFmtId="187" fontId="32" fillId="0" borderId="26" xfId="49" applyNumberFormat="1" applyFont="1" applyFill="1" applyBorder="1" applyAlignment="1">
      <alignment horizontal="right" vertical="center" shrinkToFit="1"/>
    </xf>
    <xf numFmtId="187" fontId="32" fillId="0" borderId="95" xfId="49" applyNumberFormat="1" applyFont="1" applyFill="1" applyBorder="1" applyAlignment="1">
      <alignment horizontal="right" vertical="center" shrinkToFit="1"/>
    </xf>
    <xf numFmtId="187" fontId="32" fillId="0" borderId="29" xfId="49" applyNumberFormat="1" applyFont="1" applyFill="1" applyBorder="1" applyAlignment="1">
      <alignment horizontal="right" vertical="center" shrinkToFit="1"/>
    </xf>
    <xf numFmtId="187" fontId="32" fillId="0" borderId="28" xfId="49" applyNumberFormat="1" applyFont="1" applyFill="1" applyBorder="1" applyAlignment="1">
      <alignment horizontal="right" vertical="center" shrinkToFit="1"/>
    </xf>
    <xf numFmtId="186" fontId="7" fillId="0" borderId="89" xfId="49" applyNumberFormat="1" applyFont="1" applyFill="1" applyBorder="1" applyAlignment="1">
      <alignment horizontal="right" vertical="center"/>
    </xf>
    <xf numFmtId="186" fontId="7" fillId="0" borderId="90" xfId="49" applyNumberFormat="1" applyFont="1" applyFill="1" applyBorder="1" applyAlignment="1">
      <alignment horizontal="right" vertical="center"/>
    </xf>
    <xf numFmtId="186" fontId="7" fillId="0" borderId="93" xfId="49" applyNumberFormat="1" applyFont="1" applyFill="1" applyBorder="1" applyAlignment="1">
      <alignment horizontal="right" vertical="center"/>
    </xf>
    <xf numFmtId="186" fontId="7" fillId="0" borderId="84" xfId="49" applyNumberFormat="1" applyFont="1" applyFill="1" applyBorder="1" applyAlignment="1">
      <alignment horizontal="right" vertical="center"/>
    </xf>
    <xf numFmtId="186" fontId="7" fillId="0" borderId="96" xfId="49" applyNumberFormat="1" applyFont="1" applyFill="1" applyBorder="1" applyAlignment="1">
      <alignment horizontal="right" vertical="center"/>
    </xf>
    <xf numFmtId="185" fontId="7" fillId="0" borderId="74" xfId="49" applyNumberFormat="1" applyFont="1" applyFill="1" applyBorder="1" applyAlignment="1">
      <alignment horizontal="right" vertical="center"/>
    </xf>
    <xf numFmtId="185" fontId="7" fillId="0" borderId="32" xfId="49" applyNumberFormat="1" applyFont="1" applyFill="1" applyBorder="1" applyAlignment="1">
      <alignment horizontal="right" vertical="center"/>
    </xf>
    <xf numFmtId="0" fontId="7" fillId="0" borderId="51" xfId="0" applyFont="1" applyFill="1" applyBorder="1" applyAlignment="1">
      <alignment horizontal="center" vertical="center"/>
    </xf>
    <xf numFmtId="183" fontId="7" fillId="0" borderId="97" xfId="49" applyNumberFormat="1" applyFont="1" applyFill="1" applyBorder="1" applyAlignment="1">
      <alignment horizontal="right" vertical="center"/>
    </xf>
    <xf numFmtId="183" fontId="7" fillId="0" borderId="98" xfId="49" applyNumberFormat="1" applyFont="1" applyFill="1" applyBorder="1" applyAlignment="1">
      <alignment horizontal="right" vertical="center"/>
    </xf>
    <xf numFmtId="183" fontId="7" fillId="0" borderId="66" xfId="49" applyNumberFormat="1" applyFont="1" applyFill="1" applyBorder="1" applyAlignment="1">
      <alignment horizontal="right" vertical="center"/>
    </xf>
    <xf numFmtId="183" fontId="7" fillId="0" borderId="99" xfId="49" applyNumberFormat="1" applyFont="1" applyFill="1" applyBorder="1" applyAlignment="1">
      <alignment horizontal="right" vertical="center"/>
    </xf>
    <xf numFmtId="182" fontId="7" fillId="0" borderId="100" xfId="49" applyNumberFormat="1" applyFont="1" applyFill="1" applyBorder="1" applyAlignment="1">
      <alignment horizontal="right" vertical="center"/>
    </xf>
    <xf numFmtId="182" fontId="7" fillId="0" borderId="101" xfId="49" applyNumberFormat="1" applyFont="1" applyFill="1" applyBorder="1" applyAlignment="1">
      <alignment horizontal="right" vertical="center"/>
    </xf>
    <xf numFmtId="182" fontId="7" fillId="0" borderId="66" xfId="49" applyNumberFormat="1" applyFont="1" applyFill="1" applyBorder="1" applyAlignment="1">
      <alignment horizontal="right" vertical="center"/>
    </xf>
    <xf numFmtId="182" fontId="7" fillId="0" borderId="102" xfId="49" applyNumberFormat="1" applyFont="1" applyFill="1" applyBorder="1" applyAlignment="1">
      <alignment horizontal="right" vertical="center"/>
    </xf>
    <xf numFmtId="182" fontId="7" fillId="0" borderId="98" xfId="49" applyNumberFormat="1" applyFont="1" applyFill="1" applyBorder="1" applyAlignment="1">
      <alignment horizontal="right" vertical="center"/>
    </xf>
    <xf numFmtId="182" fontId="7" fillId="0" borderId="103" xfId="49" applyNumberFormat="1" applyFont="1" applyFill="1" applyBorder="1" applyAlignment="1">
      <alignment horizontal="right" vertical="center"/>
    </xf>
    <xf numFmtId="182" fontId="7" fillId="0" borderId="68" xfId="49" applyNumberFormat="1" applyFont="1" applyFill="1" applyBorder="1" applyAlignment="1">
      <alignment horizontal="right" vertical="center"/>
    </xf>
    <xf numFmtId="182" fontId="7" fillId="0" borderId="104" xfId="49" applyNumberFormat="1" applyFont="1" applyFill="1" applyBorder="1" applyAlignment="1">
      <alignment horizontal="right" vertical="center"/>
    </xf>
    <xf numFmtId="182" fontId="7" fillId="0" borderId="97" xfId="49" applyNumberFormat="1" applyFont="1" applyFill="1" applyBorder="1" applyAlignment="1">
      <alignment horizontal="right" vertical="center"/>
    </xf>
    <xf numFmtId="182" fontId="7" fillId="0" borderId="105" xfId="49" applyNumberFormat="1" applyFont="1" applyFill="1" applyBorder="1" applyAlignment="1">
      <alignment horizontal="right" vertical="center"/>
    </xf>
    <xf numFmtId="183" fontId="7" fillId="0" borderId="35" xfId="49" applyNumberFormat="1" applyFont="1" applyFill="1" applyBorder="1" applyAlignment="1">
      <alignment horizontal="right" vertical="center"/>
    </xf>
    <xf numFmtId="183" fontId="7" fillId="0" borderId="105" xfId="49" applyNumberFormat="1" applyFont="1" applyFill="1" applyBorder="1" applyAlignment="1">
      <alignment horizontal="right" vertical="center"/>
    </xf>
    <xf numFmtId="183" fontId="7" fillId="0" borderId="38" xfId="49" applyNumberFormat="1" applyFont="1" applyFill="1" applyBorder="1" applyAlignment="1">
      <alignment horizontal="right" vertical="center"/>
    </xf>
    <xf numFmtId="183" fontId="7" fillId="0" borderId="103" xfId="49" applyNumberFormat="1" applyFont="1" applyFill="1" applyBorder="1" applyAlignment="1">
      <alignment horizontal="right" vertical="center"/>
    </xf>
    <xf numFmtId="183" fontId="7" fillId="0" borderId="41" xfId="49" applyNumberFormat="1" applyFont="1" applyFill="1" applyBorder="1" applyAlignment="1">
      <alignment horizontal="right" vertical="center"/>
    </xf>
    <xf numFmtId="183" fontId="7" fillId="0" borderId="102" xfId="49" applyNumberFormat="1" applyFont="1" applyFill="1" applyBorder="1" applyAlignment="1">
      <alignment horizontal="right" vertical="center"/>
    </xf>
    <xf numFmtId="183" fontId="7" fillId="0" borderId="106" xfId="49" applyNumberFormat="1" applyFont="1" applyFill="1" applyBorder="1" applyAlignment="1">
      <alignment horizontal="right" vertical="center"/>
    </xf>
    <xf numFmtId="183" fontId="7" fillId="0" borderId="101" xfId="49" applyNumberFormat="1" applyFont="1" applyFill="1" applyBorder="1" applyAlignment="1">
      <alignment horizontal="right" vertical="center"/>
    </xf>
    <xf numFmtId="38" fontId="7" fillId="0" borderId="100" xfId="49" applyFont="1" applyFill="1" applyBorder="1" applyAlignment="1">
      <alignment horizontal="right" vertical="center"/>
    </xf>
    <xf numFmtId="38" fontId="7" fillId="0" borderId="106" xfId="49" applyFont="1" applyFill="1" applyBorder="1" applyAlignment="1">
      <alignment horizontal="right" vertical="center"/>
    </xf>
    <xf numFmtId="38" fontId="7" fillId="0" borderId="101" xfId="49" applyFont="1" applyFill="1" applyBorder="1" applyAlignment="1">
      <alignment horizontal="right" vertical="center"/>
    </xf>
    <xf numFmtId="183" fontId="7" fillId="0" borderId="67" xfId="49" applyNumberFormat="1" applyFont="1" applyFill="1" applyBorder="1" applyAlignment="1">
      <alignment horizontal="right" vertical="center"/>
    </xf>
    <xf numFmtId="183" fontId="7" fillId="0" borderId="45" xfId="49" applyNumberFormat="1" applyFont="1" applyFill="1" applyBorder="1" applyAlignment="1">
      <alignment horizontal="right" vertical="center"/>
    </xf>
    <xf numFmtId="183" fontId="7" fillId="0" borderId="107" xfId="49" applyNumberFormat="1" applyFont="1" applyFill="1" applyBorder="1" applyAlignment="1">
      <alignment horizontal="right" vertical="center"/>
    </xf>
    <xf numFmtId="183" fontId="7" fillId="0" borderId="68" xfId="49" applyNumberFormat="1" applyFont="1" applyFill="1" applyBorder="1" applyAlignment="1">
      <alignment horizontal="right" vertical="center"/>
    </xf>
    <xf numFmtId="183" fontId="7" fillId="0" borderId="47" xfId="49" applyNumberFormat="1" applyFont="1" applyFill="1" applyBorder="1" applyAlignment="1">
      <alignment horizontal="right" vertical="center"/>
    </xf>
    <xf numFmtId="183" fontId="7" fillId="0" borderId="104" xfId="49" applyNumberFormat="1" applyFont="1" applyFill="1" applyBorder="1" applyAlignment="1">
      <alignment horizontal="right" vertical="center"/>
    </xf>
    <xf numFmtId="183" fontId="7" fillId="0" borderId="100" xfId="49" applyNumberFormat="1" applyFont="1" applyFill="1" applyBorder="1" applyAlignment="1">
      <alignment horizontal="right" vertical="center"/>
    </xf>
    <xf numFmtId="183" fontId="7" fillId="0" borderId="108" xfId="49" applyNumberFormat="1" applyFont="1" applyFill="1" applyBorder="1" applyAlignment="1">
      <alignment horizontal="right" vertical="center"/>
    </xf>
    <xf numFmtId="183" fontId="7" fillId="0" borderId="43" xfId="49" applyNumberFormat="1" applyFont="1" applyFill="1" applyBorder="1" applyAlignment="1">
      <alignment horizontal="right" vertical="center"/>
    </xf>
    <xf numFmtId="183" fontId="7" fillId="0" borderId="109" xfId="49" applyNumberFormat="1" applyFont="1" applyFill="1" applyBorder="1" applyAlignment="1">
      <alignment horizontal="right" vertical="center"/>
    </xf>
    <xf numFmtId="0" fontId="32" fillId="0" borderId="77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189" fontId="7" fillId="0" borderId="70" xfId="49" applyNumberFormat="1" applyFont="1" applyFill="1" applyBorder="1" applyAlignment="1">
      <alignment horizontal="right" vertical="center"/>
    </xf>
    <xf numFmtId="189" fontId="7" fillId="0" borderId="82" xfId="49" applyNumberFormat="1" applyFont="1" applyFill="1" applyBorder="1" applyAlignment="1">
      <alignment horizontal="right" vertical="center"/>
    </xf>
    <xf numFmtId="189" fontId="7" fillId="0" borderId="83" xfId="49" applyNumberFormat="1" applyFont="1" applyFill="1" applyBorder="1" applyAlignment="1">
      <alignment horizontal="right" vertical="center"/>
    </xf>
    <xf numFmtId="189" fontId="7" fillId="0" borderId="71" xfId="49" applyNumberFormat="1" applyFont="1" applyFill="1" applyBorder="1" applyAlignment="1">
      <alignment horizontal="right" vertical="center"/>
    </xf>
    <xf numFmtId="189" fontId="7" fillId="0" borderId="110" xfId="49" applyNumberFormat="1" applyFont="1" applyFill="1" applyBorder="1" applyAlignment="1">
      <alignment horizontal="right" vertical="center"/>
    </xf>
    <xf numFmtId="189" fontId="7" fillId="0" borderId="69" xfId="49" applyNumberFormat="1" applyFont="1" applyFill="1" applyBorder="1" applyAlignment="1">
      <alignment horizontal="right" vertical="center"/>
    </xf>
    <xf numFmtId="189" fontId="7" fillId="0" borderId="72" xfId="49" applyNumberFormat="1" applyFont="1" applyFill="1" applyBorder="1" applyAlignment="1">
      <alignment horizontal="right" vertical="center"/>
    </xf>
    <xf numFmtId="0" fontId="30" fillId="0" borderId="59" xfId="0" applyFont="1" applyBorder="1" applyAlignment="1">
      <alignment shrinkToFit="1"/>
    </xf>
    <xf numFmtId="0" fontId="30" fillId="0" borderId="59" xfId="0" applyFont="1" applyBorder="1" applyAlignment="1">
      <alignment horizontal="center" shrinkToFit="1"/>
    </xf>
    <xf numFmtId="178" fontId="30" fillId="0" borderId="59" xfId="0" applyNumberFormat="1" applyFont="1" applyBorder="1" applyAlignment="1">
      <alignment horizontal="center" shrinkToFit="1"/>
    </xf>
    <xf numFmtId="179" fontId="30" fillId="0" borderId="59" xfId="0" applyNumberFormat="1" applyFont="1" applyBorder="1" applyAlignment="1">
      <alignment horizontal="center" shrinkToFit="1"/>
    </xf>
    <xf numFmtId="0" fontId="40" fillId="0" borderId="0" xfId="0" applyFont="1" applyFill="1" applyAlignment="1">
      <alignment horizontal="left" vertical="center"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Alignment="1">
      <alignment horizontal="right" vertical="center"/>
    </xf>
    <xf numFmtId="0" fontId="40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horizontal="left" vertical="center"/>
    </xf>
    <xf numFmtId="38" fontId="42" fillId="0" borderId="0" xfId="49" applyFont="1" applyFill="1" applyBorder="1" applyAlignment="1">
      <alignment horizontal="left" vertical="center"/>
    </xf>
    <xf numFmtId="0" fontId="44" fillId="0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8" fillId="0" borderId="0" xfId="61" applyNumberFormat="1" applyFont="1" applyAlignment="1">
      <alignment horizontal="right" vertical="center"/>
      <protection/>
    </xf>
    <xf numFmtId="0" fontId="7" fillId="0" borderId="0" xfId="0" applyFont="1" applyBorder="1" applyAlignment="1">
      <alignment horizontal="right" vertical="center" wrapText="1"/>
    </xf>
    <xf numFmtId="0" fontId="0" fillId="0" borderId="0" xfId="61" applyNumberFormat="1" applyFont="1" applyAlignment="1">
      <alignment horizontal="right" vertical="center"/>
      <protection/>
    </xf>
    <xf numFmtId="177" fontId="0" fillId="0" borderId="0" xfId="61" applyNumberFormat="1" applyFont="1" applyAlignment="1">
      <alignment horizontal="right" vertical="center"/>
      <protection/>
    </xf>
    <xf numFmtId="0" fontId="1" fillId="0" borderId="0" xfId="61" applyNumberFormat="1" applyFont="1" applyAlignment="1">
      <alignment horizontal="right" vertical="center"/>
      <protection/>
    </xf>
    <xf numFmtId="0" fontId="8" fillId="0" borderId="0" xfId="61" applyNumberFormat="1" applyFont="1" applyAlignment="1">
      <alignment horizontal="left" vertical="center"/>
      <protection/>
    </xf>
    <xf numFmtId="0" fontId="0" fillId="0" borderId="0" xfId="61" applyNumberFormat="1" applyFont="1" applyAlignment="1">
      <alignment horizontal="left" vertical="center"/>
      <protection/>
    </xf>
    <xf numFmtId="0" fontId="31" fillId="0" borderId="59" xfId="61" applyNumberFormat="1" applyFont="1" applyBorder="1" applyAlignment="1">
      <alignment horizontal="center" vertical="center" shrinkToFit="1"/>
      <protection/>
    </xf>
    <xf numFmtId="0" fontId="31" fillId="0" borderId="43" xfId="0" applyFont="1" applyFill="1" applyBorder="1" applyAlignment="1">
      <alignment horizontal="center" vertical="center" shrinkToFit="1"/>
    </xf>
    <xf numFmtId="0" fontId="43" fillId="0" borderId="0" xfId="61" applyNumberFormat="1" applyFont="1" applyAlignment="1">
      <alignment horizontal="left" vertical="center"/>
      <protection/>
    </xf>
    <xf numFmtId="0" fontId="46" fillId="0" borderId="0" xfId="61" applyNumberFormat="1" applyFont="1" applyAlignment="1">
      <alignment horizontal="left" vertical="center"/>
      <protection/>
    </xf>
    <xf numFmtId="0" fontId="8" fillId="0" borderId="0" xfId="61" applyNumberFormat="1" applyFont="1" applyFill="1" applyAlignment="1">
      <alignment horizontal="right" vertical="center"/>
      <protection/>
    </xf>
    <xf numFmtId="0" fontId="45" fillId="0" borderId="0" xfId="61" applyNumberFormat="1" applyFont="1" applyFill="1" applyBorder="1" applyAlignment="1">
      <alignment horizontal="right" vertical="center"/>
      <protection/>
    </xf>
    <xf numFmtId="0" fontId="43" fillId="0" borderId="0" xfId="0" applyFont="1" applyAlignment="1">
      <alignment/>
    </xf>
    <xf numFmtId="0" fontId="43" fillId="0" borderId="0" xfId="0" applyFont="1" applyFill="1" applyAlignment="1">
      <alignment vertical="center"/>
    </xf>
    <xf numFmtId="0" fontId="41" fillId="0" borderId="59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right" vertical="center"/>
      <protection/>
    </xf>
    <xf numFmtId="0" fontId="40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right" vertical="center" shrinkToFit="1"/>
      <protection/>
    </xf>
    <xf numFmtId="0" fontId="7" fillId="0" borderId="0" xfId="0" applyFont="1" applyFill="1" applyAlignment="1" applyProtection="1" quotePrefix="1">
      <alignment horizontal="left" vertical="center"/>
      <protection/>
    </xf>
    <xf numFmtId="0" fontId="7" fillId="0" borderId="8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84" xfId="0" applyFont="1" applyFill="1" applyBorder="1" applyAlignment="1" applyProtection="1">
      <alignment horizontal="left" vertical="center"/>
      <protection/>
    </xf>
    <xf numFmtId="0" fontId="7" fillId="0" borderId="67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left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107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left" vertical="center"/>
      <protection/>
    </xf>
    <xf numFmtId="0" fontId="7" fillId="0" borderId="65" xfId="0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 shrinkToFit="1"/>
      <protection/>
    </xf>
    <xf numFmtId="0" fontId="7" fillId="0" borderId="76" xfId="0" applyFont="1" applyFill="1" applyBorder="1" applyAlignment="1" applyProtection="1">
      <alignment horizontal="center" vertical="center" shrinkToFit="1"/>
      <protection/>
    </xf>
    <xf numFmtId="0" fontId="7" fillId="0" borderId="81" xfId="0" applyFont="1" applyFill="1" applyBorder="1" applyAlignment="1" applyProtection="1">
      <alignment horizontal="center" vertical="center" shrinkToFit="1"/>
      <protection/>
    </xf>
    <xf numFmtId="0" fontId="7" fillId="0" borderId="37" xfId="0" applyFont="1" applyFill="1" applyBorder="1" applyAlignment="1" applyProtection="1">
      <alignment horizontal="center" vertical="center" shrinkToFit="1"/>
      <protection/>
    </xf>
    <xf numFmtId="0" fontId="7" fillId="0" borderId="38" xfId="0" applyFont="1" applyFill="1" applyBorder="1" applyAlignment="1" applyProtection="1">
      <alignment horizontal="center" vertical="center" shrinkToFit="1"/>
      <protection/>
    </xf>
    <xf numFmtId="0" fontId="7" fillId="0" borderId="86" xfId="0" applyFont="1" applyFill="1" applyBorder="1" applyAlignment="1" applyProtection="1">
      <alignment horizontal="center" vertical="center" shrinkToFit="1"/>
      <protection/>
    </xf>
    <xf numFmtId="0" fontId="7" fillId="0" borderId="48" xfId="0" applyFont="1" applyFill="1" applyBorder="1" applyAlignment="1" applyProtection="1">
      <alignment horizontal="center" vertical="center" shrinkToFit="1"/>
      <protection/>
    </xf>
    <xf numFmtId="38" fontId="7" fillId="21" borderId="89" xfId="49" applyFont="1" applyFill="1" applyBorder="1" applyAlignment="1" applyProtection="1">
      <alignment horizontal="center" vertical="center"/>
      <protection/>
    </xf>
    <xf numFmtId="182" fontId="7" fillId="0" borderId="15" xfId="49" applyNumberFormat="1" applyFont="1" applyFill="1" applyBorder="1" applyAlignment="1" applyProtection="1">
      <alignment horizontal="right" vertical="center"/>
      <protection/>
    </xf>
    <xf numFmtId="182" fontId="7" fillId="0" borderId="26" xfId="49" applyNumberFormat="1" applyFont="1" applyFill="1" applyBorder="1" applyAlignment="1" applyProtection="1">
      <alignment horizontal="right" vertical="center"/>
      <protection/>
    </xf>
    <xf numFmtId="181" fontId="7" fillId="0" borderId="70" xfId="49" applyNumberFormat="1" applyFont="1" applyFill="1" applyBorder="1" applyAlignment="1" applyProtection="1">
      <alignment horizontal="right" vertical="center"/>
      <protection/>
    </xf>
    <xf numFmtId="183" fontId="7" fillId="0" borderId="25" xfId="49" applyNumberFormat="1" applyFont="1" applyFill="1" applyBorder="1" applyAlignment="1" applyProtection="1">
      <alignment horizontal="right" vertical="center"/>
      <protection/>
    </xf>
    <xf numFmtId="183" fontId="7" fillId="0" borderId="97" xfId="49" applyNumberFormat="1" applyFont="1" applyFill="1" applyBorder="1" applyAlignment="1" applyProtection="1">
      <alignment horizontal="right" vertical="center"/>
      <protection/>
    </xf>
    <xf numFmtId="183" fontId="7" fillId="0" borderId="36" xfId="49" applyNumberFormat="1" applyFont="1" applyFill="1" applyBorder="1" applyAlignment="1" applyProtection="1">
      <alignment horizontal="right" vertical="center"/>
      <protection/>
    </xf>
    <xf numFmtId="183" fontId="7" fillId="0" borderId="10" xfId="49" applyNumberFormat="1" applyFont="1" applyFill="1" applyBorder="1" applyAlignment="1" applyProtection="1">
      <alignment horizontal="right" vertical="center"/>
      <protection/>
    </xf>
    <xf numFmtId="183" fontId="7" fillId="0" borderId="35" xfId="49" applyNumberFormat="1" applyFont="1" applyFill="1" applyBorder="1" applyAlignment="1" applyProtection="1">
      <alignment horizontal="right" vertical="center"/>
      <protection/>
    </xf>
    <xf numFmtId="183" fontId="7" fillId="0" borderId="105" xfId="49" applyNumberFormat="1" applyFont="1" applyFill="1" applyBorder="1" applyAlignment="1" applyProtection="1">
      <alignment horizontal="right" vertical="center"/>
      <protection/>
    </xf>
    <xf numFmtId="191" fontId="7" fillId="0" borderId="70" xfId="49" applyNumberFormat="1" applyFont="1" applyFill="1" applyBorder="1" applyAlignment="1" applyProtection="1">
      <alignment horizontal="right" vertical="center"/>
      <protection/>
    </xf>
    <xf numFmtId="185" fontId="7" fillId="0" borderId="54" xfId="49" applyNumberFormat="1" applyFont="1" applyFill="1" applyBorder="1" applyAlignment="1" applyProtection="1">
      <alignment horizontal="right" vertical="center"/>
      <protection/>
    </xf>
    <xf numFmtId="185" fontId="7" fillId="0" borderId="58" xfId="49" applyNumberFormat="1" applyFont="1" applyFill="1" applyBorder="1" applyAlignment="1" applyProtection="1">
      <alignment horizontal="right" vertical="center"/>
      <protection/>
    </xf>
    <xf numFmtId="185" fontId="7" fillId="0" borderId="49" xfId="49" applyNumberFormat="1" applyFont="1" applyFill="1" applyBorder="1" applyAlignment="1" applyProtection="1">
      <alignment horizontal="right" vertical="center"/>
      <protection/>
    </xf>
    <xf numFmtId="186" fontId="7" fillId="0" borderId="89" xfId="49" applyNumberFormat="1" applyFont="1" applyFill="1" applyBorder="1" applyAlignment="1" applyProtection="1">
      <alignment horizontal="right" vertical="center"/>
      <protection/>
    </xf>
    <xf numFmtId="186" fontId="7" fillId="0" borderId="58" xfId="49" applyNumberFormat="1" applyFont="1" applyFill="1" applyBorder="1" applyAlignment="1" applyProtection="1">
      <alignment horizontal="right" vertical="center"/>
      <protection/>
    </xf>
    <xf numFmtId="186" fontId="7" fillId="0" borderId="49" xfId="49" applyNumberFormat="1" applyFont="1" applyFill="1" applyBorder="1" applyAlignment="1" applyProtection="1">
      <alignment horizontal="right" vertical="center"/>
      <protection/>
    </xf>
    <xf numFmtId="183" fontId="32" fillId="0" borderId="10" xfId="49" applyNumberFormat="1" applyFont="1" applyFill="1" applyBorder="1" applyAlignment="1" applyProtection="1">
      <alignment horizontal="right" vertical="center" shrinkToFit="1"/>
      <protection/>
    </xf>
    <xf numFmtId="187" fontId="32" fillId="0" borderId="12" xfId="49" applyNumberFormat="1" applyFont="1" applyFill="1" applyBorder="1" applyAlignment="1" applyProtection="1">
      <alignment horizontal="right" vertical="center" shrinkToFit="1"/>
      <protection/>
    </xf>
    <xf numFmtId="187" fontId="32" fillId="0" borderId="27" xfId="49" applyNumberFormat="1" applyFont="1" applyFill="1" applyBorder="1" applyAlignment="1" applyProtection="1">
      <alignment horizontal="right" vertical="center" shrinkToFit="1"/>
      <protection/>
    </xf>
    <xf numFmtId="183" fontId="32" fillId="0" borderId="40" xfId="49" applyNumberFormat="1" applyFont="1" applyFill="1" applyBorder="1" applyAlignment="1" applyProtection="1">
      <alignment horizontal="right" vertical="center" shrinkToFit="1"/>
      <protection/>
    </xf>
    <xf numFmtId="183" fontId="32" fillId="0" borderId="41" xfId="49" applyNumberFormat="1" applyFont="1" applyFill="1" applyBorder="1" applyAlignment="1" applyProtection="1">
      <alignment horizontal="right" vertical="center" shrinkToFit="1"/>
      <protection/>
    </xf>
    <xf numFmtId="183" fontId="32" fillId="0" borderId="17" xfId="49" applyNumberFormat="1" applyFont="1" applyFill="1" applyBorder="1" applyAlignment="1" applyProtection="1">
      <alignment horizontal="right" vertical="center" shrinkToFit="1"/>
      <protection/>
    </xf>
    <xf numFmtId="187" fontId="32" fillId="0" borderId="41" xfId="49" applyNumberFormat="1" applyFont="1" applyFill="1" applyBorder="1" applyAlignment="1" applyProtection="1">
      <alignment horizontal="right" vertical="center" shrinkToFit="1"/>
      <protection/>
    </xf>
    <xf numFmtId="38" fontId="7" fillId="21" borderId="90" xfId="49" applyFont="1" applyFill="1" applyBorder="1" applyAlignment="1" applyProtection="1">
      <alignment horizontal="center" vertical="center"/>
      <protection/>
    </xf>
    <xf numFmtId="182" fontId="7" fillId="0" borderId="10" xfId="49" applyNumberFormat="1" applyFont="1" applyFill="1" applyBorder="1" applyAlignment="1" applyProtection="1">
      <alignment horizontal="right" vertical="center"/>
      <protection/>
    </xf>
    <xf numFmtId="182" fontId="7" fillId="0" borderId="27" xfId="49" applyNumberFormat="1" applyFont="1" applyFill="1" applyBorder="1" applyAlignment="1" applyProtection="1">
      <alignment horizontal="right" vertical="center"/>
      <protection/>
    </xf>
    <xf numFmtId="181" fontId="7" fillId="0" borderId="82" xfId="49" applyNumberFormat="1" applyFont="1" applyFill="1" applyBorder="1" applyAlignment="1" applyProtection="1">
      <alignment horizontal="right" vertical="center"/>
      <protection/>
    </xf>
    <xf numFmtId="191" fontId="7" fillId="0" borderId="82" xfId="49" applyNumberFormat="1" applyFont="1" applyFill="1" applyBorder="1" applyAlignment="1" applyProtection="1">
      <alignment horizontal="right" vertical="center"/>
      <protection/>
    </xf>
    <xf numFmtId="185" fontId="7" fillId="0" borderId="55" xfId="49" applyNumberFormat="1" applyFont="1" applyFill="1" applyBorder="1" applyAlignment="1" applyProtection="1">
      <alignment horizontal="right" vertical="center"/>
      <protection/>
    </xf>
    <xf numFmtId="185" fontId="7" fillId="0" borderId="59" xfId="49" applyNumberFormat="1" applyFont="1" applyFill="1" applyBorder="1" applyAlignment="1" applyProtection="1">
      <alignment horizontal="right" vertical="center"/>
      <protection/>
    </xf>
    <xf numFmtId="185" fontId="7" fillId="0" borderId="50" xfId="49" applyNumberFormat="1" applyFont="1" applyFill="1" applyBorder="1" applyAlignment="1" applyProtection="1">
      <alignment horizontal="right" vertical="center"/>
      <protection/>
    </xf>
    <xf numFmtId="186" fontId="7" fillId="0" borderId="90" xfId="49" applyNumberFormat="1" applyFont="1" applyFill="1" applyBorder="1" applyAlignment="1" applyProtection="1">
      <alignment horizontal="right" vertical="center"/>
      <protection/>
    </xf>
    <xf numFmtId="186" fontId="7" fillId="0" borderId="59" xfId="49" applyNumberFormat="1" applyFont="1" applyFill="1" applyBorder="1" applyAlignment="1" applyProtection="1">
      <alignment horizontal="right" vertical="center"/>
      <protection/>
    </xf>
    <xf numFmtId="186" fontId="7" fillId="0" borderId="50" xfId="49" applyNumberFormat="1" applyFont="1" applyFill="1" applyBorder="1" applyAlignment="1" applyProtection="1">
      <alignment horizontal="right" vertical="center"/>
      <protection/>
    </xf>
    <xf numFmtId="187" fontId="32" fillId="0" borderId="75" xfId="49" applyNumberFormat="1" applyFont="1" applyFill="1" applyBorder="1" applyAlignment="1" applyProtection="1">
      <alignment horizontal="right" vertical="center" shrinkToFit="1"/>
      <protection/>
    </xf>
    <xf numFmtId="187" fontId="32" fillId="0" borderId="80" xfId="49" applyNumberFormat="1" applyFont="1" applyFill="1" applyBorder="1" applyAlignment="1" applyProtection="1">
      <alignment horizontal="right" vertical="center" shrinkToFit="1"/>
      <protection/>
    </xf>
    <xf numFmtId="183" fontId="32" fillId="0" borderId="34" xfId="49" applyNumberFormat="1" applyFont="1" applyFill="1" applyBorder="1" applyAlignment="1" applyProtection="1">
      <alignment horizontal="right" vertical="center" shrinkToFit="1"/>
      <protection/>
    </xf>
    <xf numFmtId="183" fontId="32" fillId="0" borderId="35" xfId="49" applyNumberFormat="1" applyFont="1" applyFill="1" applyBorder="1" applyAlignment="1" applyProtection="1">
      <alignment horizontal="right" vertical="center" shrinkToFit="1"/>
      <protection/>
    </xf>
    <xf numFmtId="183" fontId="32" fillId="0" borderId="36" xfId="49" applyNumberFormat="1" applyFont="1" applyFill="1" applyBorder="1" applyAlignment="1" applyProtection="1">
      <alignment horizontal="right" vertical="center" shrinkToFit="1"/>
      <protection/>
    </xf>
    <xf numFmtId="187" fontId="32" fillId="0" borderId="43" xfId="49" applyNumberFormat="1" applyFont="1" applyFill="1" applyBorder="1" applyAlignment="1" applyProtection="1">
      <alignment horizontal="right" vertical="center" shrinkToFit="1"/>
      <protection/>
    </xf>
    <xf numFmtId="186" fontId="7" fillId="0" borderId="93" xfId="49" applyNumberFormat="1" applyFont="1" applyFill="1" applyBorder="1" applyAlignment="1" applyProtection="1">
      <alignment horizontal="right" vertical="center"/>
      <protection/>
    </xf>
    <xf numFmtId="186" fontId="7" fillId="0" borderId="64" xfId="49" applyNumberFormat="1" applyFont="1" applyFill="1" applyBorder="1" applyAlignment="1" applyProtection="1">
      <alignment horizontal="right" vertical="center"/>
      <protection/>
    </xf>
    <xf numFmtId="186" fontId="7" fillId="0" borderId="62" xfId="49" applyNumberFormat="1" applyFont="1" applyFill="1" applyBorder="1" applyAlignment="1" applyProtection="1">
      <alignment horizontal="right" vertical="center"/>
      <protection/>
    </xf>
    <xf numFmtId="38" fontId="7" fillId="21" borderId="91" xfId="49" applyFont="1" applyFill="1" applyBorder="1" applyAlignment="1" applyProtection="1">
      <alignment horizontal="center" vertical="center"/>
      <protection/>
    </xf>
    <xf numFmtId="182" fontId="7" fillId="0" borderId="11" xfId="49" applyNumberFormat="1" applyFont="1" applyFill="1" applyBorder="1" applyAlignment="1" applyProtection="1">
      <alignment horizontal="right" vertical="center"/>
      <protection/>
    </xf>
    <xf numFmtId="182" fontId="7" fillId="0" borderId="28" xfId="49" applyNumberFormat="1" applyFont="1" applyFill="1" applyBorder="1" applyAlignment="1" applyProtection="1">
      <alignment horizontal="right" vertical="center"/>
      <protection/>
    </xf>
    <xf numFmtId="181" fontId="7" fillId="0" borderId="83" xfId="49" applyNumberFormat="1" applyFont="1" applyFill="1" applyBorder="1" applyAlignment="1" applyProtection="1">
      <alignment horizontal="right" vertical="center"/>
      <protection/>
    </xf>
    <xf numFmtId="183" fontId="7" fillId="0" borderId="23" xfId="49" applyNumberFormat="1" applyFont="1" applyFill="1" applyBorder="1" applyAlignment="1" applyProtection="1">
      <alignment horizontal="right" vertical="center"/>
      <protection/>
    </xf>
    <xf numFmtId="183" fontId="7" fillId="0" borderId="98" xfId="49" applyNumberFormat="1" applyFont="1" applyFill="1" applyBorder="1" applyAlignment="1" applyProtection="1">
      <alignment horizontal="right" vertical="center"/>
      <protection/>
    </xf>
    <xf numFmtId="183" fontId="7" fillId="0" borderId="39" xfId="49" applyNumberFormat="1" applyFont="1" applyFill="1" applyBorder="1" applyAlignment="1" applyProtection="1">
      <alignment horizontal="right" vertical="center"/>
      <protection/>
    </xf>
    <xf numFmtId="183" fontId="7" fillId="0" borderId="11" xfId="49" applyNumberFormat="1" applyFont="1" applyFill="1" applyBorder="1" applyAlignment="1" applyProtection="1">
      <alignment horizontal="right" vertical="center"/>
      <protection/>
    </xf>
    <xf numFmtId="183" fontId="7" fillId="0" borderId="38" xfId="49" applyNumberFormat="1" applyFont="1" applyFill="1" applyBorder="1" applyAlignment="1" applyProtection="1">
      <alignment horizontal="right" vertical="center"/>
      <protection/>
    </xf>
    <xf numFmtId="183" fontId="7" fillId="0" borderId="103" xfId="49" applyNumberFormat="1" applyFont="1" applyFill="1" applyBorder="1" applyAlignment="1" applyProtection="1">
      <alignment horizontal="right" vertical="center"/>
      <protection/>
    </xf>
    <xf numFmtId="191" fontId="7" fillId="0" borderId="83" xfId="49" applyNumberFormat="1" applyFont="1" applyFill="1" applyBorder="1" applyAlignment="1" applyProtection="1">
      <alignment horizontal="right" vertical="center"/>
      <protection/>
    </xf>
    <xf numFmtId="185" fontId="7" fillId="0" borderId="56" xfId="49" applyNumberFormat="1" applyFont="1" applyFill="1" applyBorder="1" applyAlignment="1" applyProtection="1">
      <alignment horizontal="right" vertical="center"/>
      <protection/>
    </xf>
    <xf numFmtId="185" fontId="7" fillId="0" borderId="33" xfId="49" applyNumberFormat="1" applyFont="1" applyFill="1" applyBorder="1" applyAlignment="1" applyProtection="1">
      <alignment horizontal="right" vertical="center"/>
      <protection/>
    </xf>
    <xf numFmtId="185" fontId="7" fillId="0" borderId="51" xfId="49" applyNumberFormat="1" applyFont="1" applyFill="1" applyBorder="1" applyAlignment="1" applyProtection="1">
      <alignment horizontal="right" vertical="center"/>
      <protection/>
    </xf>
    <xf numFmtId="186" fontId="7" fillId="0" borderId="84" xfId="49" applyNumberFormat="1" applyFont="1" applyFill="1" applyBorder="1" applyAlignment="1" applyProtection="1">
      <alignment horizontal="right" vertical="center"/>
      <protection/>
    </xf>
    <xf numFmtId="186" fontId="7" fillId="0" borderId="61" xfId="49" applyNumberFormat="1" applyFont="1" applyFill="1" applyBorder="1" applyAlignment="1" applyProtection="1">
      <alignment horizontal="right" vertical="center"/>
      <protection/>
    </xf>
    <xf numFmtId="186" fontId="7" fillId="0" borderId="53" xfId="49" applyNumberFormat="1" applyFont="1" applyFill="1" applyBorder="1" applyAlignment="1" applyProtection="1">
      <alignment horizontal="right" vertical="center"/>
      <protection/>
    </xf>
    <xf numFmtId="183" fontId="32" fillId="0" borderId="11" xfId="49" applyNumberFormat="1" applyFont="1" applyFill="1" applyBorder="1" applyAlignment="1" applyProtection="1">
      <alignment horizontal="right" vertical="center" shrinkToFit="1"/>
      <protection/>
    </xf>
    <xf numFmtId="187" fontId="32" fillId="0" borderId="76" xfId="49" applyNumberFormat="1" applyFont="1" applyFill="1" applyBorder="1" applyAlignment="1" applyProtection="1">
      <alignment horizontal="right" vertical="center" shrinkToFit="1"/>
      <protection/>
    </xf>
    <xf numFmtId="187" fontId="32" fillId="0" borderId="81" xfId="49" applyNumberFormat="1" applyFont="1" applyFill="1" applyBorder="1" applyAlignment="1" applyProtection="1">
      <alignment horizontal="right" vertical="center" shrinkToFit="1"/>
      <protection/>
    </xf>
    <xf numFmtId="183" fontId="32" fillId="0" borderId="37" xfId="49" applyNumberFormat="1" applyFont="1" applyFill="1" applyBorder="1" applyAlignment="1" applyProtection="1">
      <alignment horizontal="right" vertical="center" shrinkToFit="1"/>
      <protection/>
    </xf>
    <xf numFmtId="183" fontId="32" fillId="0" borderId="38" xfId="49" applyNumberFormat="1" applyFont="1" applyFill="1" applyBorder="1" applyAlignment="1" applyProtection="1">
      <alignment horizontal="right" vertical="center" shrinkToFit="1"/>
      <protection/>
    </xf>
    <xf numFmtId="183" fontId="32" fillId="0" borderId="39" xfId="49" applyNumberFormat="1" applyFont="1" applyFill="1" applyBorder="1" applyAlignment="1" applyProtection="1">
      <alignment horizontal="right" vertical="center" shrinkToFit="1"/>
      <protection/>
    </xf>
    <xf numFmtId="187" fontId="32" fillId="0" borderId="45" xfId="49" applyNumberFormat="1" applyFont="1" applyFill="1" applyBorder="1" applyAlignment="1" applyProtection="1">
      <alignment horizontal="right" vertical="center" shrinkToFit="1"/>
      <protection/>
    </xf>
    <xf numFmtId="183" fontId="7" fillId="0" borderId="24" xfId="49" applyNumberFormat="1" applyFont="1" applyFill="1" applyBorder="1" applyAlignment="1" applyProtection="1">
      <alignment horizontal="right" vertical="center"/>
      <protection/>
    </xf>
    <xf numFmtId="183" fontId="7" fillId="0" borderId="66" xfId="49" applyNumberFormat="1" applyFont="1" applyFill="1" applyBorder="1" applyAlignment="1" applyProtection="1">
      <alignment horizontal="right" vertical="center"/>
      <protection/>
    </xf>
    <xf numFmtId="183" fontId="7" fillId="0" borderId="17" xfId="49" applyNumberFormat="1" applyFont="1" applyFill="1" applyBorder="1" applyAlignment="1" applyProtection="1">
      <alignment horizontal="right" vertical="center"/>
      <protection/>
    </xf>
    <xf numFmtId="183" fontId="7" fillId="0" borderId="15" xfId="49" applyNumberFormat="1" applyFont="1" applyFill="1" applyBorder="1" applyAlignment="1" applyProtection="1">
      <alignment horizontal="right" vertical="center"/>
      <protection/>
    </xf>
    <xf numFmtId="183" fontId="7" fillId="0" borderId="41" xfId="49" applyNumberFormat="1" applyFont="1" applyFill="1" applyBorder="1" applyAlignment="1" applyProtection="1">
      <alignment horizontal="right" vertical="center"/>
      <protection/>
    </xf>
    <xf numFmtId="183" fontId="7" fillId="0" borderId="102" xfId="49" applyNumberFormat="1" applyFont="1" applyFill="1" applyBorder="1" applyAlignment="1" applyProtection="1">
      <alignment horizontal="right" vertical="center"/>
      <protection/>
    </xf>
    <xf numFmtId="183" fontId="32" fillId="0" borderId="15" xfId="49" applyNumberFormat="1" applyFont="1" applyFill="1" applyBorder="1" applyAlignment="1" applyProtection="1">
      <alignment horizontal="right" vertical="center" shrinkToFit="1"/>
      <protection/>
    </xf>
    <xf numFmtId="187" fontId="32" fillId="0" borderId="16" xfId="49" applyNumberFormat="1" applyFont="1" applyFill="1" applyBorder="1" applyAlignment="1" applyProtection="1">
      <alignment horizontal="right" vertical="center" shrinkToFit="1"/>
      <protection/>
    </xf>
    <xf numFmtId="187" fontId="32" fillId="0" borderId="26" xfId="49" applyNumberFormat="1" applyFont="1" applyFill="1" applyBorder="1" applyAlignment="1" applyProtection="1">
      <alignment horizontal="right" vertical="center" shrinkToFit="1"/>
      <protection/>
    </xf>
    <xf numFmtId="181" fontId="7" fillId="0" borderId="70" xfId="0" applyNumberFormat="1" applyFont="1" applyFill="1" applyBorder="1" applyAlignment="1" applyProtection="1">
      <alignment horizontal="right" vertical="center"/>
      <protection/>
    </xf>
    <xf numFmtId="191" fontId="7" fillId="0" borderId="71" xfId="49" applyNumberFormat="1" applyFont="1" applyFill="1" applyBorder="1" applyAlignment="1" applyProtection="1">
      <alignment horizontal="right" vertical="center"/>
      <protection/>
    </xf>
    <xf numFmtId="181" fontId="7" fillId="0" borderId="72" xfId="0" applyNumberFormat="1" applyFont="1" applyFill="1" applyBorder="1" applyAlignment="1" applyProtection="1">
      <alignment horizontal="right" vertical="center"/>
      <protection/>
    </xf>
    <xf numFmtId="191" fontId="7" fillId="0" borderId="110" xfId="49" applyNumberFormat="1" applyFont="1" applyFill="1" applyBorder="1" applyAlignment="1" applyProtection="1">
      <alignment horizontal="right" vertical="center"/>
      <protection/>
    </xf>
    <xf numFmtId="187" fontId="32" fillId="0" borderId="94" xfId="49" applyNumberFormat="1" applyFont="1" applyFill="1" applyBorder="1" applyAlignment="1" applyProtection="1">
      <alignment horizontal="right" vertical="center" shrinkToFit="1"/>
      <protection/>
    </xf>
    <xf numFmtId="187" fontId="32" fillId="0" borderId="95" xfId="49" applyNumberFormat="1" applyFont="1" applyFill="1" applyBorder="1" applyAlignment="1" applyProtection="1">
      <alignment horizontal="right" vertical="center" shrinkToFit="1"/>
      <protection/>
    </xf>
    <xf numFmtId="38" fontId="7" fillId="21" borderId="92" xfId="49" applyFont="1" applyFill="1" applyBorder="1" applyAlignment="1" applyProtection="1">
      <alignment horizontal="center" vertical="center"/>
      <protection/>
    </xf>
    <xf numFmtId="182" fontId="7" fillId="0" borderId="13" xfId="49" applyNumberFormat="1" applyFont="1" applyFill="1" applyBorder="1" applyAlignment="1" applyProtection="1">
      <alignment horizontal="right" vertical="center"/>
      <protection/>
    </xf>
    <xf numFmtId="182" fontId="7" fillId="0" borderId="88" xfId="49" applyNumberFormat="1" applyFont="1" applyFill="1" applyBorder="1" applyAlignment="1" applyProtection="1">
      <alignment horizontal="right" vertical="center"/>
      <protection/>
    </xf>
    <xf numFmtId="181" fontId="7" fillId="0" borderId="85" xfId="0" applyNumberFormat="1" applyFont="1" applyFill="1" applyBorder="1" applyAlignment="1" applyProtection="1">
      <alignment horizontal="right" vertical="center"/>
      <protection/>
    </xf>
    <xf numFmtId="183" fontId="7" fillId="0" borderId="111" xfId="49" applyNumberFormat="1" applyFont="1" applyFill="1" applyBorder="1" applyAlignment="1" applyProtection="1">
      <alignment horizontal="right" vertical="center"/>
      <protection/>
    </xf>
    <xf numFmtId="183" fontId="7" fillId="0" borderId="99" xfId="49" applyNumberFormat="1" applyFont="1" applyFill="1" applyBorder="1" applyAlignment="1" applyProtection="1">
      <alignment horizontal="right" vertical="center"/>
      <protection/>
    </xf>
    <xf numFmtId="183" fontId="7" fillId="0" borderId="112" xfId="49" applyNumberFormat="1" applyFont="1" applyFill="1" applyBorder="1" applyAlignment="1" applyProtection="1">
      <alignment horizontal="right" vertical="center"/>
      <protection/>
    </xf>
    <xf numFmtId="183" fontId="7" fillId="0" borderId="13" xfId="49" applyNumberFormat="1" applyFont="1" applyFill="1" applyBorder="1" applyAlignment="1" applyProtection="1">
      <alignment horizontal="right" vertical="center"/>
      <protection/>
    </xf>
    <xf numFmtId="183" fontId="7" fillId="0" borderId="106" xfId="49" applyNumberFormat="1" applyFont="1" applyFill="1" applyBorder="1" applyAlignment="1" applyProtection="1">
      <alignment horizontal="right" vertical="center"/>
      <protection/>
    </xf>
    <xf numFmtId="183" fontId="7" fillId="0" borderId="101" xfId="49" applyNumberFormat="1" applyFont="1" applyFill="1" applyBorder="1" applyAlignment="1" applyProtection="1">
      <alignment horizontal="right" vertical="center"/>
      <protection/>
    </xf>
    <xf numFmtId="186" fontId="7" fillId="0" borderId="0" xfId="49" applyNumberFormat="1" applyFont="1" applyFill="1" applyBorder="1" applyAlignment="1" applyProtection="1">
      <alignment horizontal="right" vertical="center"/>
      <protection/>
    </xf>
    <xf numFmtId="186" fontId="7" fillId="0" borderId="65" xfId="49" applyNumberFormat="1" applyFont="1" applyFill="1" applyBorder="1" applyAlignment="1" applyProtection="1">
      <alignment horizontal="right" vertical="center"/>
      <protection/>
    </xf>
    <xf numFmtId="186" fontId="7" fillId="0" borderId="63" xfId="49" applyNumberFormat="1" applyFont="1" applyFill="1" applyBorder="1" applyAlignment="1" applyProtection="1">
      <alignment horizontal="right" vertical="center"/>
      <protection/>
    </xf>
    <xf numFmtId="183" fontId="32" fillId="0" borderId="13" xfId="49" applyNumberFormat="1" applyFont="1" applyFill="1" applyBorder="1" applyAlignment="1" applyProtection="1">
      <alignment horizontal="right" vertical="center" shrinkToFit="1"/>
      <protection/>
    </xf>
    <xf numFmtId="187" fontId="32" fillId="0" borderId="35" xfId="49" applyNumberFormat="1" applyFont="1" applyFill="1" applyBorder="1" applyAlignment="1" applyProtection="1">
      <alignment horizontal="right" vertical="center" shrinkToFit="1"/>
      <protection/>
    </xf>
    <xf numFmtId="38" fontId="7" fillId="21" borderId="93" xfId="49" applyFont="1" applyFill="1" applyBorder="1" applyAlignment="1" applyProtection="1">
      <alignment horizontal="center" vertical="center"/>
      <protection/>
    </xf>
    <xf numFmtId="181" fontId="7" fillId="0" borderId="71" xfId="49" applyNumberFormat="1" applyFont="1" applyFill="1" applyBorder="1" applyAlignment="1" applyProtection="1">
      <alignment horizontal="right" vertical="center"/>
      <protection/>
    </xf>
    <xf numFmtId="38" fontId="7" fillId="0" borderId="0" xfId="49" applyFont="1" applyFill="1" applyBorder="1" applyAlignment="1" applyProtection="1">
      <alignment horizontal="center" vertical="center"/>
      <protection/>
    </xf>
    <xf numFmtId="182" fontId="7" fillId="0" borderId="0" xfId="49" applyNumberFormat="1" applyFont="1" applyFill="1" applyBorder="1" applyAlignment="1" applyProtection="1">
      <alignment horizontal="right" vertical="center"/>
      <protection/>
    </xf>
    <xf numFmtId="181" fontId="7" fillId="0" borderId="0" xfId="49" applyNumberFormat="1" applyFont="1" applyFill="1" applyBorder="1" applyAlignment="1" applyProtection="1">
      <alignment horizontal="right" vertical="center"/>
      <protection/>
    </xf>
    <xf numFmtId="182" fontId="7" fillId="0" borderId="100" xfId="49" applyNumberFormat="1" applyFont="1" applyFill="1" applyBorder="1" applyAlignment="1" applyProtection="1">
      <alignment horizontal="right" vertical="center"/>
      <protection/>
    </xf>
    <xf numFmtId="182" fontId="7" fillId="0" borderId="101" xfId="49" applyNumberFormat="1" applyFont="1" applyFill="1" applyBorder="1" applyAlignment="1" applyProtection="1">
      <alignment horizontal="right" vertical="center"/>
      <protection/>
    </xf>
    <xf numFmtId="38" fontId="7" fillId="0" borderId="0" xfId="49" applyFont="1" applyFill="1" applyBorder="1" applyAlignment="1" applyProtection="1">
      <alignment horizontal="right" vertical="center"/>
      <protection/>
    </xf>
    <xf numFmtId="38" fontId="7" fillId="0" borderId="100" xfId="49" applyFont="1" applyFill="1" applyBorder="1" applyAlignment="1" applyProtection="1">
      <alignment horizontal="right" vertical="center"/>
      <protection/>
    </xf>
    <xf numFmtId="38" fontId="7" fillId="0" borderId="106" xfId="49" applyFont="1" applyFill="1" applyBorder="1" applyAlignment="1" applyProtection="1">
      <alignment horizontal="right" vertical="center"/>
      <protection/>
    </xf>
    <xf numFmtId="38" fontId="7" fillId="0" borderId="101" xfId="49" applyFont="1" applyFill="1" applyBorder="1" applyAlignment="1" applyProtection="1">
      <alignment horizontal="right" vertical="center"/>
      <protection/>
    </xf>
    <xf numFmtId="191" fontId="7" fillId="0" borderId="0" xfId="49" applyNumberFormat="1" applyFont="1" applyFill="1" applyBorder="1" applyAlignment="1" applyProtection="1">
      <alignment horizontal="right" vertical="center"/>
      <protection/>
    </xf>
    <xf numFmtId="185" fontId="7" fillId="0" borderId="0" xfId="49" applyNumberFormat="1" applyFont="1" applyFill="1" applyBorder="1" applyAlignment="1" applyProtection="1">
      <alignment horizontal="right" vertical="center"/>
      <protection/>
    </xf>
    <xf numFmtId="38" fontId="32" fillId="0" borderId="0" xfId="49" applyFont="1" applyFill="1" applyBorder="1" applyAlignment="1" applyProtection="1">
      <alignment horizontal="right" vertical="center" shrinkToFit="1"/>
      <protection/>
    </xf>
    <xf numFmtId="187" fontId="32" fillId="0" borderId="0" xfId="49" applyNumberFormat="1" applyFont="1" applyFill="1" applyBorder="1" applyAlignment="1" applyProtection="1">
      <alignment horizontal="right" vertical="center" shrinkToFit="1"/>
      <protection/>
    </xf>
    <xf numFmtId="183" fontId="32" fillId="0" borderId="0" xfId="49" applyNumberFormat="1" applyFont="1" applyFill="1" applyBorder="1" applyAlignment="1" applyProtection="1">
      <alignment horizontal="right" vertical="center" shrinkToFit="1"/>
      <protection/>
    </xf>
    <xf numFmtId="182" fontId="7" fillId="0" borderId="15" xfId="49" applyNumberFormat="1" applyFont="1" applyFill="1" applyBorder="1" applyAlignment="1" applyProtection="1">
      <alignment horizontal="right" vertical="center"/>
      <protection locked="0"/>
    </xf>
    <xf numFmtId="182" fontId="7" fillId="0" borderId="26" xfId="49" applyNumberFormat="1" applyFont="1" applyFill="1" applyBorder="1" applyAlignment="1" applyProtection="1">
      <alignment horizontal="right" vertical="center"/>
      <protection locked="0"/>
    </xf>
    <xf numFmtId="182" fontId="7" fillId="0" borderId="66" xfId="49" applyNumberFormat="1" applyFont="1" applyFill="1" applyBorder="1" applyAlignment="1" applyProtection="1">
      <alignment horizontal="right" vertical="center"/>
      <protection locked="0"/>
    </xf>
    <xf numFmtId="182" fontId="7" fillId="0" borderId="102" xfId="49" applyNumberFormat="1" applyFont="1" applyFill="1" applyBorder="1" applyAlignment="1" applyProtection="1">
      <alignment horizontal="right" vertical="center"/>
      <protection locked="0"/>
    </xf>
    <xf numFmtId="183" fontId="7" fillId="0" borderId="66" xfId="49" applyNumberFormat="1" applyFont="1" applyFill="1" applyBorder="1" applyAlignment="1" applyProtection="1">
      <alignment horizontal="right" vertical="center"/>
      <protection locked="0"/>
    </xf>
    <xf numFmtId="183" fontId="7" fillId="0" borderId="41" xfId="49" applyNumberFormat="1" applyFont="1" applyFill="1" applyBorder="1" applyAlignment="1" applyProtection="1">
      <alignment horizontal="right" vertical="center"/>
      <protection locked="0"/>
    </xf>
    <xf numFmtId="183" fontId="7" fillId="0" borderId="102" xfId="49" applyNumberFormat="1" applyFont="1" applyFill="1" applyBorder="1" applyAlignment="1" applyProtection="1">
      <alignment horizontal="right" vertical="center"/>
      <protection locked="0"/>
    </xf>
    <xf numFmtId="185" fontId="7" fillId="0" borderId="58" xfId="49" applyNumberFormat="1" applyFont="1" applyFill="1" applyBorder="1" applyAlignment="1" applyProtection="1">
      <alignment horizontal="right" vertical="center"/>
      <protection locked="0"/>
    </xf>
    <xf numFmtId="185" fontId="7" fillId="0" borderId="49" xfId="49" applyNumberFormat="1" applyFont="1" applyFill="1" applyBorder="1" applyAlignment="1" applyProtection="1">
      <alignment horizontal="right" vertical="center"/>
      <protection locked="0"/>
    </xf>
    <xf numFmtId="183" fontId="32" fillId="0" borderId="15" xfId="49" applyNumberFormat="1" applyFont="1" applyFill="1" applyBorder="1" applyAlignment="1" applyProtection="1">
      <alignment horizontal="right" vertical="center" shrinkToFit="1"/>
      <protection locked="0"/>
    </xf>
    <xf numFmtId="182" fontId="7" fillId="0" borderId="11" xfId="49" applyNumberFormat="1" applyFont="1" applyFill="1" applyBorder="1" applyAlignment="1" applyProtection="1">
      <alignment horizontal="right" vertical="center"/>
      <protection locked="0"/>
    </xf>
    <xf numFmtId="182" fontId="7" fillId="0" borderId="28" xfId="49" applyNumberFormat="1" applyFont="1" applyFill="1" applyBorder="1" applyAlignment="1" applyProtection="1">
      <alignment horizontal="right" vertical="center"/>
      <protection locked="0"/>
    </xf>
    <xf numFmtId="182" fontId="7" fillId="0" borderId="98" xfId="49" applyNumberFormat="1" applyFont="1" applyFill="1" applyBorder="1" applyAlignment="1" applyProtection="1">
      <alignment horizontal="right" vertical="center"/>
      <protection locked="0"/>
    </xf>
    <xf numFmtId="182" fontId="7" fillId="0" borderId="103" xfId="49" applyNumberFormat="1" applyFont="1" applyFill="1" applyBorder="1" applyAlignment="1" applyProtection="1">
      <alignment horizontal="right" vertical="center"/>
      <protection locked="0"/>
    </xf>
    <xf numFmtId="183" fontId="7" fillId="0" borderId="67" xfId="49" applyNumberFormat="1" applyFont="1" applyFill="1" applyBorder="1" applyAlignment="1" applyProtection="1">
      <alignment horizontal="right" vertical="center"/>
      <protection locked="0"/>
    </xf>
    <xf numFmtId="183" fontId="7" fillId="0" borderId="45" xfId="49" applyNumberFormat="1" applyFont="1" applyFill="1" applyBorder="1" applyAlignment="1" applyProtection="1">
      <alignment horizontal="right" vertical="center"/>
      <protection locked="0"/>
    </xf>
    <xf numFmtId="183" fontId="7" fillId="0" borderId="107" xfId="49" applyNumberFormat="1" applyFont="1" applyFill="1" applyBorder="1" applyAlignment="1" applyProtection="1">
      <alignment horizontal="right" vertical="center"/>
      <protection locked="0"/>
    </xf>
    <xf numFmtId="185" fontId="7" fillId="0" borderId="33" xfId="49" applyNumberFormat="1" applyFont="1" applyFill="1" applyBorder="1" applyAlignment="1" applyProtection="1">
      <alignment horizontal="right" vertical="center"/>
      <protection locked="0"/>
    </xf>
    <xf numFmtId="185" fontId="7" fillId="0" borderId="51" xfId="49" applyNumberFormat="1" applyFont="1" applyFill="1" applyBorder="1" applyAlignment="1" applyProtection="1">
      <alignment horizontal="right" vertical="center"/>
      <protection locked="0"/>
    </xf>
    <xf numFmtId="183" fontId="32" fillId="0" borderId="31" xfId="49" applyNumberFormat="1" applyFont="1" applyFill="1" applyBorder="1" applyAlignment="1" applyProtection="1">
      <alignment horizontal="right" vertical="center" shrinkToFit="1"/>
      <protection locked="0"/>
    </xf>
    <xf numFmtId="0" fontId="30" fillId="0" borderId="0" xfId="0" applyFont="1" applyAlignment="1">
      <alignment horizontal="center"/>
    </xf>
    <xf numFmtId="188" fontId="35" fillId="0" borderId="58" xfId="49" applyNumberFormat="1" applyFont="1" applyFill="1" applyBorder="1" applyAlignment="1" applyProtection="1">
      <alignment horizontal="right" vertical="center" shrinkToFit="1"/>
      <protection locked="0"/>
    </xf>
    <xf numFmtId="188" fontId="35" fillId="0" borderId="33" xfId="49" applyNumberFormat="1" applyFont="1" applyFill="1" applyBorder="1" applyAlignment="1">
      <alignment horizontal="right" vertical="center" shrinkToFit="1"/>
    </xf>
    <xf numFmtId="188" fontId="35" fillId="0" borderId="76" xfId="49" applyNumberFormat="1" applyFont="1" applyFill="1" applyBorder="1" applyAlignment="1">
      <alignment horizontal="right" vertical="center" shrinkToFit="1"/>
    </xf>
    <xf numFmtId="188" fontId="35" fillId="0" borderId="31" xfId="49" applyNumberFormat="1" applyFont="1" applyFill="1" applyBorder="1" applyAlignment="1">
      <alignment horizontal="right" vertical="center" shrinkToFit="1"/>
    </xf>
    <xf numFmtId="188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32" fillId="21" borderId="113" xfId="0" applyFont="1" applyFill="1" applyBorder="1" applyAlignment="1">
      <alignment horizontal="center" vertical="center" wrapText="1"/>
    </xf>
    <xf numFmtId="0" fontId="32" fillId="21" borderId="11" xfId="0" applyFont="1" applyFill="1" applyBorder="1" applyAlignment="1">
      <alignment horizontal="center" vertical="center" wrapText="1"/>
    </xf>
    <xf numFmtId="0" fontId="30" fillId="0" borderId="0" xfId="61" applyNumberFormat="1" applyFont="1" applyBorder="1" applyAlignment="1">
      <alignment horizontal="center" vertical="center" shrinkToFit="1"/>
      <protection/>
    </xf>
    <xf numFmtId="177" fontId="8" fillId="0" borderId="0" xfId="61" applyNumberFormat="1" applyFont="1" applyAlignment="1">
      <alignment horizontal="right" vertical="center"/>
      <protection/>
    </xf>
    <xf numFmtId="0" fontId="8" fillId="0" borderId="0" xfId="61" applyNumberFormat="1" applyFont="1" applyBorder="1" applyAlignment="1">
      <alignment horizontal="right" vertical="center"/>
      <protection/>
    </xf>
    <xf numFmtId="0" fontId="1" fillId="0" borderId="0" xfId="61" applyNumberFormat="1" applyFont="1" applyBorder="1" applyAlignment="1">
      <alignment horizontal="right" vertical="center"/>
      <protection/>
    </xf>
    <xf numFmtId="0" fontId="7" fillId="0" borderId="74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horizontal="right" vertical="center"/>
    </xf>
    <xf numFmtId="0" fontId="7" fillId="0" borderId="74" xfId="0" applyFont="1" applyBorder="1" applyAlignment="1">
      <alignment horizontal="left" vertical="center"/>
    </xf>
    <xf numFmtId="0" fontId="7" fillId="0" borderId="96" xfId="0" applyFont="1" applyBorder="1" applyAlignment="1">
      <alignment horizontal="right" vertical="center"/>
    </xf>
    <xf numFmtId="0" fontId="7" fillId="0" borderId="52" xfId="0" applyFont="1" applyBorder="1" applyAlignment="1">
      <alignment horizontal="right" vertical="center"/>
    </xf>
    <xf numFmtId="0" fontId="7" fillId="0" borderId="74" xfId="0" applyFont="1" applyFill="1" applyBorder="1" applyAlignment="1">
      <alignment horizontal="right" vertical="center"/>
    </xf>
    <xf numFmtId="0" fontId="7" fillId="0" borderId="96" xfId="0" applyFont="1" applyFill="1" applyBorder="1" applyAlignment="1">
      <alignment horizontal="right" vertical="center"/>
    </xf>
    <xf numFmtId="0" fontId="7" fillId="21" borderId="1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 wrapText="1" shrinkToFit="1"/>
    </xf>
    <xf numFmtId="0" fontId="30" fillId="0" borderId="58" xfId="0" applyFont="1" applyBorder="1" applyAlignment="1">
      <alignment horizontal="center" vertical="center" wrapText="1" shrinkToFit="1"/>
    </xf>
    <xf numFmtId="0" fontId="30" fillId="4" borderId="58" xfId="0" applyFont="1" applyFill="1" applyBorder="1" applyAlignment="1">
      <alignment horizontal="center" vertical="center" wrapText="1" shrinkToFit="1"/>
    </xf>
    <xf numFmtId="0" fontId="30" fillId="0" borderId="16" xfId="0" applyFont="1" applyFill="1" applyBorder="1" applyAlignment="1">
      <alignment horizontal="center" vertical="center" wrapText="1" shrinkToFit="1"/>
    </xf>
    <xf numFmtId="0" fontId="0" fillId="21" borderId="28" xfId="0" applyFill="1" applyBorder="1" applyAlignment="1">
      <alignment horizontal="center" vertical="center"/>
    </xf>
    <xf numFmtId="0" fontId="30" fillId="0" borderId="31" xfId="0" applyFont="1" applyBorder="1" applyAlignment="1">
      <alignment horizontal="center" vertical="center" shrinkToFit="1"/>
    </xf>
    <xf numFmtId="0" fontId="30" fillId="0" borderId="33" xfId="0" applyFont="1" applyBorder="1" applyAlignment="1">
      <alignment horizontal="center" vertical="center" shrinkToFit="1"/>
    </xf>
    <xf numFmtId="0" fontId="30" fillId="0" borderId="76" xfId="0" applyFont="1" applyBorder="1" applyAlignment="1">
      <alignment horizontal="center" vertical="center" shrinkToFit="1"/>
    </xf>
    <xf numFmtId="188" fontId="30" fillId="0" borderId="58" xfId="49" applyNumberFormat="1" applyFont="1" applyFill="1" applyBorder="1" applyAlignment="1">
      <alignment horizontal="right" vertical="center" shrinkToFit="1"/>
    </xf>
    <xf numFmtId="188" fontId="30" fillId="0" borderId="16" xfId="49" applyNumberFormat="1" applyFont="1" applyFill="1" applyBorder="1" applyAlignment="1">
      <alignment horizontal="right" vertical="center" shrinkToFit="1"/>
    </xf>
    <xf numFmtId="188" fontId="30" fillId="0" borderId="75" xfId="49" applyNumberFormat="1" applyFont="1" applyFill="1" applyBorder="1" applyAlignment="1">
      <alignment horizontal="right" vertical="center" shrinkToFit="1"/>
    </xf>
    <xf numFmtId="188" fontId="30" fillId="0" borderId="76" xfId="49" applyNumberFormat="1" applyFont="1" applyFill="1" applyBorder="1" applyAlignment="1">
      <alignment horizontal="right" vertical="center" shrinkToFit="1"/>
    </xf>
    <xf numFmtId="188" fontId="30" fillId="0" borderId="13" xfId="49" applyNumberFormat="1" applyFont="1" applyFill="1" applyBorder="1" applyAlignment="1">
      <alignment horizontal="right" vertical="center" shrinkToFit="1"/>
    </xf>
    <xf numFmtId="188" fontId="30" fillId="0" borderId="65" xfId="49" applyNumberFormat="1" applyFont="1" applyFill="1" applyBorder="1" applyAlignment="1">
      <alignment horizontal="right" vertical="center" shrinkToFit="1"/>
    </xf>
    <xf numFmtId="188" fontId="30" fillId="0" borderId="65" xfId="49" applyNumberFormat="1" applyFont="1" applyFill="1" applyBorder="1" applyAlignment="1">
      <alignment vertical="center" shrinkToFit="1"/>
    </xf>
    <xf numFmtId="188" fontId="30" fillId="0" borderId="14" xfId="49" applyNumberFormat="1" applyFont="1" applyFill="1" applyBorder="1" applyAlignment="1">
      <alignment horizontal="right" vertical="center" shrinkToFit="1"/>
    </xf>
    <xf numFmtId="188" fontId="30" fillId="0" borderId="113" xfId="49" applyNumberFormat="1" applyFont="1" applyFill="1" applyBorder="1" applyAlignment="1">
      <alignment horizontal="right" vertical="center" shrinkToFit="1"/>
    </xf>
    <xf numFmtId="188" fontId="30" fillId="0" borderId="115" xfId="49" applyNumberFormat="1" applyFont="1" applyFill="1" applyBorder="1" applyAlignment="1">
      <alignment horizontal="right" vertical="center" shrinkToFit="1"/>
    </xf>
    <xf numFmtId="188" fontId="35" fillId="0" borderId="115" xfId="49" applyNumberFormat="1" applyFont="1" applyFill="1" applyBorder="1" applyAlignment="1" applyProtection="1">
      <alignment horizontal="right" vertical="center" shrinkToFit="1"/>
      <protection locked="0"/>
    </xf>
    <xf numFmtId="188" fontId="30" fillId="0" borderId="78" xfId="49" applyNumberFormat="1" applyFont="1" applyFill="1" applyBorder="1" applyAlignment="1">
      <alignment horizontal="right" vertical="center" shrinkToFit="1"/>
    </xf>
    <xf numFmtId="188" fontId="30" fillId="0" borderId="116" xfId="49" applyNumberFormat="1" applyFont="1" applyFill="1" applyBorder="1" applyAlignment="1">
      <alignment horizontal="right" vertical="center" shrinkToFit="1"/>
    </xf>
    <xf numFmtId="188" fontId="30" fillId="0" borderId="117" xfId="49" applyNumberFormat="1" applyFont="1" applyFill="1" applyBorder="1" applyAlignment="1">
      <alignment horizontal="right" vertical="center" shrinkToFit="1"/>
    </xf>
    <xf numFmtId="188" fontId="35" fillId="0" borderId="117" xfId="49" applyNumberFormat="1" applyFont="1" applyFill="1" applyBorder="1" applyAlignment="1">
      <alignment horizontal="right" vertical="center" shrinkToFit="1"/>
    </xf>
    <xf numFmtId="188" fontId="30" fillId="0" borderId="118" xfId="49" applyNumberFormat="1" applyFont="1" applyFill="1" applyBorder="1" applyAlignment="1">
      <alignment horizontal="right" vertical="center" shrinkToFit="1"/>
    </xf>
    <xf numFmtId="188" fontId="32" fillId="0" borderId="61" xfId="49" applyNumberFormat="1" applyFont="1" applyFill="1" applyBorder="1" applyAlignment="1">
      <alignment horizontal="right" vertical="center"/>
    </xf>
    <xf numFmtId="188" fontId="32" fillId="0" borderId="18" xfId="49" applyNumberFormat="1" applyFont="1" applyFill="1" applyBorder="1" applyAlignment="1">
      <alignment horizontal="right" vertical="center"/>
    </xf>
    <xf numFmtId="0" fontId="7" fillId="0" borderId="96" xfId="0" applyFont="1" applyBorder="1" applyAlignment="1">
      <alignment horizontal="left" vertical="center"/>
    </xf>
    <xf numFmtId="0" fontId="32" fillId="0" borderId="0" xfId="61" applyNumberFormat="1" applyFont="1" applyAlignment="1">
      <alignment horizontal="left" vertical="center"/>
      <protection/>
    </xf>
    <xf numFmtId="0" fontId="32" fillId="0" borderId="0" xfId="61" applyNumberFormat="1" applyFont="1" applyAlignment="1">
      <alignment horizontal="right" vertical="center"/>
      <protection/>
    </xf>
    <xf numFmtId="177" fontId="30" fillId="0" borderId="43" xfId="61" applyNumberFormat="1" applyFont="1" applyBorder="1" applyAlignment="1">
      <alignment horizontal="right" vertical="center"/>
      <protection/>
    </xf>
    <xf numFmtId="177" fontId="30" fillId="0" borderId="119" xfId="61" applyNumberFormat="1" applyFont="1" applyBorder="1" applyAlignment="1">
      <alignment horizontal="right" vertical="center"/>
      <protection/>
    </xf>
    <xf numFmtId="0" fontId="31" fillId="0" borderId="57" xfId="61" applyNumberFormat="1" applyFont="1" applyBorder="1" applyAlignment="1">
      <alignment horizontal="center" vertical="center" shrinkToFit="1"/>
      <protection/>
    </xf>
    <xf numFmtId="0" fontId="31" fillId="0" borderId="19" xfId="61" applyNumberFormat="1" applyFont="1" applyBorder="1" applyAlignment="1">
      <alignment horizontal="center" vertical="center" shrinkToFit="1"/>
      <protection/>
    </xf>
    <xf numFmtId="0" fontId="51" fillId="0" borderId="27" xfId="0" applyFont="1" applyBorder="1" applyAlignment="1">
      <alignment vertical="center"/>
    </xf>
    <xf numFmtId="0" fontId="52" fillId="0" borderId="0" xfId="61" applyNumberFormat="1" applyFont="1" applyAlignment="1">
      <alignment horizontal="left" vertical="center"/>
      <protection/>
    </xf>
    <xf numFmtId="49" fontId="53" fillId="0" borderId="0" xfId="0" applyNumberFormat="1" applyFont="1" applyAlignment="1">
      <alignment horizontal="right"/>
    </xf>
    <xf numFmtId="183" fontId="32" fillId="0" borderId="40" xfId="49" applyNumberFormat="1" applyFont="1" applyFill="1" applyBorder="1" applyAlignment="1" applyProtection="1">
      <alignment horizontal="right" vertical="center" shrinkToFit="1"/>
      <protection locked="0"/>
    </xf>
    <xf numFmtId="183" fontId="32" fillId="0" borderId="41" xfId="49" applyNumberFormat="1" applyFont="1" applyFill="1" applyBorder="1" applyAlignment="1" applyProtection="1">
      <alignment horizontal="right" vertical="center" shrinkToFit="1"/>
      <protection locked="0"/>
    </xf>
    <xf numFmtId="183" fontId="32" fillId="0" borderId="17" xfId="49" applyNumberFormat="1" applyFont="1" applyFill="1" applyBorder="1" applyAlignment="1" applyProtection="1">
      <alignment horizontal="right" vertical="center" shrinkToFit="1"/>
      <protection locked="0"/>
    </xf>
    <xf numFmtId="183" fontId="32" fillId="0" borderId="44" xfId="49" applyNumberFormat="1" applyFont="1" applyFill="1" applyBorder="1" applyAlignment="1" applyProtection="1">
      <alignment horizontal="right" vertical="center" shrinkToFit="1"/>
      <protection locked="0"/>
    </xf>
    <xf numFmtId="183" fontId="32" fillId="0" borderId="45" xfId="49" applyNumberFormat="1" applyFont="1" applyFill="1" applyBorder="1" applyAlignment="1" applyProtection="1">
      <alignment horizontal="right" vertical="center" shrinkToFit="1"/>
      <protection locked="0"/>
    </xf>
    <xf numFmtId="183" fontId="32" fillId="0" borderId="21" xfId="49" applyNumberFormat="1" applyFont="1" applyFill="1" applyBorder="1" applyAlignment="1" applyProtection="1">
      <alignment horizontal="right" vertical="center" shrinkToFit="1"/>
      <protection locked="0"/>
    </xf>
    <xf numFmtId="0" fontId="7" fillId="0" borderId="87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183" fontId="7" fillId="0" borderId="84" xfId="49" applyNumberFormat="1" applyFont="1" applyFill="1" applyBorder="1" applyAlignment="1">
      <alignment horizontal="right" vertical="center"/>
    </xf>
    <xf numFmtId="183" fontId="7" fillId="0" borderId="89" xfId="49" applyNumberFormat="1" applyFont="1" applyFill="1" applyBorder="1" applyAlignment="1">
      <alignment horizontal="right" vertical="center"/>
    </xf>
    <xf numFmtId="183" fontId="7" fillId="0" borderId="91" xfId="49" applyNumberFormat="1" applyFont="1" applyFill="1" applyBorder="1" applyAlignment="1">
      <alignment horizontal="right" vertical="center"/>
    </xf>
    <xf numFmtId="183" fontId="7" fillId="0" borderId="90" xfId="49" applyNumberFormat="1" applyFont="1" applyFill="1" applyBorder="1" applyAlignment="1">
      <alignment horizontal="right" vertical="center"/>
    </xf>
    <xf numFmtId="183" fontId="7" fillId="0" borderId="20" xfId="49" applyNumberFormat="1" applyFont="1" applyFill="1" applyBorder="1" applyAlignment="1">
      <alignment horizontal="right" vertical="center"/>
    </xf>
    <xf numFmtId="176" fontId="30" fillId="0" borderId="59" xfId="49" applyNumberFormat="1" applyFont="1" applyBorder="1" applyAlignment="1">
      <alignment horizontal="center" shrinkToFit="1"/>
    </xf>
    <xf numFmtId="177" fontId="30" fillId="0" borderId="59" xfId="0" applyNumberFormat="1" applyFont="1" applyBorder="1" applyAlignment="1">
      <alignment horizontal="center" shrinkToFit="1"/>
    </xf>
    <xf numFmtId="177" fontId="30" fillId="0" borderId="120" xfId="61" applyNumberFormat="1" applyFont="1" applyBorder="1" applyAlignment="1">
      <alignment horizontal="right" vertical="center"/>
      <protection/>
    </xf>
    <xf numFmtId="177" fontId="30" fillId="0" borderId="95" xfId="61" applyNumberFormat="1" applyFont="1" applyBorder="1" applyAlignment="1">
      <alignment horizontal="right" vertical="center"/>
      <protection/>
    </xf>
    <xf numFmtId="177" fontId="30" fillId="0" borderId="29" xfId="61" applyNumberFormat="1" applyFont="1" applyBorder="1" applyAlignment="1">
      <alignment horizontal="right" vertical="center"/>
      <protection/>
    </xf>
    <xf numFmtId="0" fontId="31" fillId="0" borderId="108" xfId="0" applyFont="1" applyFill="1" applyBorder="1" applyAlignment="1">
      <alignment horizontal="center" vertical="center" shrinkToFit="1"/>
    </xf>
    <xf numFmtId="0" fontId="31" fillId="0" borderId="119" xfId="62" applyFont="1" applyFill="1" applyBorder="1" applyAlignment="1">
      <alignment horizontal="center" vertical="center" shrinkToFit="1"/>
      <protection/>
    </xf>
    <xf numFmtId="177" fontId="30" fillId="0" borderId="108" xfId="61" applyNumberFormat="1" applyFont="1" applyBorder="1" applyAlignment="1">
      <alignment horizontal="right" vertical="center"/>
      <protection/>
    </xf>
    <xf numFmtId="177" fontId="30" fillId="0" borderId="68" xfId="61" applyNumberFormat="1" applyFont="1" applyBorder="1" applyAlignment="1">
      <alignment horizontal="right" vertical="center"/>
      <protection/>
    </xf>
    <xf numFmtId="177" fontId="30" fillId="0" borderId="47" xfId="61" applyNumberFormat="1" applyFont="1" applyFill="1" applyBorder="1" applyAlignment="1">
      <alignment horizontal="right" vertical="center"/>
      <protection/>
    </xf>
    <xf numFmtId="177" fontId="30" fillId="0" borderId="121" xfId="61" applyNumberFormat="1" applyFont="1" applyBorder="1" applyAlignment="1">
      <alignment horizontal="right" vertical="center"/>
      <protection/>
    </xf>
    <xf numFmtId="0" fontId="30" fillId="0" borderId="57" xfId="0" applyFont="1" applyBorder="1" applyAlignment="1">
      <alignment horizontal="center" shrinkToFit="1"/>
    </xf>
    <xf numFmtId="178" fontId="30" fillId="0" borderId="59" xfId="0" applyNumberFormat="1" applyFont="1" applyBorder="1" applyAlignment="1">
      <alignment horizontal="right" vertical="center" shrinkToFit="1"/>
    </xf>
    <xf numFmtId="178" fontId="30" fillId="0" borderId="80" xfId="0" applyNumberFormat="1" applyFont="1" applyBorder="1" applyAlignment="1">
      <alignment horizontal="right" vertical="center" shrinkToFit="1"/>
    </xf>
    <xf numFmtId="187" fontId="32" fillId="0" borderId="40" xfId="49" applyNumberFormat="1" applyFont="1" applyFill="1" applyBorder="1" applyAlignment="1">
      <alignment horizontal="right" vertical="center" shrinkToFit="1"/>
    </xf>
    <xf numFmtId="187" fontId="32" fillId="0" borderId="17" xfId="49" applyNumberFormat="1" applyFont="1" applyFill="1" applyBorder="1" applyAlignment="1">
      <alignment horizontal="right" vertical="center" shrinkToFit="1"/>
    </xf>
    <xf numFmtId="187" fontId="32" fillId="0" borderId="42" xfId="49" applyNumberFormat="1" applyFont="1" applyFill="1" applyBorder="1" applyAlignment="1">
      <alignment horizontal="right" vertical="center" shrinkToFit="1"/>
    </xf>
    <xf numFmtId="187" fontId="32" fillId="0" borderId="36" xfId="49" applyNumberFormat="1" applyFont="1" applyFill="1" applyBorder="1" applyAlignment="1">
      <alignment horizontal="right" vertical="center" shrinkToFit="1"/>
    </xf>
    <xf numFmtId="187" fontId="32" fillId="0" borderId="44" xfId="49" applyNumberFormat="1" applyFont="1" applyFill="1" applyBorder="1" applyAlignment="1">
      <alignment horizontal="right" vertical="center" shrinkToFit="1"/>
    </xf>
    <xf numFmtId="187" fontId="32" fillId="0" borderId="39" xfId="49" applyNumberFormat="1" applyFont="1" applyFill="1" applyBorder="1" applyAlignment="1">
      <alignment horizontal="right" vertical="center" shrinkToFit="1"/>
    </xf>
    <xf numFmtId="187" fontId="32" fillId="0" borderId="34" xfId="49" applyNumberFormat="1" applyFont="1" applyFill="1" applyBorder="1" applyAlignment="1">
      <alignment horizontal="right" vertical="center" shrinkToFit="1"/>
    </xf>
    <xf numFmtId="187" fontId="32" fillId="0" borderId="21" xfId="49" applyNumberFormat="1" applyFont="1" applyFill="1" applyBorder="1" applyAlignment="1">
      <alignment horizontal="right" vertical="center" shrinkToFit="1"/>
    </xf>
    <xf numFmtId="187" fontId="32" fillId="0" borderId="46" xfId="49" applyNumberFormat="1" applyFont="1" applyFill="1" applyBorder="1" applyAlignment="1">
      <alignment horizontal="right" vertical="center" shrinkToFit="1"/>
    </xf>
    <xf numFmtId="187" fontId="32" fillId="0" borderId="20" xfId="49" applyNumberFormat="1" applyFont="1" applyFill="1" applyBorder="1" applyAlignment="1">
      <alignment horizontal="right" vertical="center" shrinkToFit="1"/>
    </xf>
    <xf numFmtId="187" fontId="32" fillId="0" borderId="122" xfId="49" applyNumberFormat="1" applyFont="1" applyFill="1" applyBorder="1" applyAlignment="1">
      <alignment horizontal="right" vertical="center" shrinkToFit="1"/>
    </xf>
    <xf numFmtId="187" fontId="32" fillId="0" borderId="37" xfId="49" applyNumberFormat="1" applyFont="1" applyFill="1" applyBorder="1" applyAlignment="1">
      <alignment horizontal="right" vertical="center" shrinkToFit="1"/>
    </xf>
    <xf numFmtId="187" fontId="32" fillId="0" borderId="40" xfId="49" applyNumberFormat="1" applyFont="1" applyFill="1" applyBorder="1" applyAlignment="1" applyProtection="1">
      <alignment horizontal="right" vertical="center" shrinkToFit="1"/>
      <protection/>
    </xf>
    <xf numFmtId="187" fontId="32" fillId="0" borderId="17" xfId="49" applyNumberFormat="1" applyFont="1" applyFill="1" applyBorder="1" applyAlignment="1" applyProtection="1">
      <alignment horizontal="right" vertical="center" shrinkToFit="1"/>
      <protection/>
    </xf>
    <xf numFmtId="187" fontId="32" fillId="0" borderId="42" xfId="49" applyNumberFormat="1" applyFont="1" applyFill="1" applyBorder="1" applyAlignment="1" applyProtection="1">
      <alignment horizontal="right" vertical="center" shrinkToFit="1"/>
      <protection/>
    </xf>
    <xf numFmtId="187" fontId="32" fillId="0" borderId="36" xfId="49" applyNumberFormat="1" applyFont="1" applyFill="1" applyBorder="1" applyAlignment="1" applyProtection="1">
      <alignment horizontal="right" vertical="center" shrinkToFit="1"/>
      <protection/>
    </xf>
    <xf numFmtId="187" fontId="32" fillId="0" borderId="44" xfId="49" applyNumberFormat="1" applyFont="1" applyFill="1" applyBorder="1" applyAlignment="1" applyProtection="1">
      <alignment horizontal="right" vertical="center" shrinkToFit="1"/>
      <protection/>
    </xf>
    <xf numFmtId="187" fontId="32" fillId="0" borderId="39" xfId="49" applyNumberFormat="1" applyFont="1" applyFill="1" applyBorder="1" applyAlignment="1" applyProtection="1">
      <alignment horizontal="right" vertical="center" shrinkToFit="1"/>
      <protection/>
    </xf>
    <xf numFmtId="187" fontId="32" fillId="0" borderId="34" xfId="49" applyNumberFormat="1" applyFont="1" applyFill="1" applyBorder="1" applyAlignment="1" applyProtection="1">
      <alignment horizontal="right" vertical="center" shrinkToFit="1"/>
      <protection/>
    </xf>
    <xf numFmtId="0" fontId="39" fillId="0" borderId="75" xfId="0" applyFont="1" applyBorder="1" applyAlignment="1">
      <alignment/>
    </xf>
    <xf numFmtId="0" fontId="39" fillId="0" borderId="16" xfId="0" applyFont="1" applyBorder="1" applyAlignment="1">
      <alignment/>
    </xf>
    <xf numFmtId="38" fontId="39" fillId="21" borderId="30" xfId="49" applyFont="1" applyFill="1" applyBorder="1" applyAlignment="1">
      <alignment horizontal="center" vertical="center"/>
    </xf>
    <xf numFmtId="0" fontId="32" fillId="21" borderId="11" xfId="0" applyFont="1" applyFill="1" applyBorder="1" applyAlignment="1" applyProtection="1">
      <alignment horizontal="center" vertical="center" wrapText="1"/>
      <protection/>
    </xf>
    <xf numFmtId="38" fontId="39" fillId="21" borderId="15" xfId="49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0" fillId="0" borderId="0" xfId="0" applyFont="1" applyAlignment="1">
      <alignment horizontal="left" shrinkToFit="1"/>
    </xf>
    <xf numFmtId="0" fontId="0" fillId="0" borderId="0" xfId="0" applyAlignment="1">
      <alignment shrinkToFi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123" xfId="0" applyFont="1" applyFill="1" applyBorder="1" applyAlignment="1" applyProtection="1">
      <alignment horizontal="center" vertical="center" shrinkToFit="1"/>
      <protection/>
    </xf>
    <xf numFmtId="0" fontId="7" fillId="0" borderId="124" xfId="0" applyFont="1" applyFill="1" applyBorder="1" applyAlignment="1" applyProtection="1">
      <alignment horizontal="center" vertical="center" shrinkToFit="1"/>
      <protection/>
    </xf>
    <xf numFmtId="0" fontId="0" fillId="0" borderId="125" xfId="0" applyBorder="1" applyAlignment="1" applyProtection="1">
      <alignment horizontal="center" vertical="center" shrinkToFit="1"/>
      <protection/>
    </xf>
    <xf numFmtId="0" fontId="7" fillId="0" borderId="114" xfId="0" applyFont="1" applyFill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/>
      <protection/>
    </xf>
    <xf numFmtId="0" fontId="7" fillId="0" borderId="87" xfId="0" applyFont="1" applyFill="1" applyBorder="1" applyAlignment="1" applyProtection="1">
      <alignment horizontal="center" vertical="center"/>
      <protection/>
    </xf>
    <xf numFmtId="0" fontId="0" fillId="0" borderId="87" xfId="0" applyBorder="1" applyAlignment="1" applyProtection="1">
      <alignment horizontal="center" vertical="center"/>
      <protection/>
    </xf>
    <xf numFmtId="0" fontId="0" fillId="0" borderId="126" xfId="0" applyBorder="1" applyAlignment="1" applyProtection="1">
      <alignment horizontal="center" vertical="center"/>
      <protection/>
    </xf>
    <xf numFmtId="0" fontId="7" fillId="0" borderId="77" xfId="0" applyFont="1" applyFill="1" applyBorder="1" applyAlignment="1" applyProtection="1">
      <alignment horizontal="center" vertical="center"/>
      <protection/>
    </xf>
    <xf numFmtId="0" fontId="7" fillId="0" borderId="127" xfId="0" applyFont="1" applyFill="1" applyBorder="1" applyAlignment="1" applyProtection="1">
      <alignment horizontal="center" vertical="center"/>
      <protection/>
    </xf>
    <xf numFmtId="0" fontId="0" fillId="0" borderId="72" xfId="0" applyBorder="1" applyAlignment="1" applyProtection="1">
      <alignment/>
      <protection/>
    </xf>
    <xf numFmtId="0" fontId="30" fillId="0" borderId="128" xfId="0" applyFont="1" applyFill="1" applyBorder="1" applyAlignment="1" applyProtection="1">
      <alignment horizontal="center" vertical="center" wrapText="1"/>
      <protection/>
    </xf>
    <xf numFmtId="0" fontId="7" fillId="0" borderId="129" xfId="0" applyFont="1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vertical="center"/>
      <protection/>
    </xf>
    <xf numFmtId="0" fontId="7" fillId="0" borderId="49" xfId="0" applyFont="1" applyBorder="1" applyAlignment="1" applyProtection="1">
      <alignment vertical="center"/>
      <protection/>
    </xf>
    <xf numFmtId="0" fontId="7" fillId="0" borderId="128" xfId="0" applyFont="1" applyFill="1" applyBorder="1" applyAlignment="1" applyProtection="1">
      <alignment horizontal="center" vertical="center" wrapText="1"/>
      <protection/>
    </xf>
    <xf numFmtId="0" fontId="7" fillId="0" borderId="129" xfId="0" applyFont="1" applyFill="1" applyBorder="1" applyAlignment="1" applyProtection="1">
      <alignment horizontal="center" vertical="center" wrapText="1"/>
      <protection/>
    </xf>
    <xf numFmtId="0" fontId="7" fillId="0" borderId="130" xfId="0" applyFont="1" applyBorder="1" applyAlignment="1" applyProtection="1">
      <alignment horizontal="center" vertical="center" wrapText="1"/>
      <protection/>
    </xf>
    <xf numFmtId="0" fontId="7" fillId="0" borderId="127" xfId="0" applyFont="1" applyFill="1" applyBorder="1" applyAlignment="1" applyProtection="1">
      <alignment horizontal="center" vertical="center" wrapText="1"/>
      <protection/>
    </xf>
    <xf numFmtId="0" fontId="0" fillId="0" borderId="72" xfId="0" applyBorder="1" applyAlignment="1" applyProtection="1">
      <alignment vertical="center" wrapText="1"/>
      <protection/>
    </xf>
    <xf numFmtId="0" fontId="7" fillId="21" borderId="78" xfId="0" applyFont="1" applyFill="1" applyBorder="1" applyAlignment="1" applyProtection="1">
      <alignment horizontal="center" vertical="center"/>
      <protection/>
    </xf>
    <xf numFmtId="0" fontId="0" fillId="21" borderId="18" xfId="0" applyFill="1" applyBorder="1" applyAlignment="1" applyProtection="1">
      <alignment horizontal="center" vertical="center"/>
      <protection/>
    </xf>
    <xf numFmtId="0" fontId="7" fillId="0" borderId="113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0" fontId="7" fillId="21" borderId="19" xfId="0" applyFont="1" applyFill="1" applyBorder="1" applyAlignment="1" applyProtection="1">
      <alignment horizontal="center" vertical="center"/>
      <protection/>
    </xf>
    <xf numFmtId="0" fontId="32" fillId="21" borderId="113" xfId="0" applyFont="1" applyFill="1" applyBorder="1" applyAlignment="1" applyProtection="1">
      <alignment horizontal="center" vertical="center" wrapText="1"/>
      <protection/>
    </xf>
    <xf numFmtId="0" fontId="0" fillId="21" borderId="19" xfId="0" applyFill="1" applyBorder="1" applyAlignment="1" applyProtection="1">
      <alignment horizontal="center" vertical="center"/>
      <protection/>
    </xf>
    <xf numFmtId="38" fontId="39" fillId="21" borderId="31" xfId="49" applyFont="1" applyFill="1" applyBorder="1" applyAlignment="1">
      <alignment horizontal="center" vertical="center"/>
    </xf>
    <xf numFmtId="0" fontId="39" fillId="0" borderId="76" xfId="0" applyFont="1" applyBorder="1" applyAlignment="1">
      <alignment/>
    </xf>
    <xf numFmtId="38" fontId="7" fillId="21" borderId="74" xfId="49" applyFont="1" applyFill="1" applyBorder="1" applyAlignment="1">
      <alignment horizontal="center" vertical="center" wrapText="1"/>
    </xf>
    <xf numFmtId="0" fontId="0" fillId="0" borderId="52" xfId="0" applyBorder="1" applyAlignment="1">
      <alignment/>
    </xf>
    <xf numFmtId="38" fontId="7" fillId="21" borderId="54" xfId="49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38" fontId="7" fillId="21" borderId="32" xfId="49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7" fillId="21" borderId="74" xfId="0" applyFont="1" applyFill="1" applyBorder="1" applyAlignment="1">
      <alignment horizontal="center" vertical="center"/>
    </xf>
    <xf numFmtId="0" fontId="7" fillId="0" borderId="123" xfId="0" applyFont="1" applyFill="1" applyBorder="1" applyAlignment="1">
      <alignment horizontal="center" vertical="center" shrinkToFit="1"/>
    </xf>
    <xf numFmtId="0" fontId="7" fillId="0" borderId="124" xfId="0" applyFont="1" applyFill="1" applyBorder="1" applyAlignment="1">
      <alignment horizontal="center" vertical="center" shrinkToFit="1"/>
    </xf>
    <xf numFmtId="0" fontId="0" fillId="0" borderId="125" xfId="0" applyBorder="1" applyAlignment="1">
      <alignment horizontal="center" vertical="center" shrinkToFit="1"/>
    </xf>
    <xf numFmtId="0" fontId="7" fillId="0" borderId="128" xfId="0" applyFont="1" applyFill="1" applyBorder="1" applyAlignment="1">
      <alignment horizontal="center" vertical="center" wrapText="1"/>
    </xf>
    <xf numFmtId="0" fontId="7" fillId="0" borderId="129" xfId="0" applyFont="1" applyFill="1" applyBorder="1" applyAlignment="1">
      <alignment horizontal="center" vertical="center" wrapText="1"/>
    </xf>
    <xf numFmtId="0" fontId="7" fillId="0" borderId="130" xfId="0" applyFont="1" applyBorder="1" applyAlignment="1">
      <alignment horizontal="center" vertical="center" wrapText="1"/>
    </xf>
    <xf numFmtId="0" fontId="30" fillId="0" borderId="128" xfId="0" applyFont="1" applyFill="1" applyBorder="1" applyAlignment="1">
      <alignment horizontal="center" vertical="center" wrapText="1"/>
    </xf>
    <xf numFmtId="0" fontId="7" fillId="0" borderId="129" xfId="0" applyFont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83" xfId="0" applyFont="1" applyBorder="1" applyAlignment="1">
      <alignment vertical="center" wrapText="1"/>
    </xf>
    <xf numFmtId="0" fontId="7" fillId="0" borderId="77" xfId="0" applyFont="1" applyFill="1" applyBorder="1" applyAlignment="1">
      <alignment horizontal="center" vertical="center"/>
    </xf>
    <xf numFmtId="0" fontId="7" fillId="0" borderId="89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7" fillId="0" borderId="87" xfId="0" applyFont="1" applyFill="1" applyBorder="1" applyAlignment="1">
      <alignment horizontal="center" vertical="center"/>
    </xf>
    <xf numFmtId="0" fontId="32" fillId="21" borderId="113" xfId="0" applyFont="1" applyFill="1" applyBorder="1" applyAlignment="1">
      <alignment horizontal="center" vertical="center" wrapText="1"/>
    </xf>
    <xf numFmtId="0" fontId="32" fillId="21" borderId="11" xfId="0" applyFont="1" applyFill="1" applyBorder="1" applyAlignment="1">
      <alignment horizontal="center" vertical="center" wrapText="1"/>
    </xf>
    <xf numFmtId="0" fontId="7" fillId="21" borderId="78" xfId="0" applyFont="1" applyFill="1" applyBorder="1" applyAlignment="1">
      <alignment horizontal="center" vertical="center"/>
    </xf>
    <xf numFmtId="0" fontId="0" fillId="21" borderId="18" xfId="0" applyFill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7" fillId="0" borderId="1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7" fillId="21" borderId="19" xfId="0" applyFont="1" applyFill="1" applyBorder="1" applyAlignment="1">
      <alignment horizontal="center" vertical="center"/>
    </xf>
    <xf numFmtId="0" fontId="0" fillId="21" borderId="19" xfId="0" applyFill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0" fontId="0" fillId="0" borderId="89" xfId="0" applyBorder="1" applyAlignment="1">
      <alignment vertical="center"/>
    </xf>
    <xf numFmtId="0" fontId="0" fillId="0" borderId="49" xfId="0" applyBorder="1" applyAlignment="1">
      <alignment vertical="center"/>
    </xf>
    <xf numFmtId="0" fontId="30" fillId="0" borderId="77" xfId="0" applyFont="1" applyFill="1" applyBorder="1" applyAlignment="1">
      <alignment horizontal="center" vertical="center" wrapText="1" shrinkToFit="1"/>
    </xf>
    <xf numFmtId="0" fontId="30" fillId="0" borderId="32" xfId="0" applyFont="1" applyBorder="1" applyAlignment="1">
      <alignment vertical="center" shrinkToFit="1"/>
    </xf>
    <xf numFmtId="0" fontId="7" fillId="21" borderId="32" xfId="0" applyFont="1" applyFill="1" applyBorder="1" applyAlignment="1">
      <alignment horizontal="center" vertical="center"/>
    </xf>
    <xf numFmtId="0" fontId="0" fillId="0" borderId="84" xfId="0" applyBorder="1" applyAlignment="1">
      <alignment/>
    </xf>
    <xf numFmtId="0" fontId="0" fillId="0" borderId="52" xfId="0" applyBorder="1" applyAlignment="1">
      <alignment horizontal="center" vertical="center"/>
    </xf>
    <xf numFmtId="38" fontId="7" fillId="21" borderId="77" xfId="49" applyFont="1" applyFill="1" applyBorder="1" applyAlignment="1">
      <alignment horizontal="center" vertical="center"/>
    </xf>
    <xf numFmtId="0" fontId="0" fillId="0" borderId="87" xfId="0" applyBorder="1" applyAlignment="1">
      <alignment/>
    </xf>
    <xf numFmtId="38" fontId="7" fillId="21" borderId="131" xfId="49" applyFont="1" applyFill="1" applyBorder="1" applyAlignment="1">
      <alignment horizontal="center" vertical="center"/>
    </xf>
    <xf numFmtId="0" fontId="0" fillId="0" borderId="132" xfId="0" applyBorder="1" applyAlignment="1">
      <alignment/>
    </xf>
    <xf numFmtId="0" fontId="32" fillId="0" borderId="57" xfId="61" applyNumberFormat="1" applyFont="1" applyBorder="1" applyAlignment="1">
      <alignment horizontal="center" vertical="center"/>
      <protection/>
    </xf>
    <xf numFmtId="0" fontId="7" fillId="0" borderId="64" xfId="0" applyFont="1" applyBorder="1" applyAlignment="1">
      <alignment horizontal="center" vertical="center"/>
    </xf>
    <xf numFmtId="0" fontId="30" fillId="0" borderId="95" xfId="61" applyNumberFormat="1" applyFont="1" applyFill="1" applyBorder="1" applyAlignment="1">
      <alignment horizontal="center" vertical="center"/>
      <protection/>
    </xf>
    <xf numFmtId="0" fontId="2" fillId="0" borderId="92" xfId="0" applyFont="1" applyBorder="1" applyAlignment="1">
      <alignment vertical="center"/>
    </xf>
    <xf numFmtId="0" fontId="2" fillId="0" borderId="133" xfId="0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3-25平均_3歳児5歳児比較" xfId="61"/>
    <cellStyle name="標準_集計用_3枚目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１歳６か月児健康診査〔歯科〕
受診率の年次推移</a:t>
            </a:r>
          </a:p>
        </c:rich>
      </c:tx>
      <c:layout>
        <c:manualLayout>
          <c:xMode val="factor"/>
          <c:yMode val="factor"/>
          <c:x val="-0.009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5075"/>
          <c:w val="0.988"/>
          <c:h val="0.83475"/>
        </c:manualLayout>
      </c:layout>
      <c:lineChart>
        <c:grouping val="standard"/>
        <c:varyColors val="0"/>
        <c:ser>
          <c:idx val="0"/>
          <c:order val="0"/>
          <c:tx>
            <c:strRef>
              <c:f>'参考_年次推移'!$K$5</c:f>
              <c:strCache>
                <c:ptCount val="1"/>
                <c:pt idx="0">
                  <c:v>受診率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'参考_年次推移'!$L$4:$AL$4</c:f>
              <c:strCache/>
            </c:strRef>
          </c:cat>
          <c:val>
            <c:numRef>
              <c:f>'参考_年次推移'!$L$5:$AL$5</c:f>
              <c:numCache/>
            </c:numRef>
          </c:val>
          <c:smooth val="0"/>
        </c:ser>
        <c:marker val="1"/>
        <c:axId val="64426181"/>
        <c:axId val="42964718"/>
      </c:lineChart>
      <c:catAx>
        <c:axId val="64426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（静岡県）</a:t>
                </a:r>
              </a:p>
            </c:rich>
          </c:tx>
          <c:layout>
            <c:manualLayout>
              <c:xMode val="factor"/>
              <c:yMode val="factor"/>
              <c:x val="0.26025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64718"/>
        <c:crosses val="autoZero"/>
        <c:auto val="1"/>
        <c:lblOffset val="100"/>
        <c:tickLblSkip val="1"/>
        <c:noMultiLvlLbl val="0"/>
      </c:catAx>
      <c:valAx>
        <c:axId val="42964718"/>
        <c:scaling>
          <c:orientation val="minMax"/>
          <c:max val="100"/>
          <c:min val="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4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426181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１歳６か月児健康診査〔歯科〕
う蝕を持つ者の割合の年次推移</a:t>
            </a:r>
          </a:p>
        </c:rich>
      </c:tx>
      <c:layout>
        <c:manualLayout>
          <c:xMode val="factor"/>
          <c:yMode val="factor"/>
          <c:x val="0.024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"/>
          <c:w val="0.988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'参考_年次推移'!$K$11</c:f>
              <c:strCache>
                <c:ptCount val="1"/>
                <c:pt idx="0">
                  <c:v>有病者率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'参考_年次推移'!$L$10:$AL$10</c:f>
              <c:strCache/>
            </c:strRef>
          </c:cat>
          <c:val>
            <c:numRef>
              <c:f>'参考_年次推移'!$L$11:$AL$11</c:f>
              <c:numCache/>
            </c:numRef>
          </c:val>
          <c:smooth val="0"/>
        </c:ser>
        <c:marker val="1"/>
        <c:axId val="51138143"/>
        <c:axId val="57590104"/>
      </c:lineChart>
      <c:catAx>
        <c:axId val="51138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（静岡県）</a:t>
                </a:r>
              </a:p>
            </c:rich>
          </c:tx>
          <c:layout>
            <c:manualLayout>
              <c:xMode val="factor"/>
              <c:yMode val="factor"/>
              <c:x val="0.26025"/>
              <c:y val="0.1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90104"/>
        <c:crosses val="autoZero"/>
        <c:auto val="1"/>
        <c:lblOffset val="100"/>
        <c:tickLblSkip val="1"/>
        <c:noMultiLvlLbl val="0"/>
      </c:catAx>
      <c:valAx>
        <c:axId val="57590104"/>
        <c:scaling>
          <c:orientation val="minMax"/>
          <c:max val="1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8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38143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３歳児健康診査〔歯科〕
受診率の年次推移</a:t>
            </a:r>
          </a:p>
        </c:rich>
      </c:tx>
      <c:layout>
        <c:manualLayout>
          <c:xMode val="factor"/>
          <c:yMode val="factor"/>
          <c:x val="0.01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1575"/>
          <c:w val="0.988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'参考_年次推移'!$K$22</c:f>
              <c:strCache>
                <c:ptCount val="1"/>
                <c:pt idx="0">
                  <c:v>受診率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'参考_年次推移'!$L$21:$AL$21</c:f>
              <c:strCache/>
            </c:strRef>
          </c:cat>
          <c:val>
            <c:numRef>
              <c:f>'参考_年次推移'!$L$22:$AL$22</c:f>
              <c:numCache/>
            </c:numRef>
          </c:val>
          <c:smooth val="0"/>
        </c:ser>
        <c:marker val="1"/>
        <c:axId val="48548889"/>
        <c:axId val="34286818"/>
      </c:lineChart>
      <c:catAx>
        <c:axId val="48548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（静岡県）</a:t>
                </a:r>
              </a:p>
            </c:rich>
          </c:tx>
          <c:layout>
            <c:manualLayout>
              <c:xMode val="factor"/>
              <c:yMode val="factor"/>
              <c:x val="0.26"/>
              <c:y val="0.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86818"/>
        <c:crosses val="autoZero"/>
        <c:auto val="1"/>
        <c:lblOffset val="100"/>
        <c:tickLblSkip val="1"/>
        <c:noMultiLvlLbl val="0"/>
      </c:catAx>
      <c:valAx>
        <c:axId val="34286818"/>
        <c:scaling>
          <c:orientation val="minMax"/>
          <c:max val="100"/>
          <c:min val="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47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548889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３歳児健康診査
むし歯を持つ者の割合の年次推移</a:t>
            </a:r>
          </a:p>
        </c:rich>
      </c:tx>
      <c:layout>
        <c:manualLayout>
          <c:xMode val="factor"/>
          <c:yMode val="factor"/>
          <c:x val="0.018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1375"/>
          <c:w val="0.988"/>
          <c:h val="0.87175"/>
        </c:manualLayout>
      </c:layout>
      <c:lineChart>
        <c:grouping val="standard"/>
        <c:varyColors val="0"/>
        <c:ser>
          <c:idx val="0"/>
          <c:order val="0"/>
          <c:tx>
            <c:strRef>
              <c:f>'参考_年次推移'!$K$26</c:f>
              <c:strCache>
                <c:ptCount val="1"/>
                <c:pt idx="0">
                  <c:v>有病者率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'参考_年次推移'!$L$25:$AL$25</c:f>
              <c:strCache/>
            </c:strRef>
          </c:cat>
          <c:val>
            <c:numRef>
              <c:f>'参考_年次推移'!$L$26:$AL$26</c:f>
              <c:numCache/>
            </c:numRef>
          </c:val>
          <c:smooth val="0"/>
        </c:ser>
        <c:marker val="1"/>
        <c:axId val="40145907"/>
        <c:axId val="25768844"/>
      </c:lineChart>
      <c:catAx>
        <c:axId val="40145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（静岡県）</a:t>
                </a:r>
              </a:p>
            </c:rich>
          </c:tx>
          <c:layout>
            <c:manualLayout>
              <c:xMode val="factor"/>
              <c:yMode val="factor"/>
              <c:x val="0.26"/>
              <c:y val="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68844"/>
        <c:crosses val="autoZero"/>
        <c:auto val="1"/>
        <c:lblOffset val="100"/>
        <c:tickLblSkip val="1"/>
        <c:noMultiLvlLbl val="0"/>
      </c:catAx>
      <c:valAx>
        <c:axId val="25768844"/>
        <c:scaling>
          <c:orientation val="minMax"/>
          <c:max val="6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4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14590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３歳児健康診査
一人平均むし歯数の年次推移</a:t>
            </a:r>
          </a:p>
        </c:rich>
      </c:tx>
      <c:layout>
        <c:manualLayout>
          <c:xMode val="factor"/>
          <c:yMode val="factor"/>
          <c:x val="0.018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15"/>
          <c:w val="0.985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'参考_年次推移'!$K$30</c:f>
              <c:strCache>
                <c:ptCount val="1"/>
                <c:pt idx="0">
                  <c:v>う歯数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'参考_年次推移'!$L$29:$AL$29</c:f>
              <c:strCache/>
            </c:strRef>
          </c:cat>
          <c:val>
            <c:numRef>
              <c:f>'参考_年次推移'!$L$30:$AL$30</c:f>
              <c:numCache/>
            </c:numRef>
          </c:val>
          <c:smooth val="0"/>
        </c:ser>
        <c:marker val="1"/>
        <c:axId val="30593005"/>
        <c:axId val="6901590"/>
      </c:lineChart>
      <c:catAx>
        <c:axId val="30593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（静岡県）</a:t>
                </a:r>
              </a:p>
            </c:rich>
          </c:tx>
          <c:layout>
            <c:manualLayout>
              <c:xMode val="factor"/>
              <c:yMode val="factor"/>
              <c:x val="0.26"/>
              <c:y val="0.1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01590"/>
        <c:crosses val="autoZero"/>
        <c:auto val="1"/>
        <c:lblOffset val="100"/>
        <c:tickLblSkip val="1"/>
        <c:noMultiLvlLbl val="0"/>
      </c:catAx>
      <c:valAx>
        <c:axId val="6901590"/>
        <c:scaling>
          <c:orientation val="minMax"/>
          <c:max val="3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本</a:t>
                </a:r>
              </a:p>
            </c:rich>
          </c:tx>
          <c:layout>
            <c:manualLayout>
              <c:xMode val="factor"/>
              <c:yMode val="factor"/>
              <c:x val="0.034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93005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３歳児健康診査
むし歯を5本以上及び9本以上持つ者の割合の年次推移</a:t>
            </a:r>
          </a:p>
        </c:rich>
      </c:tx>
      <c:layout>
        <c:manualLayout>
          <c:xMode val="factor"/>
          <c:yMode val="factor"/>
          <c:x val="0.018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465"/>
          <c:w val="0.994"/>
          <c:h val="0.8535"/>
        </c:manualLayout>
      </c:layout>
      <c:lineChart>
        <c:grouping val="standard"/>
        <c:varyColors val="0"/>
        <c:ser>
          <c:idx val="1"/>
          <c:order val="0"/>
          <c:tx>
            <c:strRef>
              <c:f>'参考_年次推移'!$K$34</c:f>
              <c:strCache>
                <c:ptCount val="1"/>
                <c:pt idx="0">
                  <c:v>5本以上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'参考_年次推移'!$L$33:$AE$33</c:f>
              <c:strCache/>
            </c:strRef>
          </c:cat>
          <c:val>
            <c:numRef>
              <c:f>'参考_年次推移'!$L$34:$AE$34</c:f>
              <c:numCache/>
            </c:numRef>
          </c:val>
          <c:smooth val="0"/>
        </c:ser>
        <c:ser>
          <c:idx val="0"/>
          <c:order val="1"/>
          <c:tx>
            <c:strRef>
              <c:f>'参考_年次推移'!$K$35</c:f>
              <c:strCache>
                <c:ptCount val="1"/>
                <c:pt idx="0">
                  <c:v>9本以上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'参考_年次推移'!$L$33:$AE$33</c:f>
              <c:strCache/>
            </c:strRef>
          </c:cat>
          <c:val>
            <c:numRef>
              <c:f>'参考_年次推移'!$L$35:$AE$35</c:f>
              <c:numCache/>
            </c:numRef>
          </c:val>
          <c:smooth val="0"/>
        </c:ser>
        <c:marker val="1"/>
        <c:axId val="62114311"/>
        <c:axId val="22157888"/>
      </c:lineChart>
      <c:catAx>
        <c:axId val="62114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（静岡県）</a:t>
                </a:r>
              </a:p>
            </c:rich>
          </c:tx>
          <c:layout>
            <c:manualLayout>
              <c:xMode val="factor"/>
              <c:yMode val="factor"/>
              <c:x val="0.26"/>
              <c:y val="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57888"/>
        <c:crosses val="autoZero"/>
        <c:auto val="1"/>
        <c:lblOffset val="100"/>
        <c:tickLblSkip val="1"/>
        <c:noMultiLvlLbl val="0"/>
      </c:catAx>
      <c:valAx>
        <c:axId val="22157888"/>
        <c:scaling>
          <c:orientation val="minMax"/>
          <c:max val="1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4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114311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675"/>
          <c:y val="0.2465"/>
          <c:w val="0.25"/>
          <c:h val="0.3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"/>
          <c:w val="0.9637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pct50">
                <a:fgClr>
                  <a:srgbClr val="FFFFFF"/>
                </a:fgClr>
                <a:bgClr>
                  <a:srgbClr val="C0C0C0"/>
                </a:bgClr>
              </a:pattFill>
            </c:spPr>
          </c:dPt>
          <c:dPt>
            <c:idx val="12"/>
            <c:invertIfNegative val="0"/>
            <c:spPr>
              <a:pattFill prst="pct50">
                <a:fgClr>
                  <a:srgbClr val="FFFFFF"/>
                </a:fgClr>
                <a:bgClr>
                  <a:srgbClr val="C0C0C0"/>
                </a:bgClr>
              </a:pattFill>
            </c:spPr>
          </c:dPt>
          <c:dPt>
            <c:idx val="13"/>
            <c:invertIfNegative val="0"/>
            <c:spPr>
              <a:pattFill prst="pct50">
                <a:fgClr>
                  <a:srgbClr val="FFFFFF"/>
                </a:fgClr>
                <a:bgClr>
                  <a:srgbClr val="C0C0C0"/>
                </a:bgClr>
              </a:pattFill>
            </c:spPr>
          </c:dPt>
          <c:dPt>
            <c:idx val="16"/>
            <c:invertIfNegative val="0"/>
            <c:spPr>
              <a:solidFill>
                <a:srgbClr val="FF0000"/>
              </a:solidFill>
            </c:spPr>
          </c:dPt>
          <c:cat>
            <c:strRef>
              <c:f>'参考_過去３年間'!$O$4:$O$39</c:f>
              <c:strCache/>
            </c:strRef>
          </c:cat>
          <c:val>
            <c:numRef>
              <c:f>'参考_過去３年間'!$P$4:$P$39</c:f>
              <c:numCache/>
            </c:numRef>
          </c:val>
        </c:ser>
        <c:gapWidth val="50"/>
        <c:axId val="65203265"/>
        <c:axId val="49958474"/>
      </c:barChart>
      <c:catAx>
        <c:axId val="652032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58474"/>
        <c:crosses val="autoZero"/>
        <c:auto val="1"/>
        <c:lblOffset val="100"/>
        <c:noMultiLvlLbl val="0"/>
      </c:catAx>
      <c:valAx>
        <c:axId val="49958474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割合（%）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652032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'参考_過去３年間'!$E$6:$E$39</c:f>
              <c:strCache>
                <c:ptCount val="1"/>
                <c:pt idx="0">
                  <c:v>12.3  17.2  14.9  15.0  18.9  6.5  14.0  9.1  11.8  6.9  10.3  10.0  12.2  14.1  15.0  7.4  12.5  14.1  13.6  10.3  9.9  10.8  6.1  15.5  13.4  2.9  15.9  14.7  10.5  12.3  14.3  10.2  15.9  13.4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参考_過去３年間!#REF!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参考_過去３年間!#REF!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6973083"/>
        <c:axId val="20104564"/>
      </c:scatterChart>
      <c:valAx>
        <c:axId val="469730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104564"/>
        <c:crosses val="autoZero"/>
        <c:crossBetween val="midCat"/>
        <c:dispUnits/>
      </c:valAx>
      <c:valAx>
        <c:axId val="201045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97308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57150</xdr:rowOff>
    </xdr:from>
    <xdr:to>
      <xdr:col>4</xdr:col>
      <xdr:colOff>619125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28575" y="923925"/>
        <a:ext cx="32289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4</xdr:row>
      <xdr:rowOff>66675</xdr:rowOff>
    </xdr:from>
    <xdr:to>
      <xdr:col>9</xdr:col>
      <xdr:colOff>628650</xdr:colOff>
      <xdr:row>20</xdr:row>
      <xdr:rowOff>66675</xdr:rowOff>
    </xdr:to>
    <xdr:graphicFrame>
      <xdr:nvGraphicFramePr>
        <xdr:cNvPr id="2" name="Chart 2"/>
        <xdr:cNvGraphicFramePr/>
      </xdr:nvGraphicFramePr>
      <xdr:xfrm>
        <a:off x="3352800" y="933450"/>
        <a:ext cx="32385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4</xdr:col>
      <xdr:colOff>600075</xdr:colOff>
      <xdr:row>39</xdr:row>
      <xdr:rowOff>0</xdr:rowOff>
    </xdr:to>
    <xdr:graphicFrame>
      <xdr:nvGraphicFramePr>
        <xdr:cNvPr id="3" name="Chart 3"/>
        <xdr:cNvGraphicFramePr/>
      </xdr:nvGraphicFramePr>
      <xdr:xfrm>
        <a:off x="0" y="4171950"/>
        <a:ext cx="32385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9</xdr:col>
      <xdr:colOff>609600</xdr:colOff>
      <xdr:row>39</xdr:row>
      <xdr:rowOff>9525</xdr:rowOff>
    </xdr:to>
    <xdr:graphicFrame>
      <xdr:nvGraphicFramePr>
        <xdr:cNvPr id="4" name="Chart 4"/>
        <xdr:cNvGraphicFramePr/>
      </xdr:nvGraphicFramePr>
      <xdr:xfrm>
        <a:off x="3324225" y="4171950"/>
        <a:ext cx="32480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104775</xdr:rowOff>
    </xdr:from>
    <xdr:to>
      <xdr:col>4</xdr:col>
      <xdr:colOff>609600</xdr:colOff>
      <xdr:row>55</xdr:row>
      <xdr:rowOff>114300</xdr:rowOff>
    </xdr:to>
    <xdr:graphicFrame>
      <xdr:nvGraphicFramePr>
        <xdr:cNvPr id="5" name="Chart 5"/>
        <xdr:cNvGraphicFramePr/>
      </xdr:nvGraphicFramePr>
      <xdr:xfrm>
        <a:off x="0" y="7019925"/>
        <a:ext cx="3248025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39</xdr:row>
      <xdr:rowOff>95250</xdr:rowOff>
    </xdr:from>
    <xdr:to>
      <xdr:col>9</xdr:col>
      <xdr:colOff>609600</xdr:colOff>
      <xdr:row>55</xdr:row>
      <xdr:rowOff>104775</xdr:rowOff>
    </xdr:to>
    <xdr:graphicFrame>
      <xdr:nvGraphicFramePr>
        <xdr:cNvPr id="6" name="Chart 6"/>
        <xdr:cNvGraphicFramePr/>
      </xdr:nvGraphicFramePr>
      <xdr:xfrm>
        <a:off x="3324225" y="7010400"/>
        <a:ext cx="3248025" cy="2752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4</xdr:row>
      <xdr:rowOff>85725</xdr:rowOff>
    </xdr:from>
    <xdr:to>
      <xdr:col>12</xdr:col>
      <xdr:colOff>695325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2057400" y="1238250"/>
        <a:ext cx="50863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123825</xdr:rowOff>
    </xdr:from>
    <xdr:to>
      <xdr:col>0</xdr:col>
      <xdr:colOff>0</xdr:colOff>
      <xdr:row>57</xdr:row>
      <xdr:rowOff>47625</xdr:rowOff>
    </xdr:to>
    <xdr:graphicFrame>
      <xdr:nvGraphicFramePr>
        <xdr:cNvPr id="2" name="Chart 2"/>
        <xdr:cNvGraphicFramePr/>
      </xdr:nvGraphicFramePr>
      <xdr:xfrm>
        <a:off x="0" y="8134350"/>
        <a:ext cx="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85725</xdr:colOff>
      <xdr:row>22</xdr:row>
      <xdr:rowOff>47625</xdr:rowOff>
    </xdr:from>
    <xdr:to>
      <xdr:col>12</xdr:col>
      <xdr:colOff>695325</xdr:colOff>
      <xdr:row>38</xdr:row>
      <xdr:rowOff>190500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5314950"/>
          <a:ext cx="516255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323850</xdr:colOff>
      <xdr:row>28</xdr:row>
      <xdr:rowOff>9525</xdr:rowOff>
    </xdr:from>
    <xdr:ext cx="952500" cy="171450"/>
    <xdr:sp>
      <xdr:nvSpPr>
        <xdr:cNvPr id="4" name="TextBox 7"/>
        <xdr:cNvSpPr txBox="1">
          <a:spLocks noChangeArrowheads="1"/>
        </xdr:cNvSpPr>
      </xdr:nvSpPr>
      <xdr:spPr>
        <a:xfrm>
          <a:off x="2428875" y="6648450"/>
          <a:ext cx="952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参考：静岡県12.5%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="60" zoomScalePageLayoutView="0" workbookViewId="0" topLeftCell="A1">
      <selection activeCell="H1" sqref="H1"/>
    </sheetView>
  </sheetViews>
  <sheetFormatPr defaultColWidth="9.00390625" defaultRowHeight="13.5"/>
  <cols>
    <col min="1" max="7" width="10.125" style="10" customWidth="1"/>
    <col min="8" max="8" width="13.00390625" style="10" customWidth="1"/>
    <col min="9" max="16384" width="9.00390625" style="10" customWidth="1"/>
  </cols>
  <sheetData>
    <row r="1" spans="8:9" ht="13.5">
      <c r="H1" s="601" t="s">
        <v>191</v>
      </c>
      <c r="I1" s="551"/>
    </row>
    <row r="2" spans="1:6" s="16" customFormat="1" ht="13.5">
      <c r="A2" s="9"/>
      <c r="B2" s="9"/>
      <c r="C2" s="9"/>
      <c r="D2" s="9"/>
      <c r="E2" s="9"/>
      <c r="F2" s="9"/>
    </row>
    <row r="7" spans="1:8" ht="32.25">
      <c r="A7" s="16"/>
      <c r="B7" s="653" t="s">
        <v>179</v>
      </c>
      <c r="C7" s="653"/>
      <c r="D7" s="653"/>
      <c r="E7" s="653"/>
      <c r="F7" s="653"/>
      <c r="G7" s="653"/>
      <c r="H7" s="7"/>
    </row>
    <row r="8" spans="1:8" ht="32.25">
      <c r="A8" s="4"/>
      <c r="B8" s="4"/>
      <c r="C8" s="4"/>
      <c r="D8" s="4"/>
      <c r="E8" s="4"/>
      <c r="F8" s="4"/>
      <c r="G8" s="4"/>
      <c r="H8" s="4"/>
    </row>
    <row r="9" spans="1:8" ht="32.25">
      <c r="A9" s="4"/>
      <c r="B9" s="4"/>
      <c r="C9" s="4"/>
      <c r="D9" s="4"/>
      <c r="E9" s="4"/>
      <c r="F9" s="4"/>
      <c r="G9" s="4"/>
      <c r="H9" s="4"/>
    </row>
    <row r="10" ht="24">
      <c r="C10" s="1"/>
    </row>
    <row r="12" spans="1:3" ht="25.5">
      <c r="A12" s="218" t="s">
        <v>45</v>
      </c>
      <c r="B12" s="218"/>
      <c r="C12" s="218"/>
    </row>
    <row r="13" spans="1:4" ht="28.5">
      <c r="A13" s="218"/>
      <c r="B13" s="218"/>
      <c r="C13" s="218"/>
      <c r="D13" s="2" t="s">
        <v>144</v>
      </c>
    </row>
    <row r="14" spans="1:3" ht="25.5">
      <c r="A14" s="218" t="s">
        <v>46</v>
      </c>
      <c r="B14" s="218"/>
      <c r="C14" s="218"/>
    </row>
    <row r="28" spans="1:3" ht="22.5" customHeight="1">
      <c r="A28" s="656"/>
      <c r="B28" s="656"/>
      <c r="C28" s="656"/>
    </row>
    <row r="29" s="11" customFormat="1" ht="19.5" customHeight="1"/>
    <row r="30" s="11" customFormat="1" ht="19.5" customHeight="1">
      <c r="A30" s="6"/>
    </row>
    <row r="31" s="11" customFormat="1" ht="19.5" customHeight="1">
      <c r="A31" s="6"/>
    </row>
    <row r="32" s="11" customFormat="1" ht="19.5" customHeight="1">
      <c r="A32" s="6"/>
    </row>
    <row r="33" ht="19.5" customHeight="1"/>
    <row r="38" spans="2:7" ht="18.75">
      <c r="B38" s="657" t="s">
        <v>73</v>
      </c>
      <c r="C38" s="657"/>
      <c r="D38" s="657"/>
      <c r="E38" s="657"/>
      <c r="F38" s="657"/>
      <c r="G38" s="657"/>
    </row>
    <row r="40" ht="18.75">
      <c r="H40" s="5"/>
    </row>
    <row r="41" spans="1:8" ht="21" customHeight="1">
      <c r="A41" s="654" t="s">
        <v>147</v>
      </c>
      <c r="B41" s="655"/>
      <c r="C41" s="655"/>
      <c r="D41" s="655"/>
      <c r="E41" s="655"/>
      <c r="F41" s="655"/>
      <c r="G41" s="655"/>
      <c r="H41" s="655"/>
    </row>
    <row r="42" spans="1:8" ht="13.5">
      <c r="A42" s="654" t="s">
        <v>151</v>
      </c>
      <c r="B42" s="655"/>
      <c r="C42" s="655"/>
      <c r="D42" s="655"/>
      <c r="E42" s="655"/>
      <c r="F42" s="655"/>
      <c r="G42" s="655"/>
      <c r="H42" s="655"/>
    </row>
  </sheetData>
  <sheetProtection/>
  <mergeCells count="5">
    <mergeCell ref="B7:G7"/>
    <mergeCell ref="A42:H42"/>
    <mergeCell ref="A41:H41"/>
    <mergeCell ref="A28:C28"/>
    <mergeCell ref="B38:G3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2"/>
  <sheetViews>
    <sheetView view="pageBreakPreview" zoomScale="75" zoomScaleSheetLayoutView="75" workbookViewId="0" topLeftCell="B1">
      <pane xSplit="2" ySplit="4" topLeftCell="D5" activePane="bottomRight" state="frozen"/>
      <selection pane="topLeft" activeCell="B1" sqref="B1"/>
      <selection pane="topRight" activeCell="D1" sqref="D1"/>
      <selection pane="bottomLeft" activeCell="B5" sqref="B5"/>
      <selection pane="bottomRight" activeCell="V31" sqref="V31"/>
    </sheetView>
  </sheetViews>
  <sheetFormatPr defaultColWidth="5.75390625" defaultRowHeight="13.5"/>
  <cols>
    <col min="1" max="1" width="4.00390625" style="21" customWidth="1"/>
    <col min="2" max="2" width="8.625" style="21" customWidth="1"/>
    <col min="3" max="3" width="11.625" style="21" customWidth="1"/>
    <col min="4" max="6" width="10.625" style="21" customWidth="1"/>
    <col min="7" max="13" width="9.25390625" style="21" customWidth="1"/>
    <col min="14" max="14" width="10.50390625" style="21" customWidth="1"/>
    <col min="15" max="20" width="8.75390625" style="21" customWidth="1"/>
    <col min="21" max="26" width="7.875" style="21" customWidth="1"/>
    <col min="27" max="34" width="8.375" style="63" customWidth="1"/>
    <col min="35" max="16384" width="5.75390625" style="21" customWidth="1"/>
  </cols>
  <sheetData>
    <row r="1" spans="5:34" s="386" customFormat="1" ht="28.5" customHeight="1">
      <c r="E1" s="387" t="s">
        <v>180</v>
      </c>
      <c r="P1" s="388"/>
      <c r="Q1" s="388"/>
      <c r="R1" s="388"/>
      <c r="S1" s="388"/>
      <c r="AA1" s="389"/>
      <c r="AB1" s="389"/>
      <c r="AC1" s="389"/>
      <c r="AD1" s="389"/>
      <c r="AE1" s="389"/>
      <c r="AF1" s="389"/>
      <c r="AG1" s="389"/>
      <c r="AH1" s="389"/>
    </row>
    <row r="2" spans="3:34" s="386" customFormat="1" ht="15.75" customHeight="1" thickBot="1">
      <c r="C2" s="390"/>
      <c r="D2" s="391"/>
      <c r="E2" s="391"/>
      <c r="G2" s="391"/>
      <c r="H2" s="391"/>
      <c r="I2" s="391"/>
      <c r="J2" s="391"/>
      <c r="K2" s="391"/>
      <c r="L2" s="391"/>
      <c r="M2" s="391"/>
      <c r="N2" s="392"/>
      <c r="P2" s="388"/>
      <c r="S2" s="388"/>
      <c r="AA2" s="389"/>
      <c r="AB2" s="389"/>
      <c r="AC2" s="389"/>
      <c r="AD2" s="389"/>
      <c r="AE2" s="389"/>
      <c r="AF2" s="389"/>
      <c r="AG2" s="389"/>
      <c r="AH2" s="389"/>
    </row>
    <row r="3" spans="2:34" s="386" customFormat="1" ht="36.75" customHeight="1">
      <c r="B3" s="683" t="s">
        <v>142</v>
      </c>
      <c r="C3" s="678" t="s">
        <v>92</v>
      </c>
      <c r="D3" s="680" t="s">
        <v>13</v>
      </c>
      <c r="E3" s="661" t="s">
        <v>14</v>
      </c>
      <c r="F3" s="667" t="s">
        <v>128</v>
      </c>
      <c r="G3" s="663" t="s">
        <v>85</v>
      </c>
      <c r="H3" s="664"/>
      <c r="I3" s="665"/>
      <c r="J3" s="666" t="s">
        <v>86</v>
      </c>
      <c r="K3" s="664"/>
      <c r="L3" s="664"/>
      <c r="M3" s="664"/>
      <c r="N3" s="676" t="s">
        <v>87</v>
      </c>
      <c r="O3" s="666" t="s">
        <v>89</v>
      </c>
      <c r="P3" s="671"/>
      <c r="Q3" s="672"/>
      <c r="R3" s="663" t="s">
        <v>88</v>
      </c>
      <c r="S3" s="671"/>
      <c r="T3" s="672"/>
      <c r="U3" s="673" t="s">
        <v>143</v>
      </c>
      <c r="V3" s="674"/>
      <c r="W3" s="673" t="s">
        <v>80</v>
      </c>
      <c r="X3" s="675"/>
      <c r="Y3" s="669" t="s">
        <v>81</v>
      </c>
      <c r="Z3" s="670"/>
      <c r="AA3" s="658" t="s">
        <v>90</v>
      </c>
      <c r="AB3" s="659"/>
      <c r="AC3" s="659"/>
      <c r="AD3" s="660"/>
      <c r="AE3" s="658" t="s">
        <v>91</v>
      </c>
      <c r="AF3" s="659"/>
      <c r="AG3" s="659"/>
      <c r="AH3" s="660"/>
    </row>
    <row r="4" spans="2:34" s="386" customFormat="1" ht="22.5" customHeight="1" thickBot="1">
      <c r="B4" s="651"/>
      <c r="C4" s="679"/>
      <c r="D4" s="681"/>
      <c r="E4" s="662"/>
      <c r="F4" s="668"/>
      <c r="G4" s="393"/>
      <c r="H4" s="394" t="s">
        <v>82</v>
      </c>
      <c r="I4" s="395" t="s">
        <v>83</v>
      </c>
      <c r="J4" s="396"/>
      <c r="K4" s="394" t="s">
        <v>11</v>
      </c>
      <c r="L4" s="397" t="s">
        <v>10</v>
      </c>
      <c r="M4" s="398" t="s">
        <v>9</v>
      </c>
      <c r="N4" s="677"/>
      <c r="O4" s="396"/>
      <c r="P4" s="399" t="s">
        <v>8</v>
      </c>
      <c r="Q4" s="400" t="s">
        <v>7</v>
      </c>
      <c r="R4" s="401"/>
      <c r="S4" s="402" t="s">
        <v>8</v>
      </c>
      <c r="T4" s="403" t="s">
        <v>7</v>
      </c>
      <c r="U4" s="404" t="s">
        <v>48</v>
      </c>
      <c r="V4" s="405" t="s">
        <v>16</v>
      </c>
      <c r="W4" s="404" t="s">
        <v>48</v>
      </c>
      <c r="X4" s="406" t="s">
        <v>16</v>
      </c>
      <c r="Y4" s="404" t="s">
        <v>48</v>
      </c>
      <c r="Z4" s="405" t="s">
        <v>16</v>
      </c>
      <c r="AA4" s="407" t="s">
        <v>84</v>
      </c>
      <c r="AB4" s="408" t="s">
        <v>145</v>
      </c>
      <c r="AC4" s="409" t="s">
        <v>146</v>
      </c>
      <c r="AD4" s="410" t="s">
        <v>134</v>
      </c>
      <c r="AE4" s="407" t="s">
        <v>84</v>
      </c>
      <c r="AF4" s="408" t="s">
        <v>145</v>
      </c>
      <c r="AG4" s="409" t="s">
        <v>146</v>
      </c>
      <c r="AH4" s="410" t="s">
        <v>134</v>
      </c>
    </row>
    <row r="5" spans="1:34" s="386" customFormat="1" ht="23.25" customHeight="1" thickBot="1">
      <c r="A5" s="386">
        <v>1</v>
      </c>
      <c r="B5" s="682" t="s">
        <v>74</v>
      </c>
      <c r="C5" s="411" t="s">
        <v>17</v>
      </c>
      <c r="D5" s="412">
        <v>96</v>
      </c>
      <c r="E5" s="413">
        <v>103</v>
      </c>
      <c r="F5" s="414">
        <f aca="true" t="shared" si="0" ref="F5:F37">(D5/E5)</f>
        <v>0.9320388349514563</v>
      </c>
      <c r="G5" s="415">
        <f aca="true" t="shared" si="1" ref="G5:G39">SUM(H5:I5)</f>
        <v>95</v>
      </c>
      <c r="H5" s="416">
        <v>94</v>
      </c>
      <c r="I5" s="417">
        <v>1</v>
      </c>
      <c r="J5" s="418">
        <f aca="true" t="shared" si="2" ref="J5:J40">SUM(K5:M5)</f>
        <v>1</v>
      </c>
      <c r="K5" s="416">
        <v>1</v>
      </c>
      <c r="L5" s="419">
        <v>0</v>
      </c>
      <c r="M5" s="420">
        <v>0</v>
      </c>
      <c r="N5" s="421">
        <f aca="true" t="shared" si="3" ref="N5:N37">J5/D5</f>
        <v>0.010416666666666666</v>
      </c>
      <c r="O5" s="422">
        <f>P5+Q5</f>
        <v>4</v>
      </c>
      <c r="P5" s="423">
        <v>4</v>
      </c>
      <c r="Q5" s="424">
        <v>0</v>
      </c>
      <c r="R5" s="425">
        <f aca="true" t="shared" si="4" ref="R5:R37">O5/$D5</f>
        <v>0.041666666666666664</v>
      </c>
      <c r="S5" s="426">
        <f aca="true" t="shared" si="5" ref="S5:S37">P5/$D5</f>
        <v>0.041666666666666664</v>
      </c>
      <c r="T5" s="427">
        <f aca="true" t="shared" si="6" ref="T5:T37">Q5/$D5</f>
        <v>0</v>
      </c>
      <c r="U5" s="428">
        <v>0</v>
      </c>
      <c r="V5" s="429">
        <f aca="true" t="shared" si="7" ref="V5:V37">U5/D5</f>
        <v>0</v>
      </c>
      <c r="W5" s="428">
        <v>0</v>
      </c>
      <c r="X5" s="430">
        <f aca="true" t="shared" si="8" ref="X5:X37">W5/D5</f>
        <v>0</v>
      </c>
      <c r="Y5" s="428">
        <v>0</v>
      </c>
      <c r="Z5" s="429">
        <f aca="true" t="shared" si="9" ref="Z5:Z37">Y5/D5</f>
        <v>0</v>
      </c>
      <c r="AA5" s="431">
        <v>65</v>
      </c>
      <c r="AB5" s="432">
        <v>30</v>
      </c>
      <c r="AC5" s="432">
        <v>1</v>
      </c>
      <c r="AD5" s="433">
        <f>D5-SUM(AA5:AC5)</f>
        <v>0</v>
      </c>
      <c r="AE5" s="641">
        <f aca="true" t="shared" si="10" ref="AE5:AE37">AA5/$D5</f>
        <v>0.6770833333333334</v>
      </c>
      <c r="AF5" s="434">
        <f aca="true" t="shared" si="11" ref="AF5:AF37">AB5/$D5</f>
        <v>0.3125</v>
      </c>
      <c r="AG5" s="434">
        <f aca="true" t="shared" si="12" ref="AG5:AG37">AC5/$D5</f>
        <v>0.010416666666666666</v>
      </c>
      <c r="AH5" s="642">
        <f aca="true" t="shared" si="13" ref="AH5:AH37">AD5/$D5</f>
        <v>0</v>
      </c>
    </row>
    <row r="6" spans="1:34" s="386" customFormat="1" ht="23.25" customHeight="1" thickBot="1">
      <c r="A6" s="386">
        <v>2</v>
      </c>
      <c r="B6" s="684"/>
      <c r="C6" s="435" t="s">
        <v>18</v>
      </c>
      <c r="D6" s="436">
        <v>53</v>
      </c>
      <c r="E6" s="437">
        <v>56</v>
      </c>
      <c r="F6" s="438">
        <f t="shared" si="0"/>
        <v>0.9464285714285714</v>
      </c>
      <c r="G6" s="415">
        <f t="shared" si="1"/>
        <v>52</v>
      </c>
      <c r="H6" s="416">
        <v>48</v>
      </c>
      <c r="I6" s="417">
        <v>4</v>
      </c>
      <c r="J6" s="418">
        <f t="shared" si="2"/>
        <v>1</v>
      </c>
      <c r="K6" s="416">
        <v>1</v>
      </c>
      <c r="L6" s="419">
        <v>0</v>
      </c>
      <c r="M6" s="420">
        <v>0</v>
      </c>
      <c r="N6" s="439">
        <f t="shared" si="3"/>
        <v>0.018867924528301886</v>
      </c>
      <c r="O6" s="440">
        <f aca="true" t="shared" si="14" ref="O6:O37">P6+Q6</f>
        <v>1</v>
      </c>
      <c r="P6" s="441">
        <v>1</v>
      </c>
      <c r="Q6" s="442">
        <v>0</v>
      </c>
      <c r="R6" s="443">
        <f t="shared" si="4"/>
        <v>0.018867924528301886</v>
      </c>
      <c r="S6" s="444">
        <f t="shared" si="5"/>
        <v>0.018867924528301886</v>
      </c>
      <c r="T6" s="445">
        <f t="shared" si="6"/>
        <v>0</v>
      </c>
      <c r="U6" s="428">
        <v>4</v>
      </c>
      <c r="V6" s="446">
        <f t="shared" si="7"/>
        <v>0.07547169811320754</v>
      </c>
      <c r="W6" s="428">
        <v>6</v>
      </c>
      <c r="X6" s="447">
        <f t="shared" si="8"/>
        <v>0.11320754716981132</v>
      </c>
      <c r="Y6" s="428">
        <v>0</v>
      </c>
      <c r="Z6" s="446">
        <f t="shared" si="9"/>
        <v>0</v>
      </c>
      <c r="AA6" s="448">
        <v>20</v>
      </c>
      <c r="AB6" s="449">
        <v>32</v>
      </c>
      <c r="AC6" s="449">
        <v>1</v>
      </c>
      <c r="AD6" s="450">
        <f aca="true" t="shared" si="15" ref="AD6:AD37">D6-SUM(AA6:AC6)</f>
        <v>0</v>
      </c>
      <c r="AE6" s="643">
        <f t="shared" si="10"/>
        <v>0.37735849056603776</v>
      </c>
      <c r="AF6" s="451">
        <f t="shared" si="11"/>
        <v>0.6037735849056604</v>
      </c>
      <c r="AG6" s="451">
        <f t="shared" si="12"/>
        <v>0.018867924528301886</v>
      </c>
      <c r="AH6" s="644">
        <f t="shared" si="13"/>
        <v>0</v>
      </c>
    </row>
    <row r="7" spans="1:34" s="386" customFormat="1" ht="23.25" customHeight="1" thickBot="1">
      <c r="A7" s="386">
        <v>3</v>
      </c>
      <c r="B7" s="684"/>
      <c r="C7" s="435" t="s">
        <v>19</v>
      </c>
      <c r="D7" s="436">
        <v>55</v>
      </c>
      <c r="E7" s="437">
        <v>57</v>
      </c>
      <c r="F7" s="438">
        <f t="shared" si="0"/>
        <v>0.9649122807017544</v>
      </c>
      <c r="G7" s="415">
        <f t="shared" si="1"/>
        <v>52</v>
      </c>
      <c r="H7" s="416">
        <v>49</v>
      </c>
      <c r="I7" s="417">
        <v>3</v>
      </c>
      <c r="J7" s="418">
        <f t="shared" si="2"/>
        <v>3</v>
      </c>
      <c r="K7" s="416">
        <v>2</v>
      </c>
      <c r="L7" s="419">
        <v>0</v>
      </c>
      <c r="M7" s="420">
        <v>1</v>
      </c>
      <c r="N7" s="439">
        <f t="shared" si="3"/>
        <v>0.05454545454545454</v>
      </c>
      <c r="O7" s="440">
        <f t="shared" si="14"/>
        <v>13</v>
      </c>
      <c r="P7" s="441">
        <v>13</v>
      </c>
      <c r="Q7" s="442">
        <v>0</v>
      </c>
      <c r="R7" s="452">
        <f t="shared" si="4"/>
        <v>0.23636363636363636</v>
      </c>
      <c r="S7" s="453">
        <f t="shared" si="5"/>
        <v>0.23636363636363636</v>
      </c>
      <c r="T7" s="454">
        <f t="shared" si="6"/>
        <v>0</v>
      </c>
      <c r="U7" s="428">
        <v>0</v>
      </c>
      <c r="V7" s="446">
        <f t="shared" si="7"/>
        <v>0</v>
      </c>
      <c r="W7" s="428">
        <v>3</v>
      </c>
      <c r="X7" s="447">
        <f t="shared" si="8"/>
        <v>0.05454545454545454</v>
      </c>
      <c r="Y7" s="428">
        <v>1</v>
      </c>
      <c r="Z7" s="446">
        <f t="shared" si="9"/>
        <v>0.01818181818181818</v>
      </c>
      <c r="AA7" s="448">
        <v>41</v>
      </c>
      <c r="AB7" s="449">
        <v>13</v>
      </c>
      <c r="AC7" s="449">
        <v>1</v>
      </c>
      <c r="AD7" s="450">
        <f t="shared" si="15"/>
        <v>0</v>
      </c>
      <c r="AE7" s="643">
        <f t="shared" si="10"/>
        <v>0.7454545454545455</v>
      </c>
      <c r="AF7" s="451">
        <f t="shared" si="11"/>
        <v>0.23636363636363636</v>
      </c>
      <c r="AG7" s="451">
        <f t="shared" si="12"/>
        <v>0.01818181818181818</v>
      </c>
      <c r="AH7" s="644">
        <f t="shared" si="13"/>
        <v>0</v>
      </c>
    </row>
    <row r="8" spans="1:34" s="386" customFormat="1" ht="23.25" customHeight="1" thickBot="1">
      <c r="A8" s="386">
        <v>4</v>
      </c>
      <c r="B8" s="684"/>
      <c r="C8" s="435" t="s">
        <v>20</v>
      </c>
      <c r="D8" s="436">
        <v>48</v>
      </c>
      <c r="E8" s="437">
        <v>51</v>
      </c>
      <c r="F8" s="438">
        <f t="shared" si="0"/>
        <v>0.9411764705882353</v>
      </c>
      <c r="G8" s="415">
        <f t="shared" si="1"/>
        <v>47</v>
      </c>
      <c r="H8" s="416">
        <v>47</v>
      </c>
      <c r="I8" s="417">
        <v>0</v>
      </c>
      <c r="J8" s="418">
        <f t="shared" si="2"/>
        <v>1</v>
      </c>
      <c r="K8" s="416">
        <v>1</v>
      </c>
      <c r="L8" s="419">
        <v>0</v>
      </c>
      <c r="M8" s="420">
        <v>0</v>
      </c>
      <c r="N8" s="439">
        <f t="shared" si="3"/>
        <v>0.020833333333333332</v>
      </c>
      <c r="O8" s="440">
        <f t="shared" si="14"/>
        <v>4</v>
      </c>
      <c r="P8" s="441">
        <v>4</v>
      </c>
      <c r="Q8" s="442">
        <v>0</v>
      </c>
      <c r="R8" s="452">
        <f t="shared" si="4"/>
        <v>0.08333333333333333</v>
      </c>
      <c r="S8" s="453">
        <f t="shared" si="5"/>
        <v>0.08333333333333333</v>
      </c>
      <c r="T8" s="454">
        <f t="shared" si="6"/>
        <v>0</v>
      </c>
      <c r="U8" s="428">
        <v>0</v>
      </c>
      <c r="V8" s="446">
        <f t="shared" si="7"/>
        <v>0</v>
      </c>
      <c r="W8" s="428">
        <v>0</v>
      </c>
      <c r="X8" s="447">
        <f t="shared" si="8"/>
        <v>0</v>
      </c>
      <c r="Y8" s="428">
        <v>0</v>
      </c>
      <c r="Z8" s="446">
        <f t="shared" si="9"/>
        <v>0</v>
      </c>
      <c r="AA8" s="448">
        <v>0</v>
      </c>
      <c r="AB8" s="449">
        <v>48</v>
      </c>
      <c r="AC8" s="449">
        <v>0</v>
      </c>
      <c r="AD8" s="450">
        <f t="shared" si="15"/>
        <v>0</v>
      </c>
      <c r="AE8" s="643">
        <f t="shared" si="10"/>
        <v>0</v>
      </c>
      <c r="AF8" s="451">
        <f t="shared" si="11"/>
        <v>1</v>
      </c>
      <c r="AG8" s="451">
        <f t="shared" si="12"/>
        <v>0</v>
      </c>
      <c r="AH8" s="644">
        <f t="shared" si="13"/>
        <v>0</v>
      </c>
    </row>
    <row r="9" spans="1:34" s="386" customFormat="1" ht="23.25" customHeight="1" thickBot="1">
      <c r="A9" s="386">
        <v>5</v>
      </c>
      <c r="B9" s="684"/>
      <c r="C9" s="435" t="s">
        <v>36</v>
      </c>
      <c r="D9" s="436">
        <v>28</v>
      </c>
      <c r="E9" s="437">
        <v>29</v>
      </c>
      <c r="F9" s="438">
        <f t="shared" si="0"/>
        <v>0.9655172413793104</v>
      </c>
      <c r="G9" s="415">
        <f t="shared" si="1"/>
        <v>27</v>
      </c>
      <c r="H9" s="416">
        <v>27</v>
      </c>
      <c r="I9" s="417">
        <v>0</v>
      </c>
      <c r="J9" s="418">
        <f t="shared" si="2"/>
        <v>1</v>
      </c>
      <c r="K9" s="416">
        <v>1</v>
      </c>
      <c r="L9" s="419">
        <v>0</v>
      </c>
      <c r="M9" s="420">
        <v>0</v>
      </c>
      <c r="N9" s="439">
        <f t="shared" si="3"/>
        <v>0.03571428571428571</v>
      </c>
      <c r="O9" s="440">
        <f t="shared" si="14"/>
        <v>4</v>
      </c>
      <c r="P9" s="441">
        <v>4</v>
      </c>
      <c r="Q9" s="442">
        <v>0</v>
      </c>
      <c r="R9" s="452">
        <f t="shared" si="4"/>
        <v>0.14285714285714285</v>
      </c>
      <c r="S9" s="453">
        <f t="shared" si="5"/>
        <v>0.14285714285714285</v>
      </c>
      <c r="T9" s="454">
        <f t="shared" si="6"/>
        <v>0</v>
      </c>
      <c r="U9" s="428">
        <v>27</v>
      </c>
      <c r="V9" s="446">
        <f t="shared" si="7"/>
        <v>0.9642857142857143</v>
      </c>
      <c r="W9" s="428">
        <v>0</v>
      </c>
      <c r="X9" s="447">
        <f t="shared" si="8"/>
        <v>0</v>
      </c>
      <c r="Y9" s="428">
        <v>0</v>
      </c>
      <c r="Z9" s="446">
        <f t="shared" si="9"/>
        <v>0</v>
      </c>
      <c r="AA9" s="448">
        <v>20</v>
      </c>
      <c r="AB9" s="449">
        <v>7</v>
      </c>
      <c r="AC9" s="449">
        <v>1</v>
      </c>
      <c r="AD9" s="450">
        <f t="shared" si="15"/>
        <v>0</v>
      </c>
      <c r="AE9" s="643">
        <f t="shared" si="10"/>
        <v>0.7142857142857143</v>
      </c>
      <c r="AF9" s="451">
        <f t="shared" si="11"/>
        <v>0.25</v>
      </c>
      <c r="AG9" s="451">
        <f t="shared" si="12"/>
        <v>0.03571428571428571</v>
      </c>
      <c r="AH9" s="644">
        <f t="shared" si="13"/>
        <v>0</v>
      </c>
    </row>
    <row r="10" spans="1:34" s="386" customFormat="1" ht="23.25" customHeight="1" thickBot="1">
      <c r="A10" s="386">
        <v>6</v>
      </c>
      <c r="B10" s="684"/>
      <c r="C10" s="455" t="s">
        <v>21</v>
      </c>
      <c r="D10" s="456">
        <v>18</v>
      </c>
      <c r="E10" s="457">
        <v>21</v>
      </c>
      <c r="F10" s="458">
        <f t="shared" si="0"/>
        <v>0.8571428571428571</v>
      </c>
      <c r="G10" s="459">
        <f t="shared" si="1"/>
        <v>18</v>
      </c>
      <c r="H10" s="460">
        <v>18</v>
      </c>
      <c r="I10" s="461">
        <v>0</v>
      </c>
      <c r="J10" s="462">
        <f t="shared" si="2"/>
        <v>0</v>
      </c>
      <c r="K10" s="460">
        <v>0</v>
      </c>
      <c r="L10" s="463">
        <v>0</v>
      </c>
      <c r="M10" s="464">
        <v>0</v>
      </c>
      <c r="N10" s="465">
        <f t="shared" si="3"/>
        <v>0</v>
      </c>
      <c r="O10" s="466">
        <f t="shared" si="14"/>
        <v>0</v>
      </c>
      <c r="P10" s="467">
        <v>0</v>
      </c>
      <c r="Q10" s="468">
        <v>0</v>
      </c>
      <c r="R10" s="469">
        <f t="shared" si="4"/>
        <v>0</v>
      </c>
      <c r="S10" s="470">
        <f t="shared" si="5"/>
        <v>0</v>
      </c>
      <c r="T10" s="471">
        <f t="shared" si="6"/>
        <v>0</v>
      </c>
      <c r="U10" s="472">
        <v>0</v>
      </c>
      <c r="V10" s="473">
        <f t="shared" si="7"/>
        <v>0</v>
      </c>
      <c r="W10" s="472">
        <v>3</v>
      </c>
      <c r="X10" s="474">
        <f t="shared" si="8"/>
        <v>0.16666666666666666</v>
      </c>
      <c r="Y10" s="472">
        <v>0</v>
      </c>
      <c r="Z10" s="473">
        <f t="shared" si="9"/>
        <v>0</v>
      </c>
      <c r="AA10" s="475">
        <v>14</v>
      </c>
      <c r="AB10" s="476">
        <v>3</v>
      </c>
      <c r="AC10" s="476">
        <v>1</v>
      </c>
      <c r="AD10" s="477">
        <f t="shared" si="15"/>
        <v>0</v>
      </c>
      <c r="AE10" s="645">
        <f t="shared" si="10"/>
        <v>0.7777777777777778</v>
      </c>
      <c r="AF10" s="478">
        <f t="shared" si="11"/>
        <v>0.16666666666666666</v>
      </c>
      <c r="AG10" s="478">
        <f t="shared" si="12"/>
        <v>0.05555555555555555</v>
      </c>
      <c r="AH10" s="646">
        <f t="shared" si="13"/>
        <v>0</v>
      </c>
    </row>
    <row r="11" spans="1:34" s="386" customFormat="1" ht="23.25" customHeight="1" thickBot="1">
      <c r="A11" s="386">
        <v>7</v>
      </c>
      <c r="B11" s="682" t="s">
        <v>75</v>
      </c>
      <c r="C11" s="411" t="s">
        <v>22</v>
      </c>
      <c r="D11" s="412">
        <v>153</v>
      </c>
      <c r="E11" s="413">
        <v>164</v>
      </c>
      <c r="F11" s="414">
        <f t="shared" si="0"/>
        <v>0.9329268292682927</v>
      </c>
      <c r="G11" s="479">
        <f t="shared" si="1"/>
        <v>150</v>
      </c>
      <c r="H11" s="480">
        <v>144</v>
      </c>
      <c r="I11" s="481">
        <v>6</v>
      </c>
      <c r="J11" s="482">
        <f t="shared" si="2"/>
        <v>3</v>
      </c>
      <c r="K11" s="480">
        <v>3</v>
      </c>
      <c r="L11" s="483">
        <v>0</v>
      </c>
      <c r="M11" s="484">
        <v>0</v>
      </c>
      <c r="N11" s="421">
        <f t="shared" si="3"/>
        <v>0.0196078431372549</v>
      </c>
      <c r="O11" s="422">
        <f t="shared" si="14"/>
        <v>3</v>
      </c>
      <c r="P11" s="423">
        <v>3</v>
      </c>
      <c r="Q11" s="424">
        <v>0</v>
      </c>
      <c r="R11" s="425">
        <f t="shared" si="4"/>
        <v>0.0196078431372549</v>
      </c>
      <c r="S11" s="426">
        <f t="shared" si="5"/>
        <v>0.0196078431372549</v>
      </c>
      <c r="T11" s="427">
        <f t="shared" si="6"/>
        <v>0</v>
      </c>
      <c r="U11" s="485">
        <v>7</v>
      </c>
      <c r="V11" s="486">
        <f t="shared" si="7"/>
        <v>0.0457516339869281</v>
      </c>
      <c r="W11" s="485">
        <v>14</v>
      </c>
      <c r="X11" s="487">
        <f t="shared" si="8"/>
        <v>0.0915032679738562</v>
      </c>
      <c r="Y11" s="485">
        <v>11</v>
      </c>
      <c r="Z11" s="486">
        <f t="shared" si="9"/>
        <v>0.0718954248366013</v>
      </c>
      <c r="AA11" s="431">
        <v>75</v>
      </c>
      <c r="AB11" s="432">
        <v>72</v>
      </c>
      <c r="AC11" s="432">
        <v>6</v>
      </c>
      <c r="AD11" s="433">
        <f t="shared" si="15"/>
        <v>0</v>
      </c>
      <c r="AE11" s="641">
        <f t="shared" si="10"/>
        <v>0.49019607843137253</v>
      </c>
      <c r="AF11" s="434">
        <f t="shared" si="11"/>
        <v>0.47058823529411764</v>
      </c>
      <c r="AG11" s="434">
        <f t="shared" si="12"/>
        <v>0.0392156862745098</v>
      </c>
      <c r="AH11" s="642">
        <f t="shared" si="13"/>
        <v>0</v>
      </c>
    </row>
    <row r="12" spans="1:34" s="386" customFormat="1" ht="23.25" customHeight="1" thickBot="1">
      <c r="A12" s="386">
        <v>8</v>
      </c>
      <c r="B12" s="682"/>
      <c r="C12" s="455" t="s">
        <v>23</v>
      </c>
      <c r="D12" s="456">
        <v>343</v>
      </c>
      <c r="E12" s="457">
        <v>363</v>
      </c>
      <c r="F12" s="458">
        <f t="shared" si="0"/>
        <v>0.9449035812672176</v>
      </c>
      <c r="G12" s="459">
        <f t="shared" si="1"/>
        <v>336</v>
      </c>
      <c r="H12" s="460">
        <v>29</v>
      </c>
      <c r="I12" s="461">
        <v>307</v>
      </c>
      <c r="J12" s="462">
        <f t="shared" si="2"/>
        <v>7</v>
      </c>
      <c r="K12" s="460">
        <v>6</v>
      </c>
      <c r="L12" s="463">
        <v>0</v>
      </c>
      <c r="M12" s="464">
        <v>1</v>
      </c>
      <c r="N12" s="465">
        <f t="shared" si="3"/>
        <v>0.02040816326530612</v>
      </c>
      <c r="O12" s="466">
        <f t="shared" si="14"/>
        <v>29</v>
      </c>
      <c r="P12" s="467">
        <v>25</v>
      </c>
      <c r="Q12" s="468">
        <v>4</v>
      </c>
      <c r="R12" s="469">
        <f t="shared" si="4"/>
        <v>0.08454810495626822</v>
      </c>
      <c r="S12" s="470">
        <f t="shared" si="5"/>
        <v>0.0728862973760933</v>
      </c>
      <c r="T12" s="471">
        <f t="shared" si="6"/>
        <v>0.011661807580174927</v>
      </c>
      <c r="U12" s="472">
        <v>10</v>
      </c>
      <c r="V12" s="473">
        <f t="shared" si="7"/>
        <v>0.029154518950437316</v>
      </c>
      <c r="W12" s="472">
        <v>3</v>
      </c>
      <c r="X12" s="474">
        <f t="shared" si="8"/>
        <v>0.008746355685131196</v>
      </c>
      <c r="Y12" s="472">
        <v>6</v>
      </c>
      <c r="Z12" s="473">
        <f t="shared" si="9"/>
        <v>0.01749271137026239</v>
      </c>
      <c r="AA12" s="475">
        <v>204</v>
      </c>
      <c r="AB12" s="476">
        <v>131</v>
      </c>
      <c r="AC12" s="476">
        <v>8</v>
      </c>
      <c r="AD12" s="477">
        <f t="shared" si="15"/>
        <v>0</v>
      </c>
      <c r="AE12" s="645">
        <f t="shared" si="10"/>
        <v>0.5947521865889213</v>
      </c>
      <c r="AF12" s="478">
        <f t="shared" si="11"/>
        <v>0.3819241982507289</v>
      </c>
      <c r="AG12" s="478">
        <f t="shared" si="12"/>
        <v>0.023323615160349854</v>
      </c>
      <c r="AH12" s="646">
        <f t="shared" si="13"/>
        <v>0</v>
      </c>
    </row>
    <row r="13" spans="1:34" s="386" customFormat="1" ht="23.25" customHeight="1" thickBot="1">
      <c r="A13" s="386">
        <v>9</v>
      </c>
      <c r="B13" s="682" t="s">
        <v>78</v>
      </c>
      <c r="C13" s="411" t="s">
        <v>24</v>
      </c>
      <c r="D13" s="412">
        <v>1204</v>
      </c>
      <c r="E13" s="413">
        <v>1206</v>
      </c>
      <c r="F13" s="414">
        <f t="shared" si="0"/>
        <v>0.9983416252072969</v>
      </c>
      <c r="G13" s="479">
        <f t="shared" si="1"/>
        <v>1195</v>
      </c>
      <c r="H13" s="480">
        <v>1136</v>
      </c>
      <c r="I13" s="481">
        <v>59</v>
      </c>
      <c r="J13" s="482">
        <f t="shared" si="2"/>
        <v>9</v>
      </c>
      <c r="K13" s="480">
        <v>8</v>
      </c>
      <c r="L13" s="483">
        <v>0</v>
      </c>
      <c r="M13" s="484">
        <v>1</v>
      </c>
      <c r="N13" s="421">
        <f t="shared" si="3"/>
        <v>0.007475083056478406</v>
      </c>
      <c r="O13" s="422">
        <f t="shared" si="14"/>
        <v>33</v>
      </c>
      <c r="P13" s="423">
        <v>27</v>
      </c>
      <c r="Q13" s="424">
        <v>6</v>
      </c>
      <c r="R13" s="425">
        <f t="shared" si="4"/>
        <v>0.027408637873754152</v>
      </c>
      <c r="S13" s="426">
        <f t="shared" si="5"/>
        <v>0.022425249169435217</v>
      </c>
      <c r="T13" s="427">
        <f t="shared" si="6"/>
        <v>0.0049833887043189366</v>
      </c>
      <c r="U13" s="485">
        <v>33</v>
      </c>
      <c r="V13" s="486">
        <f t="shared" si="7"/>
        <v>0.027408637873754152</v>
      </c>
      <c r="W13" s="485">
        <v>14</v>
      </c>
      <c r="X13" s="487">
        <f t="shared" si="8"/>
        <v>0.011627906976744186</v>
      </c>
      <c r="Y13" s="485">
        <v>1</v>
      </c>
      <c r="Z13" s="486">
        <f t="shared" si="9"/>
        <v>0.0008305647840531562</v>
      </c>
      <c r="AA13" s="431">
        <v>303</v>
      </c>
      <c r="AB13" s="432">
        <v>847</v>
      </c>
      <c r="AC13" s="432">
        <v>54</v>
      </c>
      <c r="AD13" s="433">
        <f t="shared" si="15"/>
        <v>0</v>
      </c>
      <c r="AE13" s="641">
        <f t="shared" si="10"/>
        <v>0.2516611295681063</v>
      </c>
      <c r="AF13" s="434">
        <f t="shared" si="11"/>
        <v>0.7034883720930233</v>
      </c>
      <c r="AG13" s="434">
        <f t="shared" si="12"/>
        <v>0.044850498338870434</v>
      </c>
      <c r="AH13" s="642">
        <f t="shared" si="13"/>
        <v>0</v>
      </c>
    </row>
    <row r="14" spans="1:34" s="386" customFormat="1" ht="23.25" customHeight="1" thickBot="1">
      <c r="A14" s="386">
        <v>10</v>
      </c>
      <c r="B14" s="682"/>
      <c r="C14" s="435" t="s">
        <v>25</v>
      </c>
      <c r="D14" s="436">
        <v>858</v>
      </c>
      <c r="E14" s="437">
        <v>884</v>
      </c>
      <c r="F14" s="438">
        <f t="shared" si="0"/>
        <v>0.9705882352941176</v>
      </c>
      <c r="G14" s="415">
        <f t="shared" si="1"/>
        <v>856</v>
      </c>
      <c r="H14" s="416">
        <v>838</v>
      </c>
      <c r="I14" s="417">
        <v>18</v>
      </c>
      <c r="J14" s="418">
        <f t="shared" si="2"/>
        <v>2</v>
      </c>
      <c r="K14" s="416">
        <v>2</v>
      </c>
      <c r="L14" s="419">
        <v>0</v>
      </c>
      <c r="M14" s="420">
        <v>0</v>
      </c>
      <c r="N14" s="439">
        <f t="shared" si="3"/>
        <v>0.002331002331002331</v>
      </c>
      <c r="O14" s="440">
        <f t="shared" si="14"/>
        <v>4</v>
      </c>
      <c r="P14" s="441">
        <v>4</v>
      </c>
      <c r="Q14" s="442">
        <v>0</v>
      </c>
      <c r="R14" s="452">
        <f t="shared" si="4"/>
        <v>0.004662004662004662</v>
      </c>
      <c r="S14" s="453">
        <f t="shared" si="5"/>
        <v>0.004662004662004662</v>
      </c>
      <c r="T14" s="454">
        <f t="shared" si="6"/>
        <v>0</v>
      </c>
      <c r="U14" s="428">
        <v>0</v>
      </c>
      <c r="V14" s="446">
        <f t="shared" si="7"/>
        <v>0</v>
      </c>
      <c r="W14" s="428">
        <v>63</v>
      </c>
      <c r="X14" s="447">
        <f t="shared" si="8"/>
        <v>0.07342657342657342</v>
      </c>
      <c r="Y14" s="428">
        <v>0</v>
      </c>
      <c r="Z14" s="446">
        <f t="shared" si="9"/>
        <v>0</v>
      </c>
      <c r="AA14" s="448">
        <v>233</v>
      </c>
      <c r="AB14" s="449">
        <v>593</v>
      </c>
      <c r="AC14" s="449">
        <v>32</v>
      </c>
      <c r="AD14" s="450">
        <f t="shared" si="15"/>
        <v>0</v>
      </c>
      <c r="AE14" s="643">
        <f t="shared" si="10"/>
        <v>0.2715617715617716</v>
      </c>
      <c r="AF14" s="451">
        <f t="shared" si="11"/>
        <v>0.6911421911421911</v>
      </c>
      <c r="AG14" s="451">
        <f t="shared" si="12"/>
        <v>0.037296037296037296</v>
      </c>
      <c r="AH14" s="644">
        <f t="shared" si="13"/>
        <v>0</v>
      </c>
    </row>
    <row r="15" spans="1:34" s="386" customFormat="1" ht="23.25" customHeight="1" thickBot="1">
      <c r="A15" s="386">
        <v>11</v>
      </c>
      <c r="B15" s="682"/>
      <c r="C15" s="435" t="s">
        <v>26</v>
      </c>
      <c r="D15" s="436">
        <v>522</v>
      </c>
      <c r="E15" s="437">
        <v>524</v>
      </c>
      <c r="F15" s="438">
        <f t="shared" si="0"/>
        <v>0.9961832061068703</v>
      </c>
      <c r="G15" s="415">
        <f t="shared" si="1"/>
        <v>519</v>
      </c>
      <c r="H15" s="416">
        <v>484</v>
      </c>
      <c r="I15" s="417">
        <v>35</v>
      </c>
      <c r="J15" s="418">
        <f t="shared" si="2"/>
        <v>3</v>
      </c>
      <c r="K15" s="416">
        <v>3</v>
      </c>
      <c r="L15" s="419">
        <v>0</v>
      </c>
      <c r="M15" s="420">
        <v>0</v>
      </c>
      <c r="N15" s="439">
        <f t="shared" si="3"/>
        <v>0.005747126436781609</v>
      </c>
      <c r="O15" s="440">
        <f t="shared" si="14"/>
        <v>9</v>
      </c>
      <c r="P15" s="441">
        <v>9</v>
      </c>
      <c r="Q15" s="442">
        <v>0</v>
      </c>
      <c r="R15" s="452">
        <f t="shared" si="4"/>
        <v>0.017241379310344827</v>
      </c>
      <c r="S15" s="453">
        <f t="shared" si="5"/>
        <v>0.017241379310344827</v>
      </c>
      <c r="T15" s="454">
        <f t="shared" si="6"/>
        <v>0</v>
      </c>
      <c r="U15" s="428">
        <v>1</v>
      </c>
      <c r="V15" s="446">
        <f t="shared" si="7"/>
        <v>0.0019157088122605363</v>
      </c>
      <c r="W15" s="428">
        <v>20</v>
      </c>
      <c r="X15" s="447">
        <f t="shared" si="8"/>
        <v>0.038314176245210725</v>
      </c>
      <c r="Y15" s="428">
        <v>43</v>
      </c>
      <c r="Z15" s="446">
        <f t="shared" si="9"/>
        <v>0.08237547892720307</v>
      </c>
      <c r="AA15" s="448">
        <v>0</v>
      </c>
      <c r="AB15" s="449">
        <v>484</v>
      </c>
      <c r="AC15" s="449">
        <v>38</v>
      </c>
      <c r="AD15" s="450">
        <f t="shared" si="15"/>
        <v>0</v>
      </c>
      <c r="AE15" s="643">
        <f t="shared" si="10"/>
        <v>0</v>
      </c>
      <c r="AF15" s="451">
        <f t="shared" si="11"/>
        <v>0.9272030651340997</v>
      </c>
      <c r="AG15" s="451">
        <f t="shared" si="12"/>
        <v>0.07279693486590039</v>
      </c>
      <c r="AH15" s="644">
        <f t="shared" si="13"/>
        <v>0</v>
      </c>
    </row>
    <row r="16" spans="1:34" s="386" customFormat="1" ht="23.25" customHeight="1" thickBot="1">
      <c r="A16" s="386">
        <v>12</v>
      </c>
      <c r="B16" s="682"/>
      <c r="C16" s="435" t="s">
        <v>37</v>
      </c>
      <c r="D16" s="436">
        <v>151</v>
      </c>
      <c r="E16" s="437">
        <v>156</v>
      </c>
      <c r="F16" s="438">
        <f t="shared" si="0"/>
        <v>0.967948717948718</v>
      </c>
      <c r="G16" s="415">
        <f t="shared" si="1"/>
        <v>151</v>
      </c>
      <c r="H16" s="416">
        <v>121</v>
      </c>
      <c r="I16" s="417">
        <v>30</v>
      </c>
      <c r="J16" s="418">
        <f t="shared" si="2"/>
        <v>0</v>
      </c>
      <c r="K16" s="416">
        <v>0</v>
      </c>
      <c r="L16" s="419">
        <v>0</v>
      </c>
      <c r="M16" s="420">
        <v>0</v>
      </c>
      <c r="N16" s="439">
        <f t="shared" si="3"/>
        <v>0</v>
      </c>
      <c r="O16" s="440">
        <f t="shared" si="14"/>
        <v>0</v>
      </c>
      <c r="P16" s="441">
        <v>0</v>
      </c>
      <c r="Q16" s="442">
        <v>0</v>
      </c>
      <c r="R16" s="452">
        <f t="shared" si="4"/>
        <v>0</v>
      </c>
      <c r="S16" s="453">
        <f t="shared" si="5"/>
        <v>0</v>
      </c>
      <c r="T16" s="454">
        <f t="shared" si="6"/>
        <v>0</v>
      </c>
      <c r="U16" s="428">
        <v>0</v>
      </c>
      <c r="V16" s="446">
        <f t="shared" si="7"/>
        <v>0</v>
      </c>
      <c r="W16" s="428">
        <v>17</v>
      </c>
      <c r="X16" s="447">
        <f t="shared" si="8"/>
        <v>0.11258278145695365</v>
      </c>
      <c r="Y16" s="428">
        <v>0</v>
      </c>
      <c r="Z16" s="446">
        <f t="shared" si="9"/>
        <v>0</v>
      </c>
      <c r="AA16" s="448">
        <v>104</v>
      </c>
      <c r="AB16" s="449">
        <v>36</v>
      </c>
      <c r="AC16" s="449">
        <v>11</v>
      </c>
      <c r="AD16" s="450">
        <f t="shared" si="15"/>
        <v>0</v>
      </c>
      <c r="AE16" s="643">
        <f t="shared" si="10"/>
        <v>0.6887417218543046</v>
      </c>
      <c r="AF16" s="451">
        <f t="shared" si="11"/>
        <v>0.23841059602649006</v>
      </c>
      <c r="AG16" s="451">
        <f t="shared" si="12"/>
        <v>0.0728476821192053</v>
      </c>
      <c r="AH16" s="644">
        <f t="shared" si="13"/>
        <v>0</v>
      </c>
    </row>
    <row r="17" spans="1:34" s="386" customFormat="1" ht="23.25" customHeight="1" thickBot="1">
      <c r="A17" s="386">
        <v>13</v>
      </c>
      <c r="B17" s="682"/>
      <c r="C17" s="435" t="s">
        <v>27</v>
      </c>
      <c r="D17" s="436">
        <v>344</v>
      </c>
      <c r="E17" s="437">
        <v>346</v>
      </c>
      <c r="F17" s="438">
        <f t="shared" si="0"/>
        <v>0.9942196531791907</v>
      </c>
      <c r="G17" s="415">
        <f t="shared" si="1"/>
        <v>340</v>
      </c>
      <c r="H17" s="416">
        <v>335</v>
      </c>
      <c r="I17" s="417">
        <v>5</v>
      </c>
      <c r="J17" s="418">
        <f t="shared" si="2"/>
        <v>4</v>
      </c>
      <c r="K17" s="416">
        <v>4</v>
      </c>
      <c r="L17" s="419">
        <v>0</v>
      </c>
      <c r="M17" s="420">
        <v>0</v>
      </c>
      <c r="N17" s="439">
        <f t="shared" si="3"/>
        <v>0.011627906976744186</v>
      </c>
      <c r="O17" s="440">
        <f t="shared" si="14"/>
        <v>14</v>
      </c>
      <c r="P17" s="441">
        <v>14</v>
      </c>
      <c r="Q17" s="442">
        <v>0</v>
      </c>
      <c r="R17" s="452">
        <f t="shared" si="4"/>
        <v>0.040697674418604654</v>
      </c>
      <c r="S17" s="453">
        <f t="shared" si="5"/>
        <v>0.040697674418604654</v>
      </c>
      <c r="T17" s="454">
        <f t="shared" si="6"/>
        <v>0</v>
      </c>
      <c r="U17" s="428">
        <v>0</v>
      </c>
      <c r="V17" s="446">
        <f t="shared" si="7"/>
        <v>0</v>
      </c>
      <c r="W17" s="428">
        <v>15</v>
      </c>
      <c r="X17" s="447">
        <f t="shared" si="8"/>
        <v>0.0436046511627907</v>
      </c>
      <c r="Y17" s="428">
        <v>12</v>
      </c>
      <c r="Z17" s="446">
        <f t="shared" si="9"/>
        <v>0.03488372093023256</v>
      </c>
      <c r="AA17" s="448">
        <v>150</v>
      </c>
      <c r="AB17" s="449">
        <v>186</v>
      </c>
      <c r="AC17" s="449">
        <v>8</v>
      </c>
      <c r="AD17" s="450">
        <f t="shared" si="15"/>
        <v>0</v>
      </c>
      <c r="AE17" s="643">
        <f t="shared" si="10"/>
        <v>0.436046511627907</v>
      </c>
      <c r="AF17" s="451">
        <f t="shared" si="11"/>
        <v>0.5406976744186046</v>
      </c>
      <c r="AG17" s="451">
        <f t="shared" si="12"/>
        <v>0.023255813953488372</v>
      </c>
      <c r="AH17" s="644">
        <f t="shared" si="13"/>
        <v>0</v>
      </c>
    </row>
    <row r="18" spans="1:34" s="386" customFormat="1" ht="23.25" customHeight="1" thickBot="1">
      <c r="A18" s="386">
        <v>14</v>
      </c>
      <c r="B18" s="682"/>
      <c r="C18" s="435" t="s">
        <v>28</v>
      </c>
      <c r="D18" s="436">
        <v>303</v>
      </c>
      <c r="E18" s="437">
        <v>307</v>
      </c>
      <c r="F18" s="438">
        <f t="shared" si="0"/>
        <v>0.9869706840390879</v>
      </c>
      <c r="G18" s="415">
        <f t="shared" si="1"/>
        <v>302</v>
      </c>
      <c r="H18" s="416">
        <v>281</v>
      </c>
      <c r="I18" s="417">
        <v>21</v>
      </c>
      <c r="J18" s="418">
        <f t="shared" si="2"/>
        <v>1</v>
      </c>
      <c r="K18" s="416">
        <v>1</v>
      </c>
      <c r="L18" s="419">
        <v>0</v>
      </c>
      <c r="M18" s="420">
        <v>0</v>
      </c>
      <c r="N18" s="439">
        <f t="shared" si="3"/>
        <v>0.0033003300330033004</v>
      </c>
      <c r="O18" s="440">
        <f t="shared" si="14"/>
        <v>4</v>
      </c>
      <c r="P18" s="441">
        <v>4</v>
      </c>
      <c r="Q18" s="442">
        <v>0</v>
      </c>
      <c r="R18" s="452">
        <f t="shared" si="4"/>
        <v>0.013201320132013201</v>
      </c>
      <c r="S18" s="453">
        <f t="shared" si="5"/>
        <v>0.013201320132013201</v>
      </c>
      <c r="T18" s="454">
        <f t="shared" si="6"/>
        <v>0</v>
      </c>
      <c r="U18" s="428">
        <v>0</v>
      </c>
      <c r="V18" s="446">
        <f t="shared" si="7"/>
        <v>0</v>
      </c>
      <c r="W18" s="428">
        <v>27</v>
      </c>
      <c r="X18" s="447">
        <f t="shared" si="8"/>
        <v>0.0891089108910891</v>
      </c>
      <c r="Y18" s="428">
        <v>8</v>
      </c>
      <c r="Z18" s="446">
        <f t="shared" si="9"/>
        <v>0.026402640264026403</v>
      </c>
      <c r="AA18" s="448">
        <v>209</v>
      </c>
      <c r="AB18" s="449">
        <v>58</v>
      </c>
      <c r="AC18" s="449">
        <v>36</v>
      </c>
      <c r="AD18" s="450">
        <f t="shared" si="15"/>
        <v>0</v>
      </c>
      <c r="AE18" s="643">
        <f t="shared" si="10"/>
        <v>0.6897689768976898</v>
      </c>
      <c r="AF18" s="451">
        <f t="shared" si="11"/>
        <v>0.19141914191419143</v>
      </c>
      <c r="AG18" s="451">
        <f t="shared" si="12"/>
        <v>0.1188118811881188</v>
      </c>
      <c r="AH18" s="644">
        <f t="shared" si="13"/>
        <v>0</v>
      </c>
    </row>
    <row r="19" spans="1:34" s="386" customFormat="1" ht="23.25" customHeight="1" thickBot="1">
      <c r="A19" s="386">
        <v>15</v>
      </c>
      <c r="B19" s="682"/>
      <c r="C19" s="435" t="s">
        <v>29</v>
      </c>
      <c r="D19" s="436">
        <v>280</v>
      </c>
      <c r="E19" s="437">
        <v>291</v>
      </c>
      <c r="F19" s="438">
        <f t="shared" si="0"/>
        <v>0.9621993127147767</v>
      </c>
      <c r="G19" s="415">
        <f t="shared" si="1"/>
        <v>276</v>
      </c>
      <c r="H19" s="416">
        <v>257</v>
      </c>
      <c r="I19" s="417">
        <v>19</v>
      </c>
      <c r="J19" s="418">
        <f t="shared" si="2"/>
        <v>4</v>
      </c>
      <c r="K19" s="416">
        <v>3</v>
      </c>
      <c r="L19" s="419">
        <v>0</v>
      </c>
      <c r="M19" s="420">
        <v>1</v>
      </c>
      <c r="N19" s="439">
        <f t="shared" si="3"/>
        <v>0.014285714285714285</v>
      </c>
      <c r="O19" s="440">
        <f t="shared" si="14"/>
        <v>12</v>
      </c>
      <c r="P19" s="441">
        <v>9</v>
      </c>
      <c r="Q19" s="442">
        <v>3</v>
      </c>
      <c r="R19" s="452">
        <f t="shared" si="4"/>
        <v>0.04285714285714286</v>
      </c>
      <c r="S19" s="453">
        <f t="shared" si="5"/>
        <v>0.03214285714285714</v>
      </c>
      <c r="T19" s="454">
        <f t="shared" si="6"/>
        <v>0.010714285714285714</v>
      </c>
      <c r="U19" s="428">
        <v>0</v>
      </c>
      <c r="V19" s="446">
        <f t="shared" si="7"/>
        <v>0</v>
      </c>
      <c r="W19" s="428">
        <v>11</v>
      </c>
      <c r="X19" s="447">
        <f t="shared" si="8"/>
        <v>0.039285714285714285</v>
      </c>
      <c r="Y19" s="428">
        <v>10</v>
      </c>
      <c r="Z19" s="446">
        <f t="shared" si="9"/>
        <v>0.03571428571428571</v>
      </c>
      <c r="AA19" s="448">
        <v>64</v>
      </c>
      <c r="AB19" s="449">
        <v>200</v>
      </c>
      <c r="AC19" s="449">
        <v>16</v>
      </c>
      <c r="AD19" s="450">
        <f t="shared" si="15"/>
        <v>0</v>
      </c>
      <c r="AE19" s="643">
        <f t="shared" si="10"/>
        <v>0.22857142857142856</v>
      </c>
      <c r="AF19" s="451">
        <f t="shared" si="11"/>
        <v>0.7142857142857143</v>
      </c>
      <c r="AG19" s="451">
        <f t="shared" si="12"/>
        <v>0.05714285714285714</v>
      </c>
      <c r="AH19" s="644">
        <f t="shared" si="13"/>
        <v>0</v>
      </c>
    </row>
    <row r="20" spans="1:34" s="386" customFormat="1" ht="23.25" customHeight="1" thickBot="1">
      <c r="A20" s="386">
        <v>16</v>
      </c>
      <c r="B20" s="682"/>
      <c r="C20" s="455" t="s">
        <v>30</v>
      </c>
      <c r="D20" s="456">
        <v>437</v>
      </c>
      <c r="E20" s="457">
        <v>449</v>
      </c>
      <c r="F20" s="458">
        <f t="shared" si="0"/>
        <v>0.9732739420935412</v>
      </c>
      <c r="G20" s="459">
        <f t="shared" si="1"/>
        <v>434</v>
      </c>
      <c r="H20" s="460">
        <v>414</v>
      </c>
      <c r="I20" s="461">
        <v>20</v>
      </c>
      <c r="J20" s="462">
        <f t="shared" si="2"/>
        <v>3</v>
      </c>
      <c r="K20" s="460">
        <v>3</v>
      </c>
      <c r="L20" s="463">
        <v>0</v>
      </c>
      <c r="M20" s="464">
        <v>0</v>
      </c>
      <c r="N20" s="465">
        <f t="shared" si="3"/>
        <v>0.006864988558352402</v>
      </c>
      <c r="O20" s="466">
        <f t="shared" si="14"/>
        <v>6</v>
      </c>
      <c r="P20" s="467">
        <v>5</v>
      </c>
      <c r="Q20" s="468">
        <v>1</v>
      </c>
      <c r="R20" s="469">
        <f t="shared" si="4"/>
        <v>0.013729977116704805</v>
      </c>
      <c r="S20" s="470">
        <f t="shared" si="5"/>
        <v>0.011441647597254004</v>
      </c>
      <c r="T20" s="471">
        <f t="shared" si="6"/>
        <v>0.002288329519450801</v>
      </c>
      <c r="U20" s="472">
        <v>0</v>
      </c>
      <c r="V20" s="473">
        <f t="shared" si="7"/>
        <v>0</v>
      </c>
      <c r="W20" s="472">
        <v>9</v>
      </c>
      <c r="X20" s="474">
        <f t="shared" si="8"/>
        <v>0.020594965675057208</v>
      </c>
      <c r="Y20" s="472">
        <v>1</v>
      </c>
      <c r="Z20" s="473">
        <f t="shared" si="9"/>
        <v>0.002288329519450801</v>
      </c>
      <c r="AA20" s="475">
        <v>86</v>
      </c>
      <c r="AB20" s="476">
        <v>330</v>
      </c>
      <c r="AC20" s="476">
        <v>21</v>
      </c>
      <c r="AD20" s="477">
        <f t="shared" si="15"/>
        <v>0</v>
      </c>
      <c r="AE20" s="645">
        <f t="shared" si="10"/>
        <v>0.19679633867276888</v>
      </c>
      <c r="AF20" s="478">
        <f t="shared" si="11"/>
        <v>0.7551487414187643</v>
      </c>
      <c r="AG20" s="478">
        <f t="shared" si="12"/>
        <v>0.04805491990846682</v>
      </c>
      <c r="AH20" s="646">
        <f t="shared" si="13"/>
        <v>0</v>
      </c>
    </row>
    <row r="21" spans="1:34" s="386" customFormat="1" ht="23.25" customHeight="1" thickBot="1">
      <c r="A21" s="386">
        <v>17</v>
      </c>
      <c r="B21" s="682" t="s">
        <v>76</v>
      </c>
      <c r="C21" s="411" t="s">
        <v>31</v>
      </c>
      <c r="D21" s="412">
        <v>786</v>
      </c>
      <c r="E21" s="413">
        <v>828</v>
      </c>
      <c r="F21" s="488">
        <f t="shared" si="0"/>
        <v>0.9492753623188406</v>
      </c>
      <c r="G21" s="479">
        <f t="shared" si="1"/>
        <v>775</v>
      </c>
      <c r="H21" s="480">
        <v>495</v>
      </c>
      <c r="I21" s="481">
        <v>280</v>
      </c>
      <c r="J21" s="482">
        <f t="shared" si="2"/>
        <v>11</v>
      </c>
      <c r="K21" s="480">
        <v>10</v>
      </c>
      <c r="L21" s="483">
        <v>1</v>
      </c>
      <c r="M21" s="484">
        <v>0</v>
      </c>
      <c r="N21" s="489">
        <f t="shared" si="3"/>
        <v>0.013994910941475827</v>
      </c>
      <c r="O21" s="422">
        <f t="shared" si="14"/>
        <v>53</v>
      </c>
      <c r="P21" s="423">
        <v>36</v>
      </c>
      <c r="Q21" s="424">
        <v>17</v>
      </c>
      <c r="R21" s="425">
        <f t="shared" si="4"/>
        <v>0.06743002544529263</v>
      </c>
      <c r="S21" s="426">
        <f t="shared" si="5"/>
        <v>0.04580152671755725</v>
      </c>
      <c r="T21" s="427">
        <f t="shared" si="6"/>
        <v>0.021628498727735368</v>
      </c>
      <c r="U21" s="485">
        <v>0</v>
      </c>
      <c r="V21" s="429">
        <f t="shared" si="7"/>
        <v>0</v>
      </c>
      <c r="W21" s="485">
        <v>52</v>
      </c>
      <c r="X21" s="430">
        <f t="shared" si="8"/>
        <v>0.06615776081424936</v>
      </c>
      <c r="Y21" s="485">
        <v>6</v>
      </c>
      <c r="Z21" s="429">
        <f t="shared" si="9"/>
        <v>0.007633587786259542</v>
      </c>
      <c r="AA21" s="431">
        <v>15</v>
      </c>
      <c r="AB21" s="432">
        <v>738</v>
      </c>
      <c r="AC21" s="432">
        <v>33</v>
      </c>
      <c r="AD21" s="433">
        <f t="shared" si="15"/>
        <v>0</v>
      </c>
      <c r="AE21" s="641">
        <f t="shared" si="10"/>
        <v>0.019083969465648856</v>
      </c>
      <c r="AF21" s="434">
        <f t="shared" si="11"/>
        <v>0.9389312977099237</v>
      </c>
      <c r="AG21" s="434">
        <f t="shared" si="12"/>
        <v>0.04198473282442748</v>
      </c>
      <c r="AH21" s="642">
        <f t="shared" si="13"/>
        <v>0</v>
      </c>
    </row>
    <row r="22" spans="1:34" s="386" customFormat="1" ht="23.25" customHeight="1" thickBot="1">
      <c r="A22" s="386">
        <v>18</v>
      </c>
      <c r="B22" s="682"/>
      <c r="C22" s="455" t="s">
        <v>32</v>
      </c>
      <c r="D22" s="456">
        <v>141</v>
      </c>
      <c r="E22" s="457">
        <v>147</v>
      </c>
      <c r="F22" s="490">
        <f t="shared" si="0"/>
        <v>0.9591836734693877</v>
      </c>
      <c r="G22" s="459">
        <f t="shared" si="1"/>
        <v>138</v>
      </c>
      <c r="H22" s="460">
        <v>119</v>
      </c>
      <c r="I22" s="461">
        <v>19</v>
      </c>
      <c r="J22" s="462">
        <f t="shared" si="2"/>
        <v>3</v>
      </c>
      <c r="K22" s="460">
        <v>3</v>
      </c>
      <c r="L22" s="463">
        <v>0</v>
      </c>
      <c r="M22" s="464">
        <v>0</v>
      </c>
      <c r="N22" s="491">
        <f t="shared" si="3"/>
        <v>0.02127659574468085</v>
      </c>
      <c r="O22" s="466">
        <f t="shared" si="14"/>
        <v>11</v>
      </c>
      <c r="P22" s="467">
        <v>11</v>
      </c>
      <c r="Q22" s="468">
        <v>0</v>
      </c>
      <c r="R22" s="469">
        <f t="shared" si="4"/>
        <v>0.07801418439716312</v>
      </c>
      <c r="S22" s="470">
        <f t="shared" si="5"/>
        <v>0.07801418439716312</v>
      </c>
      <c r="T22" s="471">
        <f t="shared" si="6"/>
        <v>0</v>
      </c>
      <c r="U22" s="472">
        <v>3</v>
      </c>
      <c r="V22" s="492">
        <f t="shared" si="7"/>
        <v>0.02127659574468085</v>
      </c>
      <c r="W22" s="472">
        <v>1</v>
      </c>
      <c r="X22" s="493">
        <f t="shared" si="8"/>
        <v>0.0070921985815602835</v>
      </c>
      <c r="Y22" s="472">
        <v>4</v>
      </c>
      <c r="Z22" s="492">
        <f t="shared" si="9"/>
        <v>0.028368794326241134</v>
      </c>
      <c r="AA22" s="475">
        <v>26</v>
      </c>
      <c r="AB22" s="476">
        <v>111</v>
      </c>
      <c r="AC22" s="476">
        <v>4</v>
      </c>
      <c r="AD22" s="477">
        <f t="shared" si="15"/>
        <v>0</v>
      </c>
      <c r="AE22" s="645">
        <f t="shared" si="10"/>
        <v>0.18439716312056736</v>
      </c>
      <c r="AF22" s="478">
        <f t="shared" si="11"/>
        <v>0.7872340425531915</v>
      </c>
      <c r="AG22" s="478">
        <f t="shared" si="12"/>
        <v>0.028368794326241134</v>
      </c>
      <c r="AH22" s="646">
        <f t="shared" si="13"/>
        <v>0</v>
      </c>
    </row>
    <row r="23" spans="1:34" s="386" customFormat="1" ht="23.25" customHeight="1" thickBot="1">
      <c r="A23" s="386">
        <v>19</v>
      </c>
      <c r="B23" s="682" t="s">
        <v>77</v>
      </c>
      <c r="C23" s="411" t="s">
        <v>34</v>
      </c>
      <c r="D23" s="412">
        <v>1033</v>
      </c>
      <c r="E23" s="413">
        <v>1052</v>
      </c>
      <c r="F23" s="488">
        <f t="shared" si="0"/>
        <v>0.9819391634980988</v>
      </c>
      <c r="G23" s="479">
        <f t="shared" si="1"/>
        <v>1015</v>
      </c>
      <c r="H23" s="480">
        <v>1000</v>
      </c>
      <c r="I23" s="481">
        <v>15</v>
      </c>
      <c r="J23" s="482">
        <f t="shared" si="2"/>
        <v>18</v>
      </c>
      <c r="K23" s="480">
        <v>17</v>
      </c>
      <c r="L23" s="483">
        <v>1</v>
      </c>
      <c r="M23" s="484">
        <v>0</v>
      </c>
      <c r="N23" s="421">
        <f t="shared" si="3"/>
        <v>0.017424975798644726</v>
      </c>
      <c r="O23" s="422">
        <f t="shared" si="14"/>
        <v>60</v>
      </c>
      <c r="P23" s="423">
        <v>55</v>
      </c>
      <c r="Q23" s="424">
        <v>5</v>
      </c>
      <c r="R23" s="425">
        <f t="shared" si="4"/>
        <v>0.05808325266214908</v>
      </c>
      <c r="S23" s="426">
        <f t="shared" si="5"/>
        <v>0.05324298160696999</v>
      </c>
      <c r="T23" s="427">
        <f t="shared" si="6"/>
        <v>0.00484027105517909</v>
      </c>
      <c r="U23" s="485">
        <v>5</v>
      </c>
      <c r="V23" s="486">
        <f t="shared" si="7"/>
        <v>0.00484027105517909</v>
      </c>
      <c r="W23" s="485">
        <v>55</v>
      </c>
      <c r="X23" s="487">
        <f t="shared" si="8"/>
        <v>0.05324298160696999</v>
      </c>
      <c r="Y23" s="485">
        <v>61</v>
      </c>
      <c r="Z23" s="486">
        <f t="shared" si="9"/>
        <v>0.0590513068731849</v>
      </c>
      <c r="AA23" s="431">
        <v>890</v>
      </c>
      <c r="AB23" s="432">
        <v>123</v>
      </c>
      <c r="AC23" s="432">
        <v>20</v>
      </c>
      <c r="AD23" s="433">
        <f t="shared" si="15"/>
        <v>0</v>
      </c>
      <c r="AE23" s="641">
        <f t="shared" si="10"/>
        <v>0.861568247821878</v>
      </c>
      <c r="AF23" s="434">
        <f t="shared" si="11"/>
        <v>0.11907066795740562</v>
      </c>
      <c r="AG23" s="434">
        <f t="shared" si="12"/>
        <v>0.01936108422071636</v>
      </c>
      <c r="AH23" s="642">
        <f t="shared" si="13"/>
        <v>0</v>
      </c>
    </row>
    <row r="24" spans="1:34" s="386" customFormat="1" ht="23.25" customHeight="1" thickBot="1">
      <c r="A24" s="386">
        <v>20</v>
      </c>
      <c r="B24" s="682"/>
      <c r="C24" s="494" t="s">
        <v>159</v>
      </c>
      <c r="D24" s="495">
        <v>1980</v>
      </c>
      <c r="E24" s="496">
        <v>2024</v>
      </c>
      <c r="F24" s="497">
        <f t="shared" si="0"/>
        <v>0.9782608695652174</v>
      </c>
      <c r="G24" s="498">
        <f t="shared" si="1"/>
        <v>1964</v>
      </c>
      <c r="H24" s="499">
        <v>1810</v>
      </c>
      <c r="I24" s="500">
        <v>154</v>
      </c>
      <c r="J24" s="501">
        <f t="shared" si="2"/>
        <v>16</v>
      </c>
      <c r="K24" s="499">
        <v>12</v>
      </c>
      <c r="L24" s="502">
        <v>3</v>
      </c>
      <c r="M24" s="503">
        <v>1</v>
      </c>
      <c r="N24" s="465">
        <f t="shared" si="3"/>
        <v>0.00808080808080808</v>
      </c>
      <c r="O24" s="466">
        <f t="shared" si="14"/>
        <v>64</v>
      </c>
      <c r="P24" s="467">
        <v>54</v>
      </c>
      <c r="Q24" s="468">
        <v>10</v>
      </c>
      <c r="R24" s="504">
        <f t="shared" si="4"/>
        <v>0.03232323232323232</v>
      </c>
      <c r="S24" s="505">
        <f t="shared" si="5"/>
        <v>0.02727272727272727</v>
      </c>
      <c r="T24" s="506">
        <f t="shared" si="6"/>
        <v>0.005050505050505051</v>
      </c>
      <c r="U24" s="507">
        <v>2</v>
      </c>
      <c r="V24" s="473">
        <f t="shared" si="7"/>
        <v>0.00101010101010101</v>
      </c>
      <c r="W24" s="507">
        <v>177</v>
      </c>
      <c r="X24" s="474">
        <f t="shared" si="8"/>
        <v>0.0893939393939394</v>
      </c>
      <c r="Y24" s="507">
        <v>398</v>
      </c>
      <c r="Z24" s="473">
        <f t="shared" si="9"/>
        <v>0.201010101010101</v>
      </c>
      <c r="AA24" s="475">
        <v>140</v>
      </c>
      <c r="AB24" s="476">
        <v>1719</v>
      </c>
      <c r="AC24" s="476">
        <v>121</v>
      </c>
      <c r="AD24" s="477">
        <f t="shared" si="15"/>
        <v>0</v>
      </c>
      <c r="AE24" s="645">
        <f t="shared" si="10"/>
        <v>0.0707070707070707</v>
      </c>
      <c r="AF24" s="478">
        <f t="shared" si="11"/>
        <v>0.8681818181818182</v>
      </c>
      <c r="AG24" s="478">
        <f t="shared" si="12"/>
        <v>0.06111111111111111</v>
      </c>
      <c r="AH24" s="646">
        <f t="shared" si="13"/>
        <v>0</v>
      </c>
    </row>
    <row r="25" spans="1:34" s="386" customFormat="1" ht="23.25" customHeight="1" thickBot="1">
      <c r="A25" s="386">
        <v>21</v>
      </c>
      <c r="B25" s="682" t="s">
        <v>135</v>
      </c>
      <c r="C25" s="411" t="s">
        <v>43</v>
      </c>
      <c r="D25" s="412">
        <v>785</v>
      </c>
      <c r="E25" s="413">
        <v>785</v>
      </c>
      <c r="F25" s="414">
        <f t="shared" si="0"/>
        <v>1</v>
      </c>
      <c r="G25" s="479">
        <f t="shared" si="1"/>
        <v>771</v>
      </c>
      <c r="H25" s="480">
        <v>726</v>
      </c>
      <c r="I25" s="481">
        <v>45</v>
      </c>
      <c r="J25" s="482">
        <f t="shared" si="2"/>
        <v>14</v>
      </c>
      <c r="K25" s="480">
        <v>10</v>
      </c>
      <c r="L25" s="483">
        <v>4</v>
      </c>
      <c r="M25" s="484">
        <v>0</v>
      </c>
      <c r="N25" s="421">
        <f t="shared" si="3"/>
        <v>0.017834394904458598</v>
      </c>
      <c r="O25" s="422">
        <f t="shared" si="14"/>
        <v>21</v>
      </c>
      <c r="P25" s="423">
        <v>17</v>
      </c>
      <c r="Q25" s="424">
        <v>4</v>
      </c>
      <c r="R25" s="425">
        <f t="shared" si="4"/>
        <v>0.0267515923566879</v>
      </c>
      <c r="S25" s="426">
        <f t="shared" si="5"/>
        <v>0.02165605095541401</v>
      </c>
      <c r="T25" s="427">
        <f t="shared" si="6"/>
        <v>0.005095541401273885</v>
      </c>
      <c r="U25" s="485">
        <v>28</v>
      </c>
      <c r="V25" s="486">
        <f t="shared" si="7"/>
        <v>0.035668789808917196</v>
      </c>
      <c r="W25" s="485">
        <v>121</v>
      </c>
      <c r="X25" s="487">
        <f t="shared" si="8"/>
        <v>0.15414012738853503</v>
      </c>
      <c r="Y25" s="485">
        <v>4</v>
      </c>
      <c r="Z25" s="486">
        <f t="shared" si="9"/>
        <v>0.005095541401273885</v>
      </c>
      <c r="AA25" s="448">
        <v>129</v>
      </c>
      <c r="AB25" s="449">
        <v>608</v>
      </c>
      <c r="AC25" s="449">
        <v>48</v>
      </c>
      <c r="AD25" s="450">
        <f t="shared" si="15"/>
        <v>0</v>
      </c>
      <c r="AE25" s="647">
        <f t="shared" si="10"/>
        <v>0.1643312101910828</v>
      </c>
      <c r="AF25" s="508">
        <f t="shared" si="11"/>
        <v>0.7745222929936306</v>
      </c>
      <c r="AG25" s="508">
        <f t="shared" si="12"/>
        <v>0.061146496815286625</v>
      </c>
      <c r="AH25" s="644">
        <f t="shared" si="13"/>
        <v>0</v>
      </c>
    </row>
    <row r="26" spans="1:34" s="386" customFormat="1" ht="23.25" customHeight="1" thickBot="1">
      <c r="A26" s="386">
        <v>22</v>
      </c>
      <c r="B26" s="682"/>
      <c r="C26" s="435" t="s">
        <v>47</v>
      </c>
      <c r="D26" s="436">
        <v>1020</v>
      </c>
      <c r="E26" s="437">
        <v>1047</v>
      </c>
      <c r="F26" s="438">
        <f t="shared" si="0"/>
        <v>0.9742120343839542</v>
      </c>
      <c r="G26" s="415">
        <f t="shared" si="1"/>
        <v>1007</v>
      </c>
      <c r="H26" s="416">
        <v>965</v>
      </c>
      <c r="I26" s="417">
        <v>42</v>
      </c>
      <c r="J26" s="418">
        <f t="shared" si="2"/>
        <v>13</v>
      </c>
      <c r="K26" s="416">
        <v>13</v>
      </c>
      <c r="L26" s="419">
        <v>0</v>
      </c>
      <c r="M26" s="420">
        <v>0</v>
      </c>
      <c r="N26" s="439">
        <f t="shared" si="3"/>
        <v>0.012745098039215686</v>
      </c>
      <c r="O26" s="440">
        <f t="shared" si="14"/>
        <v>47</v>
      </c>
      <c r="P26" s="441">
        <v>47</v>
      </c>
      <c r="Q26" s="442">
        <v>0</v>
      </c>
      <c r="R26" s="452">
        <f t="shared" si="4"/>
        <v>0.04607843137254902</v>
      </c>
      <c r="S26" s="453">
        <f t="shared" si="5"/>
        <v>0.04607843137254902</v>
      </c>
      <c r="T26" s="454">
        <f t="shared" si="6"/>
        <v>0</v>
      </c>
      <c r="U26" s="428">
        <v>0</v>
      </c>
      <c r="V26" s="446">
        <f t="shared" si="7"/>
        <v>0</v>
      </c>
      <c r="W26" s="428">
        <v>99</v>
      </c>
      <c r="X26" s="447">
        <f t="shared" si="8"/>
        <v>0.09705882352941177</v>
      </c>
      <c r="Y26" s="428">
        <v>0</v>
      </c>
      <c r="Z26" s="446">
        <f t="shared" si="9"/>
        <v>0</v>
      </c>
      <c r="AA26" s="448">
        <v>772</v>
      </c>
      <c r="AB26" s="449">
        <v>203</v>
      </c>
      <c r="AC26" s="449">
        <v>45</v>
      </c>
      <c r="AD26" s="450">
        <f t="shared" si="15"/>
        <v>0</v>
      </c>
      <c r="AE26" s="643">
        <f t="shared" si="10"/>
        <v>0.7568627450980392</v>
      </c>
      <c r="AF26" s="451">
        <f t="shared" si="11"/>
        <v>0.19901960784313724</v>
      </c>
      <c r="AG26" s="451">
        <f t="shared" si="12"/>
        <v>0.04411764705882353</v>
      </c>
      <c r="AH26" s="644">
        <f t="shared" si="13"/>
        <v>0</v>
      </c>
    </row>
    <row r="27" spans="1:34" s="386" customFormat="1" ht="23.25" customHeight="1" thickBot="1">
      <c r="A27" s="386">
        <v>23</v>
      </c>
      <c r="B27" s="682"/>
      <c r="C27" s="435" t="s">
        <v>44</v>
      </c>
      <c r="D27" s="436">
        <v>1136</v>
      </c>
      <c r="E27" s="437">
        <v>1144</v>
      </c>
      <c r="F27" s="438">
        <f t="shared" si="0"/>
        <v>0.993006993006993</v>
      </c>
      <c r="G27" s="415">
        <f t="shared" si="1"/>
        <v>1131</v>
      </c>
      <c r="H27" s="416">
        <v>27</v>
      </c>
      <c r="I27" s="417">
        <v>1104</v>
      </c>
      <c r="J27" s="418">
        <f t="shared" si="2"/>
        <v>5</v>
      </c>
      <c r="K27" s="416">
        <v>4</v>
      </c>
      <c r="L27" s="419">
        <v>1</v>
      </c>
      <c r="M27" s="420">
        <v>0</v>
      </c>
      <c r="N27" s="439">
        <f t="shared" si="3"/>
        <v>0.0044014084507042256</v>
      </c>
      <c r="O27" s="440">
        <f t="shared" si="14"/>
        <v>11</v>
      </c>
      <c r="P27" s="441">
        <v>11</v>
      </c>
      <c r="Q27" s="442">
        <v>0</v>
      </c>
      <c r="R27" s="452">
        <f t="shared" si="4"/>
        <v>0.009683098591549295</v>
      </c>
      <c r="S27" s="453">
        <f t="shared" si="5"/>
        <v>0.009683098591549295</v>
      </c>
      <c r="T27" s="454">
        <f t="shared" si="6"/>
        <v>0</v>
      </c>
      <c r="U27" s="428">
        <v>0</v>
      </c>
      <c r="V27" s="446">
        <f t="shared" si="7"/>
        <v>0</v>
      </c>
      <c r="W27" s="428">
        <v>57</v>
      </c>
      <c r="X27" s="447">
        <f t="shared" si="8"/>
        <v>0.05017605633802817</v>
      </c>
      <c r="Y27" s="428">
        <v>5</v>
      </c>
      <c r="Z27" s="446">
        <f t="shared" si="9"/>
        <v>0.0044014084507042256</v>
      </c>
      <c r="AA27" s="448">
        <v>537</v>
      </c>
      <c r="AB27" s="449">
        <v>572</v>
      </c>
      <c r="AC27" s="449">
        <v>27</v>
      </c>
      <c r="AD27" s="450">
        <f t="shared" si="15"/>
        <v>0</v>
      </c>
      <c r="AE27" s="643">
        <f t="shared" si="10"/>
        <v>0.4727112676056338</v>
      </c>
      <c r="AF27" s="451">
        <f t="shared" si="11"/>
        <v>0.5035211267605634</v>
      </c>
      <c r="AG27" s="451">
        <f t="shared" si="12"/>
        <v>0.023767605633802816</v>
      </c>
      <c r="AH27" s="644">
        <f t="shared" si="13"/>
        <v>0</v>
      </c>
    </row>
    <row r="28" spans="1:34" s="386" customFormat="1" ht="23.25" customHeight="1" thickBot="1">
      <c r="A28" s="386">
        <v>24</v>
      </c>
      <c r="B28" s="682"/>
      <c r="C28" s="435" t="s">
        <v>42</v>
      </c>
      <c r="D28" s="436">
        <v>306</v>
      </c>
      <c r="E28" s="437">
        <v>313</v>
      </c>
      <c r="F28" s="438">
        <f t="shared" si="0"/>
        <v>0.9776357827476039</v>
      </c>
      <c r="G28" s="415">
        <f t="shared" si="1"/>
        <v>301</v>
      </c>
      <c r="H28" s="416">
        <v>286</v>
      </c>
      <c r="I28" s="417">
        <v>15</v>
      </c>
      <c r="J28" s="418">
        <f t="shared" si="2"/>
        <v>5</v>
      </c>
      <c r="K28" s="416">
        <v>5</v>
      </c>
      <c r="L28" s="419">
        <v>0</v>
      </c>
      <c r="M28" s="420">
        <v>0</v>
      </c>
      <c r="N28" s="439">
        <f t="shared" si="3"/>
        <v>0.016339869281045753</v>
      </c>
      <c r="O28" s="440">
        <f t="shared" si="14"/>
        <v>10</v>
      </c>
      <c r="P28" s="441">
        <v>6</v>
      </c>
      <c r="Q28" s="442">
        <v>4</v>
      </c>
      <c r="R28" s="452">
        <f t="shared" si="4"/>
        <v>0.032679738562091505</v>
      </c>
      <c r="S28" s="453">
        <f t="shared" si="5"/>
        <v>0.0196078431372549</v>
      </c>
      <c r="T28" s="454">
        <f t="shared" si="6"/>
        <v>0.013071895424836602</v>
      </c>
      <c r="U28" s="428">
        <v>0</v>
      </c>
      <c r="V28" s="446">
        <f t="shared" si="7"/>
        <v>0</v>
      </c>
      <c r="W28" s="428">
        <v>8</v>
      </c>
      <c r="X28" s="447">
        <f t="shared" si="8"/>
        <v>0.026143790849673203</v>
      </c>
      <c r="Y28" s="428">
        <v>21</v>
      </c>
      <c r="Z28" s="446">
        <f t="shared" si="9"/>
        <v>0.06862745098039216</v>
      </c>
      <c r="AA28" s="448">
        <v>54</v>
      </c>
      <c r="AB28" s="449">
        <v>225</v>
      </c>
      <c r="AC28" s="449">
        <v>27</v>
      </c>
      <c r="AD28" s="450">
        <f t="shared" si="15"/>
        <v>0</v>
      </c>
      <c r="AE28" s="643">
        <f t="shared" si="10"/>
        <v>0.17647058823529413</v>
      </c>
      <c r="AF28" s="451">
        <f t="shared" si="11"/>
        <v>0.7352941176470589</v>
      </c>
      <c r="AG28" s="451">
        <f t="shared" si="12"/>
        <v>0.08823529411764706</v>
      </c>
      <c r="AH28" s="644">
        <f t="shared" si="13"/>
        <v>0</v>
      </c>
    </row>
    <row r="29" spans="1:34" s="386" customFormat="1" ht="23.25" customHeight="1" thickBot="1">
      <c r="A29" s="386">
        <v>25</v>
      </c>
      <c r="B29" s="682"/>
      <c r="C29" s="435" t="s">
        <v>41</v>
      </c>
      <c r="D29" s="436">
        <v>245</v>
      </c>
      <c r="E29" s="437">
        <v>248</v>
      </c>
      <c r="F29" s="438">
        <f t="shared" si="0"/>
        <v>0.9879032258064516</v>
      </c>
      <c r="G29" s="415">
        <f t="shared" si="1"/>
        <v>244</v>
      </c>
      <c r="H29" s="416">
        <v>233</v>
      </c>
      <c r="I29" s="417">
        <v>11</v>
      </c>
      <c r="J29" s="418">
        <f t="shared" si="2"/>
        <v>1</v>
      </c>
      <c r="K29" s="416">
        <v>1</v>
      </c>
      <c r="L29" s="419">
        <v>0</v>
      </c>
      <c r="M29" s="420">
        <v>0</v>
      </c>
      <c r="N29" s="439">
        <f t="shared" si="3"/>
        <v>0.004081632653061225</v>
      </c>
      <c r="O29" s="440">
        <f t="shared" si="14"/>
        <v>1</v>
      </c>
      <c r="P29" s="441">
        <v>0</v>
      </c>
      <c r="Q29" s="442">
        <v>1</v>
      </c>
      <c r="R29" s="452">
        <f t="shared" si="4"/>
        <v>0.004081632653061225</v>
      </c>
      <c r="S29" s="453">
        <f t="shared" si="5"/>
        <v>0</v>
      </c>
      <c r="T29" s="454">
        <f t="shared" si="6"/>
        <v>0.004081632653061225</v>
      </c>
      <c r="U29" s="428">
        <v>1</v>
      </c>
      <c r="V29" s="446">
        <f t="shared" si="7"/>
        <v>0.004081632653061225</v>
      </c>
      <c r="W29" s="428">
        <v>17</v>
      </c>
      <c r="X29" s="447">
        <f t="shared" si="8"/>
        <v>0.06938775510204082</v>
      </c>
      <c r="Y29" s="428">
        <v>21</v>
      </c>
      <c r="Z29" s="446">
        <f t="shared" si="9"/>
        <v>0.08571428571428572</v>
      </c>
      <c r="AA29" s="448">
        <v>15</v>
      </c>
      <c r="AB29" s="449">
        <v>219</v>
      </c>
      <c r="AC29" s="449">
        <v>11</v>
      </c>
      <c r="AD29" s="450">
        <f t="shared" si="15"/>
        <v>0</v>
      </c>
      <c r="AE29" s="643">
        <f t="shared" si="10"/>
        <v>0.061224489795918366</v>
      </c>
      <c r="AF29" s="451">
        <f t="shared" si="11"/>
        <v>0.8938775510204081</v>
      </c>
      <c r="AG29" s="451">
        <f t="shared" si="12"/>
        <v>0.044897959183673466</v>
      </c>
      <c r="AH29" s="644">
        <f t="shared" si="13"/>
        <v>0</v>
      </c>
    </row>
    <row r="30" spans="1:34" s="386" customFormat="1" ht="23.25" customHeight="1" thickBot="1">
      <c r="A30" s="386">
        <v>26</v>
      </c>
      <c r="B30" s="682"/>
      <c r="C30" s="455" t="s">
        <v>40</v>
      </c>
      <c r="D30" s="456">
        <v>30</v>
      </c>
      <c r="E30" s="457">
        <v>32</v>
      </c>
      <c r="F30" s="458">
        <f t="shared" si="0"/>
        <v>0.9375</v>
      </c>
      <c r="G30" s="459">
        <f t="shared" si="1"/>
        <v>30</v>
      </c>
      <c r="H30" s="460">
        <v>30</v>
      </c>
      <c r="I30" s="461">
        <v>0</v>
      </c>
      <c r="J30" s="462">
        <f t="shared" si="2"/>
        <v>0</v>
      </c>
      <c r="K30" s="460">
        <v>0</v>
      </c>
      <c r="L30" s="463">
        <v>0</v>
      </c>
      <c r="M30" s="464">
        <v>0</v>
      </c>
      <c r="N30" s="465">
        <f t="shared" si="3"/>
        <v>0</v>
      </c>
      <c r="O30" s="466">
        <f t="shared" si="14"/>
        <v>0</v>
      </c>
      <c r="P30" s="467">
        <v>0</v>
      </c>
      <c r="Q30" s="468">
        <v>0</v>
      </c>
      <c r="R30" s="469">
        <f t="shared" si="4"/>
        <v>0</v>
      </c>
      <c r="S30" s="470">
        <f t="shared" si="5"/>
        <v>0</v>
      </c>
      <c r="T30" s="471">
        <f t="shared" si="6"/>
        <v>0</v>
      </c>
      <c r="U30" s="472">
        <v>0</v>
      </c>
      <c r="V30" s="473">
        <f t="shared" si="7"/>
        <v>0</v>
      </c>
      <c r="W30" s="472">
        <v>0</v>
      </c>
      <c r="X30" s="474">
        <f t="shared" si="8"/>
        <v>0</v>
      </c>
      <c r="Y30" s="472">
        <v>0</v>
      </c>
      <c r="Z30" s="473">
        <f t="shared" si="9"/>
        <v>0</v>
      </c>
      <c r="AA30" s="475">
        <v>0</v>
      </c>
      <c r="AB30" s="476">
        <v>30</v>
      </c>
      <c r="AC30" s="476">
        <v>0</v>
      </c>
      <c r="AD30" s="477">
        <f t="shared" si="15"/>
        <v>0</v>
      </c>
      <c r="AE30" s="645">
        <f t="shared" si="10"/>
        <v>0</v>
      </c>
      <c r="AF30" s="478">
        <f t="shared" si="11"/>
        <v>1</v>
      </c>
      <c r="AG30" s="478">
        <f t="shared" si="12"/>
        <v>0</v>
      </c>
      <c r="AH30" s="646">
        <f t="shared" si="13"/>
        <v>0</v>
      </c>
    </row>
    <row r="31" spans="1:34" s="386" customFormat="1" ht="23.25" customHeight="1" thickBot="1">
      <c r="A31" s="386">
        <v>27</v>
      </c>
      <c r="B31" s="682" t="s">
        <v>79</v>
      </c>
      <c r="C31" s="411" t="s">
        <v>2</v>
      </c>
      <c r="D31" s="412">
        <v>1370</v>
      </c>
      <c r="E31" s="413">
        <v>1389</v>
      </c>
      <c r="F31" s="414">
        <f t="shared" si="0"/>
        <v>0.986321094312455</v>
      </c>
      <c r="G31" s="479">
        <f t="shared" si="1"/>
        <v>1354</v>
      </c>
      <c r="H31" s="480">
        <v>96</v>
      </c>
      <c r="I31" s="481">
        <v>1258</v>
      </c>
      <c r="J31" s="482">
        <f t="shared" si="2"/>
        <v>16</v>
      </c>
      <c r="K31" s="480">
        <v>13</v>
      </c>
      <c r="L31" s="483">
        <v>1</v>
      </c>
      <c r="M31" s="484">
        <v>2</v>
      </c>
      <c r="N31" s="421">
        <f t="shared" si="3"/>
        <v>0.01167883211678832</v>
      </c>
      <c r="O31" s="422">
        <f t="shared" si="14"/>
        <v>47</v>
      </c>
      <c r="P31" s="423">
        <v>47</v>
      </c>
      <c r="Q31" s="424">
        <v>0</v>
      </c>
      <c r="R31" s="425">
        <f t="shared" si="4"/>
        <v>0.034306569343065696</v>
      </c>
      <c r="S31" s="426">
        <f t="shared" si="5"/>
        <v>0.034306569343065696</v>
      </c>
      <c r="T31" s="427">
        <f t="shared" si="6"/>
        <v>0</v>
      </c>
      <c r="U31" s="485">
        <v>0</v>
      </c>
      <c r="V31" s="486">
        <f t="shared" si="7"/>
        <v>0</v>
      </c>
      <c r="W31" s="485">
        <v>114</v>
      </c>
      <c r="X31" s="487">
        <f t="shared" si="8"/>
        <v>0.08321167883211679</v>
      </c>
      <c r="Y31" s="485">
        <v>260</v>
      </c>
      <c r="Z31" s="486">
        <f t="shared" si="9"/>
        <v>0.1897810218978102</v>
      </c>
      <c r="AA31" s="431">
        <v>109</v>
      </c>
      <c r="AB31" s="432">
        <v>1201</v>
      </c>
      <c r="AC31" s="432">
        <v>60</v>
      </c>
      <c r="AD31" s="433">
        <f t="shared" si="15"/>
        <v>0</v>
      </c>
      <c r="AE31" s="641">
        <f t="shared" si="10"/>
        <v>0.07956204379562044</v>
      </c>
      <c r="AF31" s="434">
        <f t="shared" si="11"/>
        <v>0.8766423357664234</v>
      </c>
      <c r="AG31" s="434">
        <f t="shared" si="12"/>
        <v>0.043795620437956206</v>
      </c>
      <c r="AH31" s="642">
        <f t="shared" si="13"/>
        <v>0</v>
      </c>
    </row>
    <row r="32" spans="1:34" s="386" customFormat="1" ht="23.25" customHeight="1" thickBot="1">
      <c r="A32" s="386">
        <v>28</v>
      </c>
      <c r="B32" s="682"/>
      <c r="C32" s="435" t="s">
        <v>3</v>
      </c>
      <c r="D32" s="436">
        <v>1027</v>
      </c>
      <c r="E32" s="437">
        <v>1041</v>
      </c>
      <c r="F32" s="438">
        <f t="shared" si="0"/>
        <v>0.9865513928914506</v>
      </c>
      <c r="G32" s="415">
        <f t="shared" si="1"/>
        <v>1014</v>
      </c>
      <c r="H32" s="416">
        <v>993</v>
      </c>
      <c r="I32" s="417">
        <v>21</v>
      </c>
      <c r="J32" s="418">
        <f t="shared" si="2"/>
        <v>13</v>
      </c>
      <c r="K32" s="416">
        <v>12</v>
      </c>
      <c r="L32" s="419">
        <v>0</v>
      </c>
      <c r="M32" s="420">
        <v>1</v>
      </c>
      <c r="N32" s="439">
        <f t="shared" si="3"/>
        <v>0.012658227848101266</v>
      </c>
      <c r="O32" s="440">
        <f t="shared" si="14"/>
        <v>63</v>
      </c>
      <c r="P32" s="441">
        <v>61</v>
      </c>
      <c r="Q32" s="442">
        <v>2</v>
      </c>
      <c r="R32" s="452">
        <f t="shared" si="4"/>
        <v>0.06134371957156767</v>
      </c>
      <c r="S32" s="453">
        <f t="shared" si="5"/>
        <v>0.05939629990262902</v>
      </c>
      <c r="T32" s="454">
        <f t="shared" si="6"/>
        <v>0.0019474196689386564</v>
      </c>
      <c r="U32" s="428">
        <v>0</v>
      </c>
      <c r="V32" s="446">
        <f t="shared" si="7"/>
        <v>0</v>
      </c>
      <c r="W32" s="428">
        <v>80</v>
      </c>
      <c r="X32" s="447">
        <f t="shared" si="8"/>
        <v>0.07789678675754626</v>
      </c>
      <c r="Y32" s="428">
        <v>137</v>
      </c>
      <c r="Z32" s="446">
        <f t="shared" si="9"/>
        <v>0.13339824732229796</v>
      </c>
      <c r="AA32" s="448">
        <v>704</v>
      </c>
      <c r="AB32" s="449">
        <v>302</v>
      </c>
      <c r="AC32" s="449">
        <v>21</v>
      </c>
      <c r="AD32" s="450">
        <f t="shared" si="15"/>
        <v>0</v>
      </c>
      <c r="AE32" s="643">
        <f t="shared" si="10"/>
        <v>0.685491723466407</v>
      </c>
      <c r="AF32" s="451">
        <f t="shared" si="11"/>
        <v>0.2940603700097371</v>
      </c>
      <c r="AG32" s="451">
        <f t="shared" si="12"/>
        <v>0.02044790652385589</v>
      </c>
      <c r="AH32" s="644">
        <f t="shared" si="13"/>
        <v>0</v>
      </c>
    </row>
    <row r="33" spans="1:34" s="386" customFormat="1" ht="23.25" customHeight="1" thickBot="1">
      <c r="A33" s="386">
        <v>29</v>
      </c>
      <c r="B33" s="682"/>
      <c r="C33" s="435" t="s">
        <v>4</v>
      </c>
      <c r="D33" s="436">
        <v>870</v>
      </c>
      <c r="E33" s="437">
        <v>897</v>
      </c>
      <c r="F33" s="438">
        <f t="shared" si="0"/>
        <v>0.9698996655518395</v>
      </c>
      <c r="G33" s="415">
        <f t="shared" si="1"/>
        <v>862</v>
      </c>
      <c r="H33" s="416">
        <v>48</v>
      </c>
      <c r="I33" s="417">
        <v>814</v>
      </c>
      <c r="J33" s="418">
        <f t="shared" si="2"/>
        <v>8</v>
      </c>
      <c r="K33" s="416">
        <v>8</v>
      </c>
      <c r="L33" s="419">
        <v>0</v>
      </c>
      <c r="M33" s="420">
        <v>0</v>
      </c>
      <c r="N33" s="439">
        <f t="shared" si="3"/>
        <v>0.009195402298850575</v>
      </c>
      <c r="O33" s="440">
        <f t="shared" si="14"/>
        <v>18</v>
      </c>
      <c r="P33" s="441">
        <v>18</v>
      </c>
      <c r="Q33" s="442">
        <v>0</v>
      </c>
      <c r="R33" s="452">
        <f t="shared" si="4"/>
        <v>0.020689655172413793</v>
      </c>
      <c r="S33" s="453">
        <f t="shared" si="5"/>
        <v>0.020689655172413793</v>
      </c>
      <c r="T33" s="454">
        <f t="shared" si="6"/>
        <v>0</v>
      </c>
      <c r="U33" s="428">
        <v>1</v>
      </c>
      <c r="V33" s="446">
        <f t="shared" si="7"/>
        <v>0.0011494252873563218</v>
      </c>
      <c r="W33" s="428">
        <v>53</v>
      </c>
      <c r="X33" s="447">
        <f t="shared" si="8"/>
        <v>0.06091954022988506</v>
      </c>
      <c r="Y33" s="428">
        <v>147</v>
      </c>
      <c r="Z33" s="446">
        <f t="shared" si="9"/>
        <v>0.16896551724137931</v>
      </c>
      <c r="AA33" s="448">
        <v>90</v>
      </c>
      <c r="AB33" s="449">
        <v>772</v>
      </c>
      <c r="AC33" s="449">
        <v>8</v>
      </c>
      <c r="AD33" s="450">
        <f t="shared" si="15"/>
        <v>0</v>
      </c>
      <c r="AE33" s="643">
        <f t="shared" si="10"/>
        <v>0.10344827586206896</v>
      </c>
      <c r="AF33" s="451">
        <f t="shared" si="11"/>
        <v>0.8873563218390804</v>
      </c>
      <c r="AG33" s="451">
        <f t="shared" si="12"/>
        <v>0.009195402298850575</v>
      </c>
      <c r="AH33" s="644">
        <f t="shared" si="13"/>
        <v>0</v>
      </c>
    </row>
    <row r="34" spans="1:34" s="386" customFormat="1" ht="23.25" customHeight="1" thickBot="1">
      <c r="A34" s="386">
        <v>30</v>
      </c>
      <c r="B34" s="682"/>
      <c r="C34" s="435" t="s">
        <v>5</v>
      </c>
      <c r="D34" s="436">
        <v>491</v>
      </c>
      <c r="E34" s="437">
        <v>500</v>
      </c>
      <c r="F34" s="438">
        <f t="shared" si="0"/>
        <v>0.982</v>
      </c>
      <c r="G34" s="415">
        <f t="shared" si="1"/>
        <v>478</v>
      </c>
      <c r="H34" s="416">
        <v>477</v>
      </c>
      <c r="I34" s="417">
        <v>1</v>
      </c>
      <c r="J34" s="418">
        <f t="shared" si="2"/>
        <v>13</v>
      </c>
      <c r="K34" s="416">
        <v>12</v>
      </c>
      <c r="L34" s="419">
        <v>1</v>
      </c>
      <c r="M34" s="420">
        <v>0</v>
      </c>
      <c r="N34" s="439">
        <f t="shared" si="3"/>
        <v>0.026476578411405296</v>
      </c>
      <c r="O34" s="440">
        <f t="shared" si="14"/>
        <v>29</v>
      </c>
      <c r="P34" s="441">
        <v>28</v>
      </c>
      <c r="Q34" s="442">
        <v>1</v>
      </c>
      <c r="R34" s="452">
        <f t="shared" si="4"/>
        <v>0.059063136456211814</v>
      </c>
      <c r="S34" s="453">
        <f t="shared" si="5"/>
        <v>0.05702647657841141</v>
      </c>
      <c r="T34" s="454">
        <f t="shared" si="6"/>
        <v>0.002036659877800407</v>
      </c>
      <c r="U34" s="428">
        <v>0</v>
      </c>
      <c r="V34" s="446">
        <f t="shared" si="7"/>
        <v>0</v>
      </c>
      <c r="W34" s="428">
        <v>11</v>
      </c>
      <c r="X34" s="447">
        <f t="shared" si="8"/>
        <v>0.02240325865580448</v>
      </c>
      <c r="Y34" s="428">
        <v>0</v>
      </c>
      <c r="Z34" s="446">
        <f t="shared" si="9"/>
        <v>0</v>
      </c>
      <c r="AA34" s="448">
        <v>449</v>
      </c>
      <c r="AB34" s="449">
        <v>39</v>
      </c>
      <c r="AC34" s="449">
        <v>3</v>
      </c>
      <c r="AD34" s="450">
        <f t="shared" si="15"/>
        <v>0</v>
      </c>
      <c r="AE34" s="643">
        <f t="shared" si="10"/>
        <v>0.9144602851323829</v>
      </c>
      <c r="AF34" s="451">
        <f t="shared" si="11"/>
        <v>0.07942973523421588</v>
      </c>
      <c r="AG34" s="451">
        <f t="shared" si="12"/>
        <v>0.006109979633401222</v>
      </c>
      <c r="AH34" s="644">
        <f t="shared" si="13"/>
        <v>0</v>
      </c>
    </row>
    <row r="35" spans="1:34" s="386" customFormat="1" ht="23.25" customHeight="1" thickBot="1">
      <c r="A35" s="386">
        <v>31</v>
      </c>
      <c r="B35" s="682"/>
      <c r="C35" s="509" t="s">
        <v>1</v>
      </c>
      <c r="D35" s="436">
        <v>268</v>
      </c>
      <c r="E35" s="437">
        <v>276</v>
      </c>
      <c r="F35" s="510">
        <f t="shared" si="0"/>
        <v>0.9710144927536232</v>
      </c>
      <c r="G35" s="415">
        <f t="shared" si="1"/>
        <v>265</v>
      </c>
      <c r="H35" s="416">
        <v>253</v>
      </c>
      <c r="I35" s="417">
        <v>12</v>
      </c>
      <c r="J35" s="418">
        <f t="shared" si="2"/>
        <v>3</v>
      </c>
      <c r="K35" s="416">
        <v>1</v>
      </c>
      <c r="L35" s="419">
        <v>1</v>
      </c>
      <c r="M35" s="420">
        <v>1</v>
      </c>
      <c r="N35" s="439">
        <f t="shared" si="3"/>
        <v>0.011194029850746268</v>
      </c>
      <c r="O35" s="440">
        <f t="shared" si="14"/>
        <v>12</v>
      </c>
      <c r="P35" s="441">
        <v>12</v>
      </c>
      <c r="Q35" s="442">
        <v>0</v>
      </c>
      <c r="R35" s="452">
        <f t="shared" si="4"/>
        <v>0.04477611940298507</v>
      </c>
      <c r="S35" s="453">
        <f t="shared" si="5"/>
        <v>0.04477611940298507</v>
      </c>
      <c r="T35" s="454">
        <f t="shared" si="6"/>
        <v>0</v>
      </c>
      <c r="U35" s="428">
        <v>1</v>
      </c>
      <c r="V35" s="446">
        <f t="shared" si="7"/>
        <v>0.0037313432835820895</v>
      </c>
      <c r="W35" s="428">
        <v>25</v>
      </c>
      <c r="X35" s="447">
        <f t="shared" si="8"/>
        <v>0.09328358208955224</v>
      </c>
      <c r="Y35" s="428">
        <v>19</v>
      </c>
      <c r="Z35" s="446">
        <f t="shared" si="9"/>
        <v>0.0708955223880597</v>
      </c>
      <c r="AA35" s="448">
        <v>29</v>
      </c>
      <c r="AB35" s="449">
        <v>223</v>
      </c>
      <c r="AC35" s="449">
        <v>16</v>
      </c>
      <c r="AD35" s="450">
        <f t="shared" si="15"/>
        <v>0</v>
      </c>
      <c r="AE35" s="643">
        <f t="shared" si="10"/>
        <v>0.10820895522388059</v>
      </c>
      <c r="AF35" s="451">
        <f t="shared" si="11"/>
        <v>0.832089552238806</v>
      </c>
      <c r="AG35" s="451">
        <f t="shared" si="12"/>
        <v>0.05970149253731343</v>
      </c>
      <c r="AH35" s="644">
        <f t="shared" si="13"/>
        <v>0</v>
      </c>
    </row>
    <row r="36" spans="1:34" s="386" customFormat="1" ht="23.25" customHeight="1" thickBot="1">
      <c r="A36" s="386">
        <v>32</v>
      </c>
      <c r="B36" s="682"/>
      <c r="C36" s="435" t="s">
        <v>15</v>
      </c>
      <c r="D36" s="436">
        <v>432</v>
      </c>
      <c r="E36" s="437">
        <v>435</v>
      </c>
      <c r="F36" s="438">
        <f t="shared" si="0"/>
        <v>0.993103448275862</v>
      </c>
      <c r="G36" s="415">
        <f t="shared" si="1"/>
        <v>429</v>
      </c>
      <c r="H36" s="416">
        <v>250</v>
      </c>
      <c r="I36" s="417">
        <v>179</v>
      </c>
      <c r="J36" s="418">
        <f t="shared" si="2"/>
        <v>3</v>
      </c>
      <c r="K36" s="416">
        <v>2</v>
      </c>
      <c r="L36" s="419">
        <v>1</v>
      </c>
      <c r="M36" s="420">
        <v>0</v>
      </c>
      <c r="N36" s="439">
        <f t="shared" si="3"/>
        <v>0.006944444444444444</v>
      </c>
      <c r="O36" s="440">
        <f t="shared" si="14"/>
        <v>7</v>
      </c>
      <c r="P36" s="441">
        <v>7</v>
      </c>
      <c r="Q36" s="442">
        <v>0</v>
      </c>
      <c r="R36" s="452">
        <f t="shared" si="4"/>
        <v>0.016203703703703703</v>
      </c>
      <c r="S36" s="453">
        <f t="shared" si="5"/>
        <v>0.016203703703703703</v>
      </c>
      <c r="T36" s="454">
        <f t="shared" si="6"/>
        <v>0</v>
      </c>
      <c r="U36" s="428">
        <v>0</v>
      </c>
      <c r="V36" s="446">
        <f t="shared" si="7"/>
        <v>0</v>
      </c>
      <c r="W36" s="428">
        <v>38</v>
      </c>
      <c r="X36" s="447">
        <f t="shared" si="8"/>
        <v>0.08796296296296297</v>
      </c>
      <c r="Y36" s="428">
        <v>14</v>
      </c>
      <c r="Z36" s="446">
        <f t="shared" si="9"/>
        <v>0.032407407407407406</v>
      </c>
      <c r="AA36" s="448">
        <v>90</v>
      </c>
      <c r="AB36" s="449">
        <v>328</v>
      </c>
      <c r="AC36" s="449">
        <v>14</v>
      </c>
      <c r="AD36" s="450">
        <f t="shared" si="15"/>
        <v>0</v>
      </c>
      <c r="AE36" s="643">
        <f t="shared" si="10"/>
        <v>0.20833333333333334</v>
      </c>
      <c r="AF36" s="451">
        <f t="shared" si="11"/>
        <v>0.7592592592592593</v>
      </c>
      <c r="AG36" s="451">
        <f t="shared" si="12"/>
        <v>0.032407407407407406</v>
      </c>
      <c r="AH36" s="644">
        <f t="shared" si="13"/>
        <v>0</v>
      </c>
    </row>
    <row r="37" spans="1:34" s="386" customFormat="1" ht="23.25" customHeight="1" thickBot="1">
      <c r="A37" s="386">
        <v>33</v>
      </c>
      <c r="B37" s="682"/>
      <c r="C37" s="455" t="s">
        <v>6</v>
      </c>
      <c r="D37" s="456">
        <v>145</v>
      </c>
      <c r="E37" s="457">
        <v>148</v>
      </c>
      <c r="F37" s="458">
        <f t="shared" si="0"/>
        <v>0.9797297297297297</v>
      </c>
      <c r="G37" s="459">
        <f t="shared" si="1"/>
        <v>142</v>
      </c>
      <c r="H37" s="460">
        <v>7</v>
      </c>
      <c r="I37" s="461">
        <v>135</v>
      </c>
      <c r="J37" s="462">
        <f t="shared" si="2"/>
        <v>3</v>
      </c>
      <c r="K37" s="460">
        <v>2</v>
      </c>
      <c r="L37" s="463">
        <v>0</v>
      </c>
      <c r="M37" s="464">
        <v>1</v>
      </c>
      <c r="N37" s="465">
        <f t="shared" si="3"/>
        <v>0.020689655172413793</v>
      </c>
      <c r="O37" s="466">
        <f t="shared" si="14"/>
        <v>11</v>
      </c>
      <c r="P37" s="467">
        <v>11</v>
      </c>
      <c r="Q37" s="468">
        <v>0</v>
      </c>
      <c r="R37" s="469">
        <f t="shared" si="4"/>
        <v>0.07586206896551724</v>
      </c>
      <c r="S37" s="470">
        <f t="shared" si="5"/>
        <v>0.07586206896551724</v>
      </c>
      <c r="T37" s="471">
        <f t="shared" si="6"/>
        <v>0</v>
      </c>
      <c r="U37" s="472">
        <v>0</v>
      </c>
      <c r="V37" s="473">
        <f t="shared" si="7"/>
        <v>0</v>
      </c>
      <c r="W37" s="472">
        <v>14</v>
      </c>
      <c r="X37" s="474">
        <f t="shared" si="8"/>
        <v>0.09655172413793103</v>
      </c>
      <c r="Y37" s="472">
        <v>1</v>
      </c>
      <c r="Z37" s="473">
        <f t="shared" si="9"/>
        <v>0.006896551724137931</v>
      </c>
      <c r="AA37" s="475">
        <v>32</v>
      </c>
      <c r="AB37" s="476">
        <v>102</v>
      </c>
      <c r="AC37" s="476">
        <v>11</v>
      </c>
      <c r="AD37" s="477">
        <f t="shared" si="15"/>
        <v>0</v>
      </c>
      <c r="AE37" s="645">
        <f t="shared" si="10"/>
        <v>0.2206896551724138</v>
      </c>
      <c r="AF37" s="478">
        <f t="shared" si="11"/>
        <v>0.7034482758620689</v>
      </c>
      <c r="AG37" s="478">
        <f t="shared" si="12"/>
        <v>0.07586206896551724</v>
      </c>
      <c r="AH37" s="646">
        <f t="shared" si="13"/>
        <v>0</v>
      </c>
    </row>
    <row r="38" spans="3:34" s="388" customFormat="1" ht="6.75" customHeight="1" thickBot="1">
      <c r="C38" s="511"/>
      <c r="D38" s="512"/>
      <c r="E38" s="512"/>
      <c r="F38" s="513"/>
      <c r="G38" s="512"/>
      <c r="H38" s="514"/>
      <c r="I38" s="515"/>
      <c r="J38" s="516"/>
      <c r="K38" s="517"/>
      <c r="L38" s="518"/>
      <c r="M38" s="519"/>
      <c r="N38" s="520"/>
      <c r="O38" s="521"/>
      <c r="P38" s="521"/>
      <c r="Q38" s="521"/>
      <c r="R38" s="504"/>
      <c r="S38" s="504"/>
      <c r="T38" s="504"/>
      <c r="U38" s="522"/>
      <c r="V38" s="523"/>
      <c r="W38" s="522"/>
      <c r="X38" s="523"/>
      <c r="Y38" s="522"/>
      <c r="Z38" s="523"/>
      <c r="AA38" s="522"/>
      <c r="AB38" s="522"/>
      <c r="AC38" s="522"/>
      <c r="AD38" s="524"/>
      <c r="AE38" s="523"/>
      <c r="AF38" s="523"/>
      <c r="AG38" s="523"/>
      <c r="AH38" s="523"/>
    </row>
    <row r="39" spans="1:34" ht="23.25" customHeight="1">
      <c r="A39" s="21">
        <v>34</v>
      </c>
      <c r="B39" s="689" t="s">
        <v>35</v>
      </c>
      <c r="C39" s="690"/>
      <c r="D39" s="525">
        <v>5222</v>
      </c>
      <c r="E39" s="526">
        <v>5390</v>
      </c>
      <c r="F39" s="266">
        <f>D39/E39</f>
        <v>0.9688311688311688</v>
      </c>
      <c r="G39" s="52">
        <f t="shared" si="1"/>
        <v>5147</v>
      </c>
      <c r="H39" s="527">
        <v>2184</v>
      </c>
      <c r="I39" s="528">
        <v>2963</v>
      </c>
      <c r="J39" s="37">
        <f t="shared" si="2"/>
        <v>75</v>
      </c>
      <c r="K39" s="529">
        <v>63</v>
      </c>
      <c r="L39" s="530">
        <v>8</v>
      </c>
      <c r="M39" s="531">
        <v>4</v>
      </c>
      <c r="N39" s="251">
        <f>J39/D39</f>
        <v>0.014362313289927231</v>
      </c>
      <c r="O39" s="100">
        <f>SUM(P39:Q39)</f>
        <v>233</v>
      </c>
      <c r="P39" s="532">
        <v>231</v>
      </c>
      <c r="Q39" s="533">
        <v>2</v>
      </c>
      <c r="R39" s="303">
        <f aca="true" t="shared" si="16" ref="R39:T40">O39/$D39</f>
        <v>0.044618919954040596</v>
      </c>
      <c r="S39" s="115">
        <f t="shared" si="16"/>
        <v>0.04423592493297587</v>
      </c>
      <c r="T39" s="109">
        <f t="shared" si="16"/>
        <v>0.00038299502106472615</v>
      </c>
      <c r="U39" s="534">
        <v>506</v>
      </c>
      <c r="V39" s="287">
        <f>U39/D39</f>
        <v>0.09689774032937572</v>
      </c>
      <c r="W39" s="534">
        <v>544</v>
      </c>
      <c r="X39" s="299">
        <f>W39/D39</f>
        <v>0.10417464572960551</v>
      </c>
      <c r="Y39" s="534">
        <v>148</v>
      </c>
      <c r="Z39" s="287">
        <f>Y39/D39</f>
        <v>0.028341631558789736</v>
      </c>
      <c r="AA39" s="602">
        <v>402</v>
      </c>
      <c r="AB39" s="603">
        <v>4370</v>
      </c>
      <c r="AC39" s="603">
        <v>450</v>
      </c>
      <c r="AD39" s="604">
        <v>0</v>
      </c>
      <c r="AE39" s="629">
        <f aca="true" t="shared" si="17" ref="AE39:AH40">AA39/$D39</f>
        <v>0.07698199923400996</v>
      </c>
      <c r="AF39" s="82">
        <f t="shared" si="17"/>
        <v>0.8368441210264267</v>
      </c>
      <c r="AG39" s="82">
        <f t="shared" si="17"/>
        <v>0.08617387973956339</v>
      </c>
      <c r="AH39" s="630">
        <f t="shared" si="17"/>
        <v>0</v>
      </c>
    </row>
    <row r="40" spans="1:34" ht="23.25" customHeight="1" thickBot="1">
      <c r="A40" s="21">
        <v>35</v>
      </c>
      <c r="B40" s="691" t="s">
        <v>39</v>
      </c>
      <c r="C40" s="692"/>
      <c r="D40" s="535">
        <v>6871</v>
      </c>
      <c r="E40" s="536">
        <v>6964</v>
      </c>
      <c r="F40" s="267">
        <f>D40/E40</f>
        <v>0.9866456059735784</v>
      </c>
      <c r="G40" s="51">
        <f>SUM(H40:I40)</f>
        <v>6761</v>
      </c>
      <c r="H40" s="537">
        <v>4493</v>
      </c>
      <c r="I40" s="538">
        <v>2268</v>
      </c>
      <c r="J40" s="59">
        <f t="shared" si="2"/>
        <v>110</v>
      </c>
      <c r="K40" s="539">
        <v>92</v>
      </c>
      <c r="L40" s="540">
        <v>11</v>
      </c>
      <c r="M40" s="541">
        <v>7</v>
      </c>
      <c r="N40" s="253">
        <f>J40/D40</f>
        <v>0.016009314510260515</v>
      </c>
      <c r="O40" s="102">
        <f>SUM(P40:Q40)</f>
        <v>314</v>
      </c>
      <c r="P40" s="542">
        <v>296</v>
      </c>
      <c r="Q40" s="543">
        <v>18</v>
      </c>
      <c r="R40" s="306">
        <f t="shared" si="16"/>
        <v>0.04569931596565274</v>
      </c>
      <c r="S40" s="118">
        <f t="shared" si="16"/>
        <v>0.043079609954882844</v>
      </c>
      <c r="T40" s="112">
        <f t="shared" si="16"/>
        <v>0.0026197060107699026</v>
      </c>
      <c r="U40" s="544">
        <v>608</v>
      </c>
      <c r="V40" s="285">
        <f>U40/D40</f>
        <v>0.08848784747489448</v>
      </c>
      <c r="W40" s="544">
        <v>687</v>
      </c>
      <c r="X40" s="298">
        <v>0.02</v>
      </c>
      <c r="Y40" s="544">
        <v>4</v>
      </c>
      <c r="Z40" s="285">
        <f>Y40/D40</f>
        <v>0.0005821568912822005</v>
      </c>
      <c r="AA40" s="605">
        <v>2666</v>
      </c>
      <c r="AB40" s="606">
        <v>3596</v>
      </c>
      <c r="AC40" s="606">
        <v>600</v>
      </c>
      <c r="AD40" s="607">
        <v>9</v>
      </c>
      <c r="AE40" s="633">
        <f t="shared" si="17"/>
        <v>0.3880075680395867</v>
      </c>
      <c r="AF40" s="84">
        <f t="shared" si="17"/>
        <v>0.5233590452626983</v>
      </c>
      <c r="AG40" s="84">
        <f t="shared" si="17"/>
        <v>0.08732353369233008</v>
      </c>
      <c r="AH40" s="636">
        <f t="shared" si="17"/>
        <v>0.0013098530053849513</v>
      </c>
    </row>
    <row r="41" spans="3:34" s="23" customFormat="1" ht="6.75" customHeight="1" thickBot="1">
      <c r="C41" s="24"/>
      <c r="D41" s="45"/>
      <c r="E41" s="45"/>
      <c r="F41" s="26"/>
      <c r="G41" s="45"/>
      <c r="H41" s="315"/>
      <c r="I41" s="316"/>
      <c r="J41" s="25"/>
      <c r="K41" s="333"/>
      <c r="L41" s="334"/>
      <c r="M41" s="335"/>
      <c r="N41" s="254"/>
      <c r="O41" s="46"/>
      <c r="P41" s="46"/>
      <c r="Q41" s="46"/>
      <c r="R41" s="47"/>
      <c r="S41" s="47"/>
      <c r="T41" s="47"/>
      <c r="U41" s="64"/>
      <c r="V41" s="65"/>
      <c r="W41" s="64"/>
      <c r="X41" s="65"/>
      <c r="Y41" s="64"/>
      <c r="Z41" s="65"/>
      <c r="AA41" s="64"/>
      <c r="AB41" s="64"/>
      <c r="AC41" s="64"/>
      <c r="AD41" s="92"/>
      <c r="AE41" s="65"/>
      <c r="AF41" s="65"/>
      <c r="AG41" s="65"/>
      <c r="AH41" s="65"/>
    </row>
    <row r="42" spans="2:34" ht="23.25" customHeight="1" thickBot="1">
      <c r="B42" s="693" t="s">
        <v>38</v>
      </c>
      <c r="C42" s="688"/>
      <c r="D42" s="42">
        <f>D52+D39+D40</f>
        <v>29051</v>
      </c>
      <c r="E42" s="57">
        <f>E52+E39+E40</f>
        <v>29667</v>
      </c>
      <c r="F42" s="268">
        <f>D42/E42</f>
        <v>0.9792361883574342</v>
      </c>
      <c r="G42" s="50">
        <f aca="true" t="shared" si="18" ref="G42:M42">G52+G39+G40</f>
        <v>28678</v>
      </c>
      <c r="H42" s="321">
        <f t="shared" si="18"/>
        <v>18814</v>
      </c>
      <c r="I42" s="322">
        <f t="shared" si="18"/>
        <v>9864</v>
      </c>
      <c r="J42" s="60">
        <f t="shared" si="18"/>
        <v>373</v>
      </c>
      <c r="K42" s="339">
        <f t="shared" si="18"/>
        <v>319</v>
      </c>
      <c r="L42" s="340">
        <f t="shared" si="18"/>
        <v>33</v>
      </c>
      <c r="M42" s="341">
        <f t="shared" si="18"/>
        <v>21</v>
      </c>
      <c r="N42" s="255">
        <f>J42/D42</f>
        <v>0.01283948917421087</v>
      </c>
      <c r="O42" s="308">
        <f>O52+O39+O40</f>
        <v>1152</v>
      </c>
      <c r="P42" s="107">
        <f>P52+P39+P40</f>
        <v>1074</v>
      </c>
      <c r="Q42" s="98">
        <f>Q52+Q39+Q40</f>
        <v>78</v>
      </c>
      <c r="R42" s="307">
        <f>O42/$D42</f>
        <v>0.03965440088120891</v>
      </c>
      <c r="S42" s="120">
        <f>P42/$D42</f>
        <v>0.03696946748821039</v>
      </c>
      <c r="T42" s="114">
        <f>Q42/$D42</f>
        <v>0.00268493339299852</v>
      </c>
      <c r="U42" s="291">
        <f>U52+U39+U40</f>
        <v>1237</v>
      </c>
      <c r="V42" s="292">
        <f>U42/D42</f>
        <v>0.04258028983511755</v>
      </c>
      <c r="W42" s="291">
        <f>W52+W39+W40</f>
        <v>2358</v>
      </c>
      <c r="X42" s="301">
        <f>W42/D42</f>
        <v>0.08116760180372448</v>
      </c>
      <c r="Y42" s="291">
        <f>Y52+Y39+Y40</f>
        <v>1343</v>
      </c>
      <c r="Z42" s="292">
        <f>Y42/D42</f>
        <v>0.04622904547175657</v>
      </c>
      <c r="AA42" s="79">
        <f>AA52+AA39+AA40</f>
        <v>8737</v>
      </c>
      <c r="AB42" s="80">
        <f>AB52+AB39+AB40</f>
        <v>18551</v>
      </c>
      <c r="AC42" s="80">
        <f>AC52+AC39+AC40</f>
        <v>1754</v>
      </c>
      <c r="AD42" s="81">
        <f>D42-SUM(AA42:AC42)</f>
        <v>9</v>
      </c>
      <c r="AE42" s="637">
        <f>AA42/$D42</f>
        <v>0.30074696223882136</v>
      </c>
      <c r="AF42" s="87">
        <f>AB42/$D42</f>
        <v>0.6385666586348147</v>
      </c>
      <c r="AG42" s="87">
        <f>AC42/$D42</f>
        <v>0.06037657911947954</v>
      </c>
      <c r="AH42" s="638">
        <f>AD42/$D42</f>
        <v>0.0003098000068844446</v>
      </c>
    </row>
    <row r="43" spans="3:34" s="23" customFormat="1" ht="6.75" customHeight="1">
      <c r="C43" s="27"/>
      <c r="D43" s="45"/>
      <c r="E43" s="45"/>
      <c r="F43" s="44"/>
      <c r="G43" s="45"/>
      <c r="H43" s="315"/>
      <c r="I43" s="316"/>
      <c r="J43" s="91"/>
      <c r="K43" s="342"/>
      <c r="L43" s="331"/>
      <c r="M43" s="332"/>
      <c r="N43" s="254"/>
      <c r="O43" s="46"/>
      <c r="P43" s="46"/>
      <c r="Q43" s="46"/>
      <c r="R43" s="47"/>
      <c r="S43" s="47"/>
      <c r="T43" s="47"/>
      <c r="U43" s="92"/>
      <c r="V43" s="65"/>
      <c r="W43" s="92"/>
      <c r="X43" s="65"/>
      <c r="Y43" s="92"/>
      <c r="Z43" s="65"/>
      <c r="AA43" s="92"/>
      <c r="AB43" s="92"/>
      <c r="AC43" s="271"/>
      <c r="AD43" s="271"/>
      <c r="AE43" s="272"/>
      <c r="AF43" s="65"/>
      <c r="AG43" s="65"/>
      <c r="AH43" s="65"/>
    </row>
    <row r="44" spans="2:34" s="23" customFormat="1" ht="17.25" customHeight="1" thickBot="1">
      <c r="B44" s="93" t="s">
        <v>94</v>
      </c>
      <c r="D44" s="45"/>
      <c r="E44" s="45"/>
      <c r="F44" s="44"/>
      <c r="G44" s="45"/>
      <c r="H44" s="315"/>
      <c r="I44" s="316"/>
      <c r="J44" s="25"/>
      <c r="K44" s="333"/>
      <c r="L44" s="334"/>
      <c r="M44" s="335"/>
      <c r="N44" s="254"/>
      <c r="O44" s="46"/>
      <c r="P44" s="46"/>
      <c r="Q44" s="46"/>
      <c r="R44" s="47"/>
      <c r="S44" s="47"/>
      <c r="T44" s="47"/>
      <c r="U44" s="64"/>
      <c r="V44" s="65"/>
      <c r="W44" s="64"/>
      <c r="X44" s="65"/>
      <c r="Y44" s="64"/>
      <c r="Z44" s="65"/>
      <c r="AA44" s="64"/>
      <c r="AB44" s="64"/>
      <c r="AC44" s="64"/>
      <c r="AD44" s="92"/>
      <c r="AE44" s="65"/>
      <c r="AF44" s="65"/>
      <c r="AG44" s="65"/>
      <c r="AH44" s="65"/>
    </row>
    <row r="45" spans="2:34" ht="23.25" customHeight="1">
      <c r="B45" s="652" t="s">
        <v>136</v>
      </c>
      <c r="C45" s="649"/>
      <c r="D45" s="52">
        <f>SUM(D5:D10)</f>
        <v>298</v>
      </c>
      <c r="E45" s="54">
        <f aca="true" t="shared" si="19" ref="E45:M45">SUM(E5:E10)</f>
        <v>317</v>
      </c>
      <c r="F45" s="266">
        <f aca="true" t="shared" si="20" ref="F45:F52">(D45/E45)</f>
        <v>0.9400630914826499</v>
      </c>
      <c r="G45" s="52">
        <f t="shared" si="19"/>
        <v>291</v>
      </c>
      <c r="H45" s="317">
        <f t="shared" si="19"/>
        <v>283</v>
      </c>
      <c r="I45" s="318">
        <f t="shared" si="19"/>
        <v>8</v>
      </c>
      <c r="J45" s="37">
        <f t="shared" si="19"/>
        <v>7</v>
      </c>
      <c r="K45" s="313">
        <f t="shared" si="19"/>
        <v>6</v>
      </c>
      <c r="L45" s="329">
        <f t="shared" si="19"/>
        <v>0</v>
      </c>
      <c r="M45" s="330">
        <f t="shared" si="19"/>
        <v>1</v>
      </c>
      <c r="N45" s="251">
        <f aca="true" t="shared" si="21" ref="N45:N52">J45/D45</f>
        <v>0.02348993288590604</v>
      </c>
      <c r="O45" s="100">
        <f>SUM(O5:O10)</f>
        <v>26</v>
      </c>
      <c r="P45" s="104">
        <f>SUM(P5:P10)</f>
        <v>26</v>
      </c>
      <c r="Q45" s="95">
        <f>SUM(Q5:Q10)</f>
        <v>0</v>
      </c>
      <c r="R45" s="303">
        <f aca="true" t="shared" si="22" ref="R45:T52">O45/$D45</f>
        <v>0.087248322147651</v>
      </c>
      <c r="S45" s="115">
        <f t="shared" si="22"/>
        <v>0.087248322147651</v>
      </c>
      <c r="T45" s="109">
        <f t="shared" si="22"/>
        <v>0</v>
      </c>
      <c r="U45" s="286">
        <f>SUM(U5:U10)</f>
        <v>31</v>
      </c>
      <c r="V45" s="287">
        <f aca="true" t="shared" si="23" ref="V45:V52">U45/D45</f>
        <v>0.1040268456375839</v>
      </c>
      <c r="W45" s="286">
        <f>SUM(W5:W10)</f>
        <v>12</v>
      </c>
      <c r="X45" s="299">
        <f aca="true" t="shared" si="24" ref="X45:X52">W45/D45</f>
        <v>0.040268456375838924</v>
      </c>
      <c r="Y45" s="286">
        <f>SUM(Y5:Y10)</f>
        <v>1</v>
      </c>
      <c r="Z45" s="287">
        <f aca="true" t="shared" si="25" ref="Z45:Z52">Y45/D45</f>
        <v>0.003355704697986577</v>
      </c>
      <c r="AA45" s="72">
        <f>SUM(AA5:AA10)</f>
        <v>160</v>
      </c>
      <c r="AB45" s="73">
        <f>SUM(AB5:AB10)</f>
        <v>133</v>
      </c>
      <c r="AC45" s="73">
        <f>SUM(AC5:AC10)</f>
        <v>5</v>
      </c>
      <c r="AD45" s="74">
        <f aca="true" t="shared" si="26" ref="AD45:AD52">D45-SUM(AA45:AC45)</f>
        <v>0</v>
      </c>
      <c r="AE45" s="629">
        <f aca="true" t="shared" si="27" ref="AE45:AH52">AA45/$D45</f>
        <v>0.5369127516778524</v>
      </c>
      <c r="AF45" s="82">
        <f t="shared" si="27"/>
        <v>0.4463087248322148</v>
      </c>
      <c r="AG45" s="82">
        <f t="shared" si="27"/>
        <v>0.016778523489932886</v>
      </c>
      <c r="AH45" s="630">
        <f t="shared" si="27"/>
        <v>0</v>
      </c>
    </row>
    <row r="46" spans="2:34" ht="23.25" customHeight="1">
      <c r="B46" s="650" t="s">
        <v>137</v>
      </c>
      <c r="C46" s="648"/>
      <c r="D46" s="53">
        <f>SUM(D11:D12)</f>
        <v>496</v>
      </c>
      <c r="E46" s="55">
        <f aca="true" t="shared" si="28" ref="E46:M46">SUM(E11:E12)</f>
        <v>527</v>
      </c>
      <c r="F46" s="269">
        <f t="shared" si="20"/>
        <v>0.9411764705882353</v>
      </c>
      <c r="G46" s="53">
        <f t="shared" si="28"/>
        <v>486</v>
      </c>
      <c r="H46" s="323">
        <f t="shared" si="28"/>
        <v>173</v>
      </c>
      <c r="I46" s="324">
        <f t="shared" si="28"/>
        <v>313</v>
      </c>
      <c r="J46" s="58">
        <f t="shared" si="28"/>
        <v>10</v>
      </c>
      <c r="K46" s="343">
        <f t="shared" si="28"/>
        <v>9</v>
      </c>
      <c r="L46" s="344">
        <f t="shared" si="28"/>
        <v>0</v>
      </c>
      <c r="M46" s="345">
        <f t="shared" si="28"/>
        <v>1</v>
      </c>
      <c r="N46" s="252">
        <f t="shared" si="21"/>
        <v>0.020161290322580645</v>
      </c>
      <c r="O46" s="101">
        <f>SUM(O11:O12)</f>
        <v>32</v>
      </c>
      <c r="P46" s="105">
        <f>SUM(P11:P12)</f>
        <v>28</v>
      </c>
      <c r="Q46" s="96">
        <f>SUM(Q11:Q12)</f>
        <v>4</v>
      </c>
      <c r="R46" s="305">
        <f t="shared" si="22"/>
        <v>0.06451612903225806</v>
      </c>
      <c r="S46" s="117">
        <f t="shared" si="22"/>
        <v>0.056451612903225805</v>
      </c>
      <c r="T46" s="111">
        <f t="shared" si="22"/>
        <v>0.008064516129032258</v>
      </c>
      <c r="U46" s="293">
        <f>SUM(U11:U12)</f>
        <v>17</v>
      </c>
      <c r="V46" s="283">
        <f t="shared" si="23"/>
        <v>0.034274193548387094</v>
      </c>
      <c r="W46" s="293">
        <f>SUM(W11:W12)</f>
        <v>17</v>
      </c>
      <c r="X46" s="297">
        <f t="shared" si="24"/>
        <v>0.034274193548387094</v>
      </c>
      <c r="Y46" s="293">
        <f>SUM(Y11:Y12)</f>
        <v>17</v>
      </c>
      <c r="Z46" s="283">
        <f t="shared" si="25"/>
        <v>0.034274193548387094</v>
      </c>
      <c r="AA46" s="75">
        <f>SUM(AA11:AA12)</f>
        <v>279</v>
      </c>
      <c r="AB46" s="76">
        <f>SUM(AB11:AB12)</f>
        <v>203</v>
      </c>
      <c r="AC46" s="76">
        <f>SUM(AC11:AC12)</f>
        <v>14</v>
      </c>
      <c r="AD46" s="68">
        <f t="shared" si="26"/>
        <v>0</v>
      </c>
      <c r="AE46" s="631">
        <f t="shared" si="27"/>
        <v>0.5625</v>
      </c>
      <c r="AF46" s="83">
        <f t="shared" si="27"/>
        <v>0.4092741935483871</v>
      </c>
      <c r="AG46" s="83">
        <f t="shared" si="27"/>
        <v>0.028225806451612902</v>
      </c>
      <c r="AH46" s="639">
        <f t="shared" si="27"/>
        <v>0</v>
      </c>
    </row>
    <row r="47" spans="2:34" ht="23.25" customHeight="1">
      <c r="B47" s="650" t="s">
        <v>138</v>
      </c>
      <c r="C47" s="648"/>
      <c r="D47" s="53">
        <f>SUM(D13:D20)</f>
        <v>4099</v>
      </c>
      <c r="E47" s="55">
        <f aca="true" t="shared" si="29" ref="E47:M47">SUM(E13:E20)</f>
        <v>4163</v>
      </c>
      <c r="F47" s="269">
        <f t="shared" si="20"/>
        <v>0.9846264712947393</v>
      </c>
      <c r="G47" s="53">
        <f t="shared" si="29"/>
        <v>4073</v>
      </c>
      <c r="H47" s="323">
        <f t="shared" si="29"/>
        <v>3866</v>
      </c>
      <c r="I47" s="324">
        <f t="shared" si="29"/>
        <v>207</v>
      </c>
      <c r="J47" s="58">
        <f t="shared" si="29"/>
        <v>26</v>
      </c>
      <c r="K47" s="343">
        <f t="shared" si="29"/>
        <v>24</v>
      </c>
      <c r="L47" s="344">
        <f t="shared" si="29"/>
        <v>0</v>
      </c>
      <c r="M47" s="345">
        <f t="shared" si="29"/>
        <v>2</v>
      </c>
      <c r="N47" s="252">
        <f t="shared" si="21"/>
        <v>0.006343010490363503</v>
      </c>
      <c r="O47" s="101">
        <f>SUM(O13:O20)</f>
        <v>82</v>
      </c>
      <c r="P47" s="105">
        <f>SUM(P13:P20)</f>
        <v>72</v>
      </c>
      <c r="Q47" s="96">
        <f>SUM(Q13:Q20)</f>
        <v>10</v>
      </c>
      <c r="R47" s="305">
        <f t="shared" si="22"/>
        <v>0.02000487923883874</v>
      </c>
      <c r="S47" s="117">
        <f t="shared" si="22"/>
        <v>0.017565259819468163</v>
      </c>
      <c r="T47" s="111">
        <f t="shared" si="22"/>
        <v>0.0024396194193705783</v>
      </c>
      <c r="U47" s="293">
        <f>SUM(U13:U20)</f>
        <v>34</v>
      </c>
      <c r="V47" s="283">
        <f t="shared" si="23"/>
        <v>0.008294706025859966</v>
      </c>
      <c r="W47" s="293">
        <f>SUM(W13:W20)</f>
        <v>176</v>
      </c>
      <c r="X47" s="297">
        <f t="shared" si="24"/>
        <v>0.04293730178092218</v>
      </c>
      <c r="Y47" s="293">
        <f>SUM(Y13:Y20)</f>
        <v>75</v>
      </c>
      <c r="Z47" s="283">
        <f t="shared" si="25"/>
        <v>0.018297145645279338</v>
      </c>
      <c r="AA47" s="75">
        <f>SUM(AA13:AA20)</f>
        <v>1149</v>
      </c>
      <c r="AB47" s="76">
        <f>SUM(AB13:AB20)</f>
        <v>2734</v>
      </c>
      <c r="AC47" s="76">
        <f>SUM(AC13:AC20)</f>
        <v>216</v>
      </c>
      <c r="AD47" s="68">
        <f t="shared" si="26"/>
        <v>0</v>
      </c>
      <c r="AE47" s="631">
        <f t="shared" si="27"/>
        <v>0.2803122712856794</v>
      </c>
      <c r="AF47" s="83">
        <f t="shared" si="27"/>
        <v>0.6669919492559161</v>
      </c>
      <c r="AG47" s="83">
        <f t="shared" si="27"/>
        <v>0.052695779458404486</v>
      </c>
      <c r="AH47" s="639">
        <f t="shared" si="27"/>
        <v>0</v>
      </c>
    </row>
    <row r="48" spans="2:34" ht="23.25" customHeight="1">
      <c r="B48" s="650" t="s">
        <v>76</v>
      </c>
      <c r="C48" s="648"/>
      <c r="D48" s="53">
        <f>SUM(D21:D22)</f>
        <v>927</v>
      </c>
      <c r="E48" s="55">
        <f aca="true" t="shared" si="30" ref="E48:M48">SUM(E21:E22)</f>
        <v>975</v>
      </c>
      <c r="F48" s="269">
        <f t="shared" si="20"/>
        <v>0.9507692307692308</v>
      </c>
      <c r="G48" s="53">
        <f t="shared" si="30"/>
        <v>913</v>
      </c>
      <c r="H48" s="323">
        <f t="shared" si="30"/>
        <v>614</v>
      </c>
      <c r="I48" s="324">
        <f t="shared" si="30"/>
        <v>299</v>
      </c>
      <c r="J48" s="58">
        <f t="shared" si="30"/>
        <v>14</v>
      </c>
      <c r="K48" s="343">
        <f t="shared" si="30"/>
        <v>13</v>
      </c>
      <c r="L48" s="344">
        <f t="shared" si="30"/>
        <v>1</v>
      </c>
      <c r="M48" s="345">
        <f t="shared" si="30"/>
        <v>0</v>
      </c>
      <c r="N48" s="252">
        <f t="shared" si="21"/>
        <v>0.015102481121898598</v>
      </c>
      <c r="O48" s="101">
        <f>SUM(O21:O22)</f>
        <v>64</v>
      </c>
      <c r="P48" s="105">
        <f>SUM(P21:P22)</f>
        <v>47</v>
      </c>
      <c r="Q48" s="96">
        <f>SUM(Q21:Q22)</f>
        <v>17</v>
      </c>
      <c r="R48" s="305">
        <f t="shared" si="22"/>
        <v>0.06903991370010787</v>
      </c>
      <c r="S48" s="117">
        <f t="shared" si="22"/>
        <v>0.05070118662351672</v>
      </c>
      <c r="T48" s="111">
        <f t="shared" si="22"/>
        <v>0.018338727076591153</v>
      </c>
      <c r="U48" s="293">
        <f>SUM(U21:U22)</f>
        <v>3</v>
      </c>
      <c r="V48" s="283">
        <f t="shared" si="23"/>
        <v>0.003236245954692557</v>
      </c>
      <c r="W48" s="293">
        <f>SUM(W21:W22)</f>
        <v>53</v>
      </c>
      <c r="X48" s="297">
        <f t="shared" si="24"/>
        <v>0.05717367853290183</v>
      </c>
      <c r="Y48" s="293">
        <f>SUM(Y21:Y22)</f>
        <v>10</v>
      </c>
      <c r="Z48" s="283">
        <f t="shared" si="25"/>
        <v>0.010787486515641856</v>
      </c>
      <c r="AA48" s="75">
        <f>SUM(AA21:AA22)</f>
        <v>41</v>
      </c>
      <c r="AB48" s="76">
        <f>SUM(AB21:AB22)</f>
        <v>849</v>
      </c>
      <c r="AC48" s="76">
        <f>SUM(AC21:AC22)</f>
        <v>37</v>
      </c>
      <c r="AD48" s="68">
        <f t="shared" si="26"/>
        <v>0</v>
      </c>
      <c r="AE48" s="631">
        <f t="shared" si="27"/>
        <v>0.04422869471413161</v>
      </c>
      <c r="AF48" s="83">
        <f t="shared" si="27"/>
        <v>0.9158576051779935</v>
      </c>
      <c r="AG48" s="83">
        <f t="shared" si="27"/>
        <v>0.039913700107874865</v>
      </c>
      <c r="AH48" s="639">
        <f t="shared" si="27"/>
        <v>0</v>
      </c>
    </row>
    <row r="49" spans="2:34" ht="23.25" customHeight="1">
      <c r="B49" s="650" t="s">
        <v>139</v>
      </c>
      <c r="C49" s="648"/>
      <c r="D49" s="53">
        <f>SUM(D23:D24)</f>
        <v>3013</v>
      </c>
      <c r="E49" s="55">
        <f aca="true" t="shared" si="31" ref="E49:M49">SUM(E23:E24)</f>
        <v>3076</v>
      </c>
      <c r="F49" s="269">
        <f t="shared" si="20"/>
        <v>0.979518855656697</v>
      </c>
      <c r="G49" s="53">
        <f t="shared" si="31"/>
        <v>2979</v>
      </c>
      <c r="H49" s="323">
        <f t="shared" si="31"/>
        <v>2810</v>
      </c>
      <c r="I49" s="324">
        <f t="shared" si="31"/>
        <v>169</v>
      </c>
      <c r="J49" s="58">
        <f t="shared" si="31"/>
        <v>34</v>
      </c>
      <c r="K49" s="343">
        <f t="shared" si="31"/>
        <v>29</v>
      </c>
      <c r="L49" s="344">
        <f t="shared" si="31"/>
        <v>4</v>
      </c>
      <c r="M49" s="345">
        <f t="shared" si="31"/>
        <v>1</v>
      </c>
      <c r="N49" s="252">
        <f t="shared" si="21"/>
        <v>0.011284434118818453</v>
      </c>
      <c r="O49" s="101">
        <f>SUM(O23:O24)</f>
        <v>124</v>
      </c>
      <c r="P49" s="105">
        <f>SUM(P23:P24)</f>
        <v>109</v>
      </c>
      <c r="Q49" s="96">
        <f>SUM(Q23:Q24)</f>
        <v>15</v>
      </c>
      <c r="R49" s="305">
        <f t="shared" si="22"/>
        <v>0.04115499502157318</v>
      </c>
      <c r="S49" s="117">
        <f t="shared" si="22"/>
        <v>0.036176568204447396</v>
      </c>
      <c r="T49" s="111">
        <f t="shared" si="22"/>
        <v>0.004978426817125788</v>
      </c>
      <c r="U49" s="293">
        <f>SUM(U23:U24)</f>
        <v>7</v>
      </c>
      <c r="V49" s="283">
        <f t="shared" si="23"/>
        <v>0.0023232658479920344</v>
      </c>
      <c r="W49" s="293">
        <f>SUM(W23:W24)</f>
        <v>232</v>
      </c>
      <c r="X49" s="297">
        <f t="shared" si="24"/>
        <v>0.07699966810487886</v>
      </c>
      <c r="Y49" s="293">
        <f>SUM(Y23:Y24)</f>
        <v>459</v>
      </c>
      <c r="Z49" s="283">
        <f t="shared" si="25"/>
        <v>0.1523398606040491</v>
      </c>
      <c r="AA49" s="75">
        <f>SUM(AA23:AA24)</f>
        <v>1030</v>
      </c>
      <c r="AB49" s="76">
        <f>SUM(AB23:AB24)</f>
        <v>1842</v>
      </c>
      <c r="AC49" s="76">
        <f>SUM(AC23:AC24)</f>
        <v>141</v>
      </c>
      <c r="AD49" s="68">
        <f t="shared" si="26"/>
        <v>0</v>
      </c>
      <c r="AE49" s="631">
        <f t="shared" si="27"/>
        <v>0.3418519747759708</v>
      </c>
      <c r="AF49" s="83">
        <f t="shared" si="27"/>
        <v>0.6113508131430468</v>
      </c>
      <c r="AG49" s="83">
        <f t="shared" si="27"/>
        <v>0.04679721208098241</v>
      </c>
      <c r="AH49" s="639">
        <f t="shared" si="27"/>
        <v>0</v>
      </c>
    </row>
    <row r="50" spans="2:34" ht="23.25" customHeight="1">
      <c r="B50" s="650" t="s">
        <v>140</v>
      </c>
      <c r="C50" s="648"/>
      <c r="D50" s="53">
        <f>SUM(D25:D30)</f>
        <v>3522</v>
      </c>
      <c r="E50" s="55">
        <f aca="true" t="shared" si="32" ref="E50:M50">SUM(E25:E30)</f>
        <v>3569</v>
      </c>
      <c r="F50" s="269">
        <f t="shared" si="20"/>
        <v>0.9868310451106752</v>
      </c>
      <c r="G50" s="53">
        <f t="shared" si="32"/>
        <v>3484</v>
      </c>
      <c r="H50" s="323">
        <f t="shared" si="32"/>
        <v>2267</v>
      </c>
      <c r="I50" s="324">
        <f t="shared" si="32"/>
        <v>1217</v>
      </c>
      <c r="J50" s="58">
        <f t="shared" si="32"/>
        <v>38</v>
      </c>
      <c r="K50" s="343">
        <f t="shared" si="32"/>
        <v>33</v>
      </c>
      <c r="L50" s="344">
        <f t="shared" si="32"/>
        <v>5</v>
      </c>
      <c r="M50" s="345">
        <f t="shared" si="32"/>
        <v>0</v>
      </c>
      <c r="N50" s="252">
        <f t="shared" si="21"/>
        <v>0.010789324247586598</v>
      </c>
      <c r="O50" s="101">
        <f>SUM(O25:O30)</f>
        <v>90</v>
      </c>
      <c r="P50" s="105">
        <f>SUM(P25:P30)</f>
        <v>81</v>
      </c>
      <c r="Q50" s="96">
        <f>SUM(Q25:Q30)</f>
        <v>9</v>
      </c>
      <c r="R50" s="305">
        <f t="shared" si="22"/>
        <v>0.02555366269165247</v>
      </c>
      <c r="S50" s="117">
        <f t="shared" si="22"/>
        <v>0.022998296422487224</v>
      </c>
      <c r="T50" s="111">
        <f t="shared" si="22"/>
        <v>0.002555366269165247</v>
      </c>
      <c r="U50" s="293">
        <f>SUM(U25:U30)</f>
        <v>29</v>
      </c>
      <c r="V50" s="283">
        <f t="shared" si="23"/>
        <v>0.008233957978421351</v>
      </c>
      <c r="W50" s="293">
        <f>SUM(W25:W30)</f>
        <v>302</v>
      </c>
      <c r="X50" s="297">
        <f t="shared" si="24"/>
        <v>0.08574673480976717</v>
      </c>
      <c r="Y50" s="293">
        <f>SUM(Y25:Y30)</f>
        <v>51</v>
      </c>
      <c r="Z50" s="283">
        <f t="shared" si="25"/>
        <v>0.014480408858603067</v>
      </c>
      <c r="AA50" s="75">
        <f>SUM(AA25:AA30)</f>
        <v>1507</v>
      </c>
      <c r="AB50" s="76">
        <f>SUM(AB25:AB30)</f>
        <v>1857</v>
      </c>
      <c r="AC50" s="76">
        <f>SUM(AC25:AC30)</f>
        <v>158</v>
      </c>
      <c r="AD50" s="68">
        <f t="shared" si="26"/>
        <v>0</v>
      </c>
      <c r="AE50" s="631">
        <f t="shared" si="27"/>
        <v>0.4278818852924475</v>
      </c>
      <c r="AF50" s="83">
        <f t="shared" si="27"/>
        <v>0.5272572402044293</v>
      </c>
      <c r="AG50" s="83">
        <f t="shared" si="27"/>
        <v>0.044860874503123226</v>
      </c>
      <c r="AH50" s="639">
        <f t="shared" si="27"/>
        <v>0</v>
      </c>
    </row>
    <row r="51" spans="2:34" ht="23.25" customHeight="1" thickBot="1">
      <c r="B51" s="685" t="s">
        <v>141</v>
      </c>
      <c r="C51" s="686"/>
      <c r="D51" s="51">
        <f>SUM(D31:D37)</f>
        <v>4603</v>
      </c>
      <c r="E51" s="56">
        <f aca="true" t="shared" si="33" ref="E51:M51">SUM(E31:E37)</f>
        <v>4686</v>
      </c>
      <c r="F51" s="267">
        <f t="shared" si="20"/>
        <v>0.9822876653862569</v>
      </c>
      <c r="G51" s="51">
        <f t="shared" si="33"/>
        <v>4544</v>
      </c>
      <c r="H51" s="319">
        <f t="shared" si="33"/>
        <v>2124</v>
      </c>
      <c r="I51" s="320">
        <f t="shared" si="33"/>
        <v>2420</v>
      </c>
      <c r="J51" s="59">
        <f t="shared" si="33"/>
        <v>59</v>
      </c>
      <c r="K51" s="336">
        <f t="shared" si="33"/>
        <v>50</v>
      </c>
      <c r="L51" s="337">
        <f t="shared" si="33"/>
        <v>4</v>
      </c>
      <c r="M51" s="338">
        <f t="shared" si="33"/>
        <v>5</v>
      </c>
      <c r="N51" s="253">
        <f t="shared" si="21"/>
        <v>0.012817727568976754</v>
      </c>
      <c r="O51" s="102">
        <f>SUM(O31:O37)</f>
        <v>187</v>
      </c>
      <c r="P51" s="106">
        <f>SUM(P31:P37)</f>
        <v>184</v>
      </c>
      <c r="Q51" s="97">
        <f>SUM(Q31:Q37)</f>
        <v>3</v>
      </c>
      <c r="R51" s="306">
        <f t="shared" si="22"/>
        <v>0.04062567890506191</v>
      </c>
      <c r="S51" s="118">
        <f t="shared" si="22"/>
        <v>0.03997393004562242</v>
      </c>
      <c r="T51" s="112">
        <f t="shared" si="22"/>
        <v>0.000651748859439496</v>
      </c>
      <c r="U51" s="290">
        <f>SUM(U31:U37)</f>
        <v>2</v>
      </c>
      <c r="V51" s="285">
        <f t="shared" si="23"/>
        <v>0.00043449923962633063</v>
      </c>
      <c r="W51" s="290">
        <f>SUM(W31:W37)</f>
        <v>335</v>
      </c>
      <c r="X51" s="298">
        <f t="shared" si="24"/>
        <v>0.07277862263741039</v>
      </c>
      <c r="Y51" s="290">
        <f>SUM(Y31:Y37)</f>
        <v>578</v>
      </c>
      <c r="Z51" s="285">
        <f t="shared" si="25"/>
        <v>0.12557028025200956</v>
      </c>
      <c r="AA51" s="77">
        <f>SUM(AA31:AA37)</f>
        <v>1503</v>
      </c>
      <c r="AB51" s="78">
        <f>SUM(AB31:AB37)</f>
        <v>2967</v>
      </c>
      <c r="AC51" s="78">
        <f>SUM(AC31:AC37)</f>
        <v>133</v>
      </c>
      <c r="AD51" s="71">
        <f t="shared" si="26"/>
        <v>0</v>
      </c>
      <c r="AE51" s="633">
        <f t="shared" si="27"/>
        <v>0.3265261785791875</v>
      </c>
      <c r="AF51" s="84">
        <f t="shared" si="27"/>
        <v>0.6445796219856615</v>
      </c>
      <c r="AG51" s="84">
        <f t="shared" si="27"/>
        <v>0.028894199435150987</v>
      </c>
      <c r="AH51" s="636">
        <f t="shared" si="27"/>
        <v>0</v>
      </c>
    </row>
    <row r="52" spans="2:34" ht="33.75" customHeight="1" thickBot="1">
      <c r="B52" s="687" t="s">
        <v>93</v>
      </c>
      <c r="C52" s="688"/>
      <c r="D52" s="42">
        <f>SUM(D45:D51)</f>
        <v>16958</v>
      </c>
      <c r="E52" s="57">
        <f aca="true" t="shared" si="34" ref="E52:M52">SUM(E45:E51)</f>
        <v>17313</v>
      </c>
      <c r="F52" s="268">
        <f t="shared" si="20"/>
        <v>0.9794951770345983</v>
      </c>
      <c r="G52" s="50">
        <f t="shared" si="34"/>
        <v>16770</v>
      </c>
      <c r="H52" s="321">
        <f t="shared" si="34"/>
        <v>12137</v>
      </c>
      <c r="I52" s="322">
        <f t="shared" si="34"/>
        <v>4633</v>
      </c>
      <c r="J52" s="60">
        <f t="shared" si="34"/>
        <v>188</v>
      </c>
      <c r="K52" s="339">
        <f t="shared" si="34"/>
        <v>164</v>
      </c>
      <c r="L52" s="340">
        <f t="shared" si="34"/>
        <v>14</v>
      </c>
      <c r="M52" s="341">
        <f t="shared" si="34"/>
        <v>10</v>
      </c>
      <c r="N52" s="256">
        <f t="shared" si="21"/>
        <v>0.011086212996815663</v>
      </c>
      <c r="O52" s="309">
        <f>SUM(O45:O51)</f>
        <v>605</v>
      </c>
      <c r="P52" s="108">
        <f>SUM(P45:P51)</f>
        <v>547</v>
      </c>
      <c r="Q52" s="99">
        <f>SUM(Q45:Q51)</f>
        <v>58</v>
      </c>
      <c r="R52" s="306">
        <f t="shared" si="22"/>
        <v>0.03567637693124189</v>
      </c>
      <c r="S52" s="118">
        <f t="shared" si="22"/>
        <v>0.03225616228328813</v>
      </c>
      <c r="T52" s="112">
        <f t="shared" si="22"/>
        <v>0.0034202146479537683</v>
      </c>
      <c r="U52" s="291">
        <f>SUM(U45:U51)</f>
        <v>123</v>
      </c>
      <c r="V52" s="294">
        <f t="shared" si="23"/>
        <v>0.0072532138223847156</v>
      </c>
      <c r="W52" s="291">
        <f>SUM(W45:W51)</f>
        <v>1127</v>
      </c>
      <c r="X52" s="302">
        <f t="shared" si="24"/>
        <v>0.06645830876282581</v>
      </c>
      <c r="Y52" s="291">
        <f>SUM(Y45:Y51)</f>
        <v>1191</v>
      </c>
      <c r="Z52" s="294">
        <f t="shared" si="25"/>
        <v>0.07023233871918859</v>
      </c>
      <c r="AA52" s="69">
        <f>SUM(AA45:AA51)</f>
        <v>5669</v>
      </c>
      <c r="AB52" s="70">
        <f>SUM(AB45:AB51)</f>
        <v>10585</v>
      </c>
      <c r="AC52" s="70">
        <f>SUM(AC45:AC51)</f>
        <v>704</v>
      </c>
      <c r="AD52" s="71">
        <f t="shared" si="26"/>
        <v>0</v>
      </c>
      <c r="AE52" s="640">
        <f t="shared" si="27"/>
        <v>0.33429649722844673</v>
      </c>
      <c r="AF52" s="86">
        <f t="shared" si="27"/>
        <v>0.6241891732515626</v>
      </c>
      <c r="AG52" s="86">
        <f t="shared" si="27"/>
        <v>0.04151432951999057</v>
      </c>
      <c r="AH52" s="634">
        <f t="shared" si="27"/>
        <v>0</v>
      </c>
    </row>
    <row r="53" ht="21.75" customHeight="1"/>
  </sheetData>
  <sheetProtection selectLockedCells="1"/>
  <mergeCells count="33">
    <mergeCell ref="B51:C51"/>
    <mergeCell ref="B52:C52"/>
    <mergeCell ref="B39:C39"/>
    <mergeCell ref="B40:C40"/>
    <mergeCell ref="B42:C42"/>
    <mergeCell ref="B47:C47"/>
    <mergeCell ref="B48:C48"/>
    <mergeCell ref="B49:C49"/>
    <mergeCell ref="B50:C50"/>
    <mergeCell ref="B31:B37"/>
    <mergeCell ref="B3:B4"/>
    <mergeCell ref="B45:C45"/>
    <mergeCell ref="B46:C46"/>
    <mergeCell ref="B13:B20"/>
    <mergeCell ref="B21:B22"/>
    <mergeCell ref="B23:B24"/>
    <mergeCell ref="B25:B30"/>
    <mergeCell ref="B5:B10"/>
    <mergeCell ref="B11:B12"/>
    <mergeCell ref="N3:N4"/>
    <mergeCell ref="C3:C4"/>
    <mergeCell ref="D3:D4"/>
    <mergeCell ref="AA3:AD3"/>
    <mergeCell ref="AE3:AH3"/>
    <mergeCell ref="E3:E4"/>
    <mergeCell ref="G3:I3"/>
    <mergeCell ref="J3:M3"/>
    <mergeCell ref="F3:F4"/>
    <mergeCell ref="Y3:Z3"/>
    <mergeCell ref="R3:T3"/>
    <mergeCell ref="O3:Q3"/>
    <mergeCell ref="U3:V3"/>
    <mergeCell ref="W3:X3"/>
  </mergeCells>
  <dataValidations count="1">
    <dataValidation type="whole" operator="greaterThanOrEqual" allowBlank="1" showInputMessage="1" showErrorMessage="1" sqref="AA39:AC39 K39:M39 P39:Q39 D39:E39 H39:I39 U39">
      <formula1>0</formula1>
    </dataValidation>
  </dataValidations>
  <printOptions/>
  <pageMargins left="0.5905511811023623" right="0.1968503937007874" top="0.5118110236220472" bottom="0.1968503937007874" header="0.2755905511811024" footer="0.31496062992125984"/>
  <pageSetup fitToWidth="3" horizontalDpi="300" verticalDpi="300" orientation="portrait" paperSize="9" scale="70" r:id="rId1"/>
  <headerFooter alignWithMargins="0">
    <oddFooter xml:space="preserve">&amp;C1歳6か月児健康診査結果　（平成27年度）　〔&amp;P / &amp;N〕 </oddFooter>
  </headerFooter>
  <colBreaks count="2" manualBreakCount="2">
    <brk id="14" max="51" man="1"/>
    <brk id="26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53"/>
  <sheetViews>
    <sheetView view="pageBreakPreview" zoomScale="75" zoomScaleNormal="75" zoomScaleSheetLayoutView="75" workbookViewId="0" topLeftCell="A1">
      <pane xSplit="3" ySplit="4" topLeftCell="D5" activePane="bottomRight" state="frozen"/>
      <selection pane="topLeft" activeCell="AE4" sqref="AE4:AG4"/>
      <selection pane="topRight" activeCell="AE4" sqref="AE4:AG4"/>
      <selection pane="bottomLeft" activeCell="AE4" sqref="AE4:AG4"/>
      <selection pane="bottomRight" activeCell="B1" sqref="B1"/>
    </sheetView>
  </sheetViews>
  <sheetFormatPr defaultColWidth="5.75390625" defaultRowHeight="13.5"/>
  <cols>
    <col min="1" max="1" width="3.75390625" style="8" customWidth="1"/>
    <col min="2" max="2" width="8.625" style="21" customWidth="1"/>
    <col min="3" max="3" width="11.625" style="21" customWidth="1"/>
    <col min="4" max="6" width="10.625" style="21" customWidth="1"/>
    <col min="7" max="7" width="11.375" style="8" customWidth="1"/>
    <col min="8" max="8" width="8.75390625" style="8" customWidth="1"/>
    <col min="9" max="9" width="9.00390625" style="8" customWidth="1"/>
    <col min="10" max="13" width="6.75390625" style="8" customWidth="1"/>
    <col min="14" max="14" width="8.75390625" style="8" customWidth="1"/>
    <col min="15" max="20" width="9.00390625" style="8" customWidth="1"/>
    <col min="21" max="26" width="6.75390625" style="21" customWidth="1"/>
    <col min="27" max="34" width="8.375" style="63" customWidth="1"/>
    <col min="35" max="16384" width="5.75390625" style="8" customWidth="1"/>
  </cols>
  <sheetData>
    <row r="1" spans="2:20" ht="24">
      <c r="B1" s="217"/>
      <c r="E1" s="362" t="s">
        <v>181</v>
      </c>
      <c r="G1" s="15"/>
      <c r="H1" s="15"/>
      <c r="I1" s="15"/>
      <c r="J1" s="15"/>
      <c r="K1" s="15"/>
      <c r="L1" s="15"/>
      <c r="M1" s="15"/>
      <c r="N1" s="15"/>
      <c r="O1" s="125"/>
      <c r="P1" s="15"/>
      <c r="Q1" s="15"/>
      <c r="R1" s="15"/>
      <c r="S1" s="15"/>
      <c r="T1" s="125"/>
    </row>
    <row r="2" spans="3:20" ht="11.25" customHeight="1" thickBot="1">
      <c r="C2" s="22"/>
      <c r="D2" s="257"/>
      <c r="E2" s="257"/>
      <c r="G2" s="3"/>
      <c r="H2" s="3"/>
      <c r="I2" s="3"/>
      <c r="J2" s="3"/>
      <c r="K2" s="3"/>
      <c r="L2" s="3"/>
      <c r="M2" s="3"/>
      <c r="N2" s="3"/>
      <c r="O2" s="14"/>
      <c r="P2" s="3"/>
      <c r="Q2" s="3"/>
      <c r="R2" s="3"/>
      <c r="S2" s="3"/>
      <c r="T2" s="14"/>
    </row>
    <row r="3" spans="2:34" s="21" customFormat="1" ht="36.75" customHeight="1">
      <c r="B3" s="708" t="s">
        <v>142</v>
      </c>
      <c r="C3" s="710" t="s">
        <v>92</v>
      </c>
      <c r="D3" s="715" t="s">
        <v>13</v>
      </c>
      <c r="E3" s="713" t="s">
        <v>14</v>
      </c>
      <c r="F3" s="704" t="s">
        <v>0</v>
      </c>
      <c r="G3" s="346" t="s">
        <v>85</v>
      </c>
      <c r="H3" s="704" t="s">
        <v>86</v>
      </c>
      <c r="I3" s="712"/>
      <c r="J3" s="712"/>
      <c r="K3" s="712"/>
      <c r="L3" s="712"/>
      <c r="M3" s="608"/>
      <c r="N3" s="702" t="s">
        <v>87</v>
      </c>
      <c r="O3" s="704" t="s">
        <v>89</v>
      </c>
      <c r="P3" s="705"/>
      <c r="Q3" s="706"/>
      <c r="R3" s="707" t="s">
        <v>88</v>
      </c>
      <c r="S3" s="705"/>
      <c r="T3" s="706"/>
      <c r="U3" s="697" t="s">
        <v>143</v>
      </c>
      <c r="V3" s="698"/>
      <c r="W3" s="697" t="s">
        <v>80</v>
      </c>
      <c r="X3" s="699"/>
      <c r="Y3" s="700" t="s">
        <v>81</v>
      </c>
      <c r="Z3" s="701"/>
      <c r="AA3" s="694" t="s">
        <v>90</v>
      </c>
      <c r="AB3" s="695"/>
      <c r="AC3" s="695"/>
      <c r="AD3" s="696"/>
      <c r="AE3" s="694" t="s">
        <v>91</v>
      </c>
      <c r="AF3" s="695"/>
      <c r="AG3" s="695"/>
      <c r="AH3" s="696"/>
    </row>
    <row r="4" spans="2:34" s="21" customFormat="1" ht="22.5" customHeight="1" thickBot="1">
      <c r="B4" s="709"/>
      <c r="C4" s="711"/>
      <c r="D4" s="716"/>
      <c r="E4" s="714"/>
      <c r="F4" s="717"/>
      <c r="G4" s="347" t="s">
        <v>12</v>
      </c>
      <c r="H4" s="94"/>
      <c r="I4" s="348" t="s">
        <v>11</v>
      </c>
      <c r="J4" s="349" t="s">
        <v>10</v>
      </c>
      <c r="K4" s="349" t="s">
        <v>95</v>
      </c>
      <c r="L4" s="350" t="s">
        <v>96</v>
      </c>
      <c r="M4" s="609" t="s">
        <v>184</v>
      </c>
      <c r="N4" s="703"/>
      <c r="O4" s="61"/>
      <c r="P4" s="62" t="s">
        <v>8</v>
      </c>
      <c r="Q4" s="310" t="s">
        <v>7</v>
      </c>
      <c r="R4" s="258"/>
      <c r="S4" s="103" t="s">
        <v>8</v>
      </c>
      <c r="T4" s="121" t="s">
        <v>7</v>
      </c>
      <c r="U4" s="279" t="s">
        <v>48</v>
      </c>
      <c r="V4" s="280" t="s">
        <v>16</v>
      </c>
      <c r="W4" s="279" t="s">
        <v>48</v>
      </c>
      <c r="X4" s="295" t="s">
        <v>16</v>
      </c>
      <c r="Y4" s="279" t="s">
        <v>48</v>
      </c>
      <c r="Z4" s="280" t="s">
        <v>16</v>
      </c>
      <c r="AA4" s="88" t="s">
        <v>84</v>
      </c>
      <c r="AB4" s="89" t="s">
        <v>145</v>
      </c>
      <c r="AC4" s="270" t="s">
        <v>146</v>
      </c>
      <c r="AD4" s="90" t="s">
        <v>134</v>
      </c>
      <c r="AE4" s="88" t="s">
        <v>84</v>
      </c>
      <c r="AF4" s="89" t="s">
        <v>145</v>
      </c>
      <c r="AG4" s="270" t="s">
        <v>146</v>
      </c>
      <c r="AH4" s="90" t="s">
        <v>134</v>
      </c>
    </row>
    <row r="5" spans="1:34" s="20" customFormat="1" ht="20.25" customHeight="1" thickBot="1">
      <c r="A5" s="18">
        <v>1</v>
      </c>
      <c r="B5" s="718" t="s">
        <v>74</v>
      </c>
      <c r="C5" s="274" t="s">
        <v>17</v>
      </c>
      <c r="D5" s="36">
        <v>122</v>
      </c>
      <c r="E5" s="54">
        <v>121</v>
      </c>
      <c r="F5" s="259">
        <f aca="true" t="shared" si="0" ref="F5:F37">(D5/E5)</f>
        <v>1.0082644628099173</v>
      </c>
      <c r="G5" s="32">
        <v>107</v>
      </c>
      <c r="H5" s="31">
        <f aca="true" t="shared" si="1" ref="H5:H37">SUM(I5:L5)</f>
        <v>15</v>
      </c>
      <c r="I5" s="311">
        <v>12</v>
      </c>
      <c r="J5" s="325">
        <v>3</v>
      </c>
      <c r="K5" s="325">
        <v>0</v>
      </c>
      <c r="L5" s="326">
        <v>0</v>
      </c>
      <c r="M5" s="326">
        <v>0</v>
      </c>
      <c r="N5" s="351">
        <f aca="true" t="shared" si="2" ref="N5:N37">(H5/D5)</f>
        <v>0.12295081967213115</v>
      </c>
      <c r="O5" s="100">
        <f aca="true" t="shared" si="3" ref="O5:O37">SUM(P5:Q5)</f>
        <v>47</v>
      </c>
      <c r="P5" s="104">
        <v>45</v>
      </c>
      <c r="Q5" s="95">
        <v>2</v>
      </c>
      <c r="R5" s="303">
        <f aca="true" t="shared" si="4" ref="R5:R37">O5/$D5</f>
        <v>0.38524590163934425</v>
      </c>
      <c r="S5" s="115">
        <f aca="true" t="shared" si="5" ref="S5:S37">P5/$D5</f>
        <v>0.36885245901639346</v>
      </c>
      <c r="T5" s="109">
        <f aca="true" t="shared" si="6" ref="T5:T37">Q5/$D5</f>
        <v>0.01639344262295082</v>
      </c>
      <c r="U5" s="281">
        <v>0</v>
      </c>
      <c r="V5" s="282">
        <f>U5/$D5</f>
        <v>0</v>
      </c>
      <c r="W5" s="281">
        <v>5</v>
      </c>
      <c r="X5" s="296">
        <f aca="true" t="shared" si="7" ref="X5:X37">W5/$D5</f>
        <v>0.040983606557377046</v>
      </c>
      <c r="Y5" s="281">
        <v>2</v>
      </c>
      <c r="Z5" s="282">
        <f aca="true" t="shared" si="8" ref="Z5:Z37">Y5/$D5</f>
        <v>0.01639344262295082</v>
      </c>
      <c r="AA5" s="72">
        <v>85</v>
      </c>
      <c r="AB5" s="73">
        <v>36</v>
      </c>
      <c r="AC5" s="73">
        <v>1</v>
      </c>
      <c r="AD5" s="74">
        <f>D5-SUM(AA5:AC5)</f>
        <v>0</v>
      </c>
      <c r="AE5" s="629">
        <f>AA5/$D5</f>
        <v>0.6967213114754098</v>
      </c>
      <c r="AF5" s="82">
        <f>AB5/$D5</f>
        <v>0.29508196721311475</v>
      </c>
      <c r="AG5" s="82">
        <f>AC5/$D5</f>
        <v>0.00819672131147541</v>
      </c>
      <c r="AH5" s="630">
        <f>AD5/$D5</f>
        <v>0</v>
      </c>
    </row>
    <row r="6" spans="1:34" s="20" customFormat="1" ht="20.25" customHeight="1" thickBot="1">
      <c r="A6" s="18">
        <v>2</v>
      </c>
      <c r="B6" s="719"/>
      <c r="C6" s="275" t="s">
        <v>18</v>
      </c>
      <c r="D6" s="29">
        <v>58</v>
      </c>
      <c r="E6" s="55">
        <v>58</v>
      </c>
      <c r="F6" s="260">
        <f t="shared" si="0"/>
        <v>1</v>
      </c>
      <c r="G6" s="32">
        <v>48</v>
      </c>
      <c r="H6" s="31">
        <f t="shared" si="1"/>
        <v>10</v>
      </c>
      <c r="I6" s="311">
        <v>9</v>
      </c>
      <c r="J6" s="325">
        <v>0</v>
      </c>
      <c r="K6" s="325">
        <v>1</v>
      </c>
      <c r="L6" s="326">
        <v>0</v>
      </c>
      <c r="M6" s="326">
        <v>0</v>
      </c>
      <c r="N6" s="352">
        <f t="shared" si="2"/>
        <v>0.1724137931034483</v>
      </c>
      <c r="O6" s="101">
        <f t="shared" si="3"/>
        <v>33</v>
      </c>
      <c r="P6" s="105">
        <v>29</v>
      </c>
      <c r="Q6" s="96">
        <v>4</v>
      </c>
      <c r="R6" s="304">
        <f t="shared" si="4"/>
        <v>0.5689655172413793</v>
      </c>
      <c r="S6" s="116">
        <f t="shared" si="5"/>
        <v>0.5</v>
      </c>
      <c r="T6" s="110">
        <f t="shared" si="6"/>
        <v>0.06896551724137931</v>
      </c>
      <c r="U6" s="281">
        <v>0</v>
      </c>
      <c r="V6" s="283">
        <f aca="true" t="shared" si="9" ref="V6:V37">U6/D6</f>
        <v>0</v>
      </c>
      <c r="W6" s="281">
        <v>13</v>
      </c>
      <c r="X6" s="297">
        <f t="shared" si="7"/>
        <v>0.22413793103448276</v>
      </c>
      <c r="Y6" s="281">
        <v>6</v>
      </c>
      <c r="Z6" s="283">
        <f t="shared" si="8"/>
        <v>0.10344827586206896</v>
      </c>
      <c r="AA6" s="66">
        <v>26</v>
      </c>
      <c r="AB6" s="67">
        <v>31</v>
      </c>
      <c r="AC6" s="67">
        <v>1</v>
      </c>
      <c r="AD6" s="68">
        <f aca="true" t="shared" si="10" ref="AD6:AD52">D6-SUM(AA6:AC6)</f>
        <v>0</v>
      </c>
      <c r="AE6" s="631">
        <f aca="true" t="shared" si="11" ref="AE6:AE37">AA6/$D6</f>
        <v>0.4482758620689655</v>
      </c>
      <c r="AF6" s="83">
        <f aca="true" t="shared" si="12" ref="AF6:AF37">AB6/$D6</f>
        <v>0.5344827586206896</v>
      </c>
      <c r="AG6" s="83">
        <f aca="true" t="shared" si="13" ref="AG6:AG37">AC6/$D6</f>
        <v>0.017241379310344827</v>
      </c>
      <c r="AH6" s="632">
        <f aca="true" t="shared" si="14" ref="AH6:AH52">AD6/$D6</f>
        <v>0</v>
      </c>
    </row>
    <row r="7" spans="1:34" s="20" customFormat="1" ht="20.25" customHeight="1" thickBot="1">
      <c r="A7" s="18">
        <v>3</v>
      </c>
      <c r="B7" s="719"/>
      <c r="C7" s="275" t="s">
        <v>19</v>
      </c>
      <c r="D7" s="29">
        <v>47</v>
      </c>
      <c r="E7" s="55">
        <v>50</v>
      </c>
      <c r="F7" s="260">
        <f t="shared" si="0"/>
        <v>0.94</v>
      </c>
      <c r="G7" s="32">
        <v>40</v>
      </c>
      <c r="H7" s="31">
        <f t="shared" si="1"/>
        <v>7</v>
      </c>
      <c r="I7" s="311">
        <v>6</v>
      </c>
      <c r="J7" s="325">
        <v>1</v>
      </c>
      <c r="K7" s="325">
        <v>0</v>
      </c>
      <c r="L7" s="326">
        <v>0</v>
      </c>
      <c r="M7" s="326">
        <v>0</v>
      </c>
      <c r="N7" s="352">
        <f t="shared" si="2"/>
        <v>0.14893617021276595</v>
      </c>
      <c r="O7" s="101">
        <f t="shared" si="3"/>
        <v>16</v>
      </c>
      <c r="P7" s="105">
        <v>11</v>
      </c>
      <c r="Q7" s="96">
        <v>5</v>
      </c>
      <c r="R7" s="305">
        <f t="shared" si="4"/>
        <v>0.3404255319148936</v>
      </c>
      <c r="S7" s="117">
        <f t="shared" si="5"/>
        <v>0.23404255319148937</v>
      </c>
      <c r="T7" s="111">
        <f t="shared" si="6"/>
        <v>0.10638297872340426</v>
      </c>
      <c r="U7" s="281">
        <v>0</v>
      </c>
      <c r="V7" s="283">
        <f t="shared" si="9"/>
        <v>0</v>
      </c>
      <c r="W7" s="281">
        <v>3</v>
      </c>
      <c r="X7" s="297">
        <f t="shared" si="7"/>
        <v>0.06382978723404255</v>
      </c>
      <c r="Y7" s="281">
        <v>1</v>
      </c>
      <c r="Z7" s="283">
        <f t="shared" si="8"/>
        <v>0.02127659574468085</v>
      </c>
      <c r="AA7" s="66">
        <v>32</v>
      </c>
      <c r="AB7" s="67">
        <v>15</v>
      </c>
      <c r="AC7" s="67">
        <v>0</v>
      </c>
      <c r="AD7" s="68">
        <f t="shared" si="10"/>
        <v>0</v>
      </c>
      <c r="AE7" s="631">
        <f t="shared" si="11"/>
        <v>0.6808510638297872</v>
      </c>
      <c r="AF7" s="83">
        <f t="shared" si="12"/>
        <v>0.3191489361702128</v>
      </c>
      <c r="AG7" s="83">
        <f t="shared" si="13"/>
        <v>0</v>
      </c>
      <c r="AH7" s="632">
        <f t="shared" si="14"/>
        <v>0</v>
      </c>
    </row>
    <row r="8" spans="1:34" s="20" customFormat="1" ht="20.25" customHeight="1" thickBot="1">
      <c r="A8" s="18">
        <v>4</v>
      </c>
      <c r="B8" s="719"/>
      <c r="C8" s="275" t="s">
        <v>20</v>
      </c>
      <c r="D8" s="29">
        <v>40</v>
      </c>
      <c r="E8" s="55">
        <v>41</v>
      </c>
      <c r="F8" s="260">
        <f t="shared" si="0"/>
        <v>0.975609756097561</v>
      </c>
      <c r="G8" s="32">
        <v>34</v>
      </c>
      <c r="H8" s="31">
        <f t="shared" si="1"/>
        <v>6</v>
      </c>
      <c r="I8" s="311">
        <v>4</v>
      </c>
      <c r="J8" s="325">
        <v>2</v>
      </c>
      <c r="K8" s="325">
        <v>0</v>
      </c>
      <c r="L8" s="326">
        <v>0</v>
      </c>
      <c r="M8" s="326">
        <v>0</v>
      </c>
      <c r="N8" s="352">
        <f t="shared" si="2"/>
        <v>0.15</v>
      </c>
      <c r="O8" s="101">
        <f t="shared" si="3"/>
        <v>21</v>
      </c>
      <c r="P8" s="105">
        <v>21</v>
      </c>
      <c r="Q8" s="96">
        <v>0</v>
      </c>
      <c r="R8" s="305">
        <f t="shared" si="4"/>
        <v>0.525</v>
      </c>
      <c r="S8" s="117">
        <f t="shared" si="5"/>
        <v>0.525</v>
      </c>
      <c r="T8" s="111">
        <f t="shared" si="6"/>
        <v>0</v>
      </c>
      <c r="U8" s="281">
        <v>0</v>
      </c>
      <c r="V8" s="283">
        <f t="shared" si="9"/>
        <v>0</v>
      </c>
      <c r="W8" s="281">
        <v>3</v>
      </c>
      <c r="X8" s="297">
        <f t="shared" si="7"/>
        <v>0.075</v>
      </c>
      <c r="Y8" s="281">
        <v>0</v>
      </c>
      <c r="Z8" s="283">
        <f t="shared" si="8"/>
        <v>0</v>
      </c>
      <c r="AA8" s="66">
        <v>11</v>
      </c>
      <c r="AB8" s="67">
        <v>29</v>
      </c>
      <c r="AC8" s="67">
        <v>0</v>
      </c>
      <c r="AD8" s="68">
        <f t="shared" si="10"/>
        <v>0</v>
      </c>
      <c r="AE8" s="631">
        <f t="shared" si="11"/>
        <v>0.275</v>
      </c>
      <c r="AF8" s="83">
        <f t="shared" si="12"/>
        <v>0.725</v>
      </c>
      <c r="AG8" s="83">
        <f t="shared" si="13"/>
        <v>0</v>
      </c>
      <c r="AH8" s="632">
        <f t="shared" si="14"/>
        <v>0</v>
      </c>
    </row>
    <row r="9" spans="1:34" s="20" customFormat="1" ht="20.25" customHeight="1" thickBot="1">
      <c r="A9" s="18">
        <v>5</v>
      </c>
      <c r="B9" s="719"/>
      <c r="C9" s="275" t="s">
        <v>36</v>
      </c>
      <c r="D9" s="29">
        <v>37</v>
      </c>
      <c r="E9" s="55">
        <v>37</v>
      </c>
      <c r="F9" s="260">
        <f t="shared" si="0"/>
        <v>1</v>
      </c>
      <c r="G9" s="32">
        <v>30</v>
      </c>
      <c r="H9" s="31">
        <f t="shared" si="1"/>
        <v>7</v>
      </c>
      <c r="I9" s="311">
        <v>3</v>
      </c>
      <c r="J9" s="325">
        <v>2</v>
      </c>
      <c r="K9" s="325">
        <v>1</v>
      </c>
      <c r="L9" s="326">
        <v>1</v>
      </c>
      <c r="M9" s="326">
        <v>0</v>
      </c>
      <c r="N9" s="352">
        <f t="shared" si="2"/>
        <v>0.1891891891891892</v>
      </c>
      <c r="O9" s="101">
        <f t="shared" si="3"/>
        <v>39</v>
      </c>
      <c r="P9" s="105">
        <v>30</v>
      </c>
      <c r="Q9" s="96">
        <v>9</v>
      </c>
      <c r="R9" s="305">
        <f t="shared" si="4"/>
        <v>1.054054054054054</v>
      </c>
      <c r="S9" s="117">
        <f t="shared" si="5"/>
        <v>0.8108108108108109</v>
      </c>
      <c r="T9" s="111">
        <f t="shared" si="6"/>
        <v>0.24324324324324326</v>
      </c>
      <c r="U9" s="281">
        <v>0</v>
      </c>
      <c r="V9" s="283">
        <f t="shared" si="9"/>
        <v>0</v>
      </c>
      <c r="W9" s="281">
        <v>2</v>
      </c>
      <c r="X9" s="297">
        <f t="shared" si="7"/>
        <v>0.05405405405405406</v>
      </c>
      <c r="Y9" s="281">
        <v>0</v>
      </c>
      <c r="Z9" s="283">
        <f t="shared" si="8"/>
        <v>0</v>
      </c>
      <c r="AA9" s="66">
        <v>23</v>
      </c>
      <c r="AB9" s="67">
        <v>14</v>
      </c>
      <c r="AC9" s="67">
        <v>0</v>
      </c>
      <c r="AD9" s="68">
        <f t="shared" si="10"/>
        <v>0</v>
      </c>
      <c r="AE9" s="631">
        <f t="shared" si="11"/>
        <v>0.6216216216216216</v>
      </c>
      <c r="AF9" s="83">
        <f t="shared" si="12"/>
        <v>0.3783783783783784</v>
      </c>
      <c r="AG9" s="83">
        <f t="shared" si="13"/>
        <v>0</v>
      </c>
      <c r="AH9" s="632">
        <f t="shared" si="14"/>
        <v>0</v>
      </c>
    </row>
    <row r="10" spans="1:34" s="20" customFormat="1" ht="20.25" customHeight="1" thickBot="1">
      <c r="A10" s="18">
        <v>6</v>
      </c>
      <c r="B10" s="719"/>
      <c r="C10" s="276" t="s">
        <v>21</v>
      </c>
      <c r="D10" s="30">
        <v>31</v>
      </c>
      <c r="E10" s="56">
        <v>35</v>
      </c>
      <c r="F10" s="261">
        <f t="shared" si="0"/>
        <v>0.8857142857142857</v>
      </c>
      <c r="G10" s="41">
        <v>29</v>
      </c>
      <c r="H10" s="40">
        <f t="shared" si="1"/>
        <v>2</v>
      </c>
      <c r="I10" s="312">
        <v>1</v>
      </c>
      <c r="J10" s="327">
        <v>1</v>
      </c>
      <c r="K10" s="327">
        <v>0</v>
      </c>
      <c r="L10" s="328">
        <v>0</v>
      </c>
      <c r="M10" s="328">
        <v>0</v>
      </c>
      <c r="N10" s="353">
        <f t="shared" si="2"/>
        <v>0.06451612903225806</v>
      </c>
      <c r="O10" s="102">
        <f t="shared" si="3"/>
        <v>7</v>
      </c>
      <c r="P10" s="106">
        <v>7</v>
      </c>
      <c r="Q10" s="97">
        <v>0</v>
      </c>
      <c r="R10" s="306">
        <f t="shared" si="4"/>
        <v>0.22580645161290322</v>
      </c>
      <c r="S10" s="118">
        <f t="shared" si="5"/>
        <v>0.22580645161290322</v>
      </c>
      <c r="T10" s="112">
        <f t="shared" si="6"/>
        <v>0</v>
      </c>
      <c r="U10" s="284">
        <v>1</v>
      </c>
      <c r="V10" s="285">
        <f t="shared" si="9"/>
        <v>0.03225806451612903</v>
      </c>
      <c r="W10" s="284">
        <v>2</v>
      </c>
      <c r="X10" s="298">
        <f t="shared" si="7"/>
        <v>0.06451612903225806</v>
      </c>
      <c r="Y10" s="284">
        <v>0</v>
      </c>
      <c r="Z10" s="285">
        <f t="shared" si="8"/>
        <v>0</v>
      </c>
      <c r="AA10" s="69">
        <v>21</v>
      </c>
      <c r="AB10" s="70">
        <v>9</v>
      </c>
      <c r="AC10" s="70">
        <v>1</v>
      </c>
      <c r="AD10" s="71">
        <f t="shared" si="10"/>
        <v>0</v>
      </c>
      <c r="AE10" s="633">
        <f t="shared" si="11"/>
        <v>0.6774193548387096</v>
      </c>
      <c r="AF10" s="84">
        <f t="shared" si="12"/>
        <v>0.2903225806451613</v>
      </c>
      <c r="AG10" s="84">
        <f t="shared" si="13"/>
        <v>0.03225806451612903</v>
      </c>
      <c r="AH10" s="634">
        <f t="shared" si="14"/>
        <v>0</v>
      </c>
    </row>
    <row r="11" spans="1:34" s="20" customFormat="1" ht="20.25" customHeight="1" thickBot="1">
      <c r="A11" s="18">
        <v>7</v>
      </c>
      <c r="B11" s="718" t="s">
        <v>75</v>
      </c>
      <c r="C11" s="274" t="s">
        <v>22</v>
      </c>
      <c r="D11" s="36">
        <v>129</v>
      </c>
      <c r="E11" s="54">
        <v>132</v>
      </c>
      <c r="F11" s="259">
        <f t="shared" si="0"/>
        <v>0.9772727272727273</v>
      </c>
      <c r="G11" s="38">
        <v>111</v>
      </c>
      <c r="H11" s="37">
        <f t="shared" si="1"/>
        <v>18</v>
      </c>
      <c r="I11" s="313">
        <v>13</v>
      </c>
      <c r="J11" s="329">
        <v>3</v>
      </c>
      <c r="K11" s="329">
        <v>0</v>
      </c>
      <c r="L11" s="330">
        <v>2</v>
      </c>
      <c r="M11" s="330">
        <v>0</v>
      </c>
      <c r="N11" s="351">
        <f t="shared" si="2"/>
        <v>0.13953488372093023</v>
      </c>
      <c r="O11" s="100">
        <f t="shared" si="3"/>
        <v>59</v>
      </c>
      <c r="P11" s="104">
        <v>50</v>
      </c>
      <c r="Q11" s="95">
        <v>9</v>
      </c>
      <c r="R11" s="303">
        <f t="shared" si="4"/>
        <v>0.4573643410852713</v>
      </c>
      <c r="S11" s="115">
        <f t="shared" si="5"/>
        <v>0.3875968992248062</v>
      </c>
      <c r="T11" s="109">
        <f t="shared" si="6"/>
        <v>0.06976744186046512</v>
      </c>
      <c r="U11" s="286">
        <v>3</v>
      </c>
      <c r="V11" s="287">
        <f t="shared" si="9"/>
        <v>0.023255813953488372</v>
      </c>
      <c r="W11" s="286">
        <v>14</v>
      </c>
      <c r="X11" s="299">
        <f t="shared" si="7"/>
        <v>0.10852713178294573</v>
      </c>
      <c r="Y11" s="286">
        <v>7</v>
      </c>
      <c r="Z11" s="287">
        <f t="shared" si="8"/>
        <v>0.05426356589147287</v>
      </c>
      <c r="AA11" s="72">
        <v>48</v>
      </c>
      <c r="AB11" s="73">
        <v>70</v>
      </c>
      <c r="AC11" s="73">
        <v>11</v>
      </c>
      <c r="AD11" s="74">
        <f t="shared" si="10"/>
        <v>0</v>
      </c>
      <c r="AE11" s="629">
        <f t="shared" si="11"/>
        <v>0.37209302325581395</v>
      </c>
      <c r="AF11" s="82">
        <f t="shared" si="12"/>
        <v>0.5426356589147286</v>
      </c>
      <c r="AG11" s="82">
        <f t="shared" si="13"/>
        <v>0.08527131782945736</v>
      </c>
      <c r="AH11" s="630">
        <f t="shared" si="14"/>
        <v>0</v>
      </c>
    </row>
    <row r="12" spans="1:34" s="20" customFormat="1" ht="20.25" customHeight="1" thickBot="1">
      <c r="A12" s="18">
        <v>8</v>
      </c>
      <c r="B12" s="718"/>
      <c r="C12" s="276" t="s">
        <v>23</v>
      </c>
      <c r="D12" s="30">
        <v>361</v>
      </c>
      <c r="E12" s="56">
        <v>371</v>
      </c>
      <c r="F12" s="261">
        <f t="shared" si="0"/>
        <v>0.9730458221024259</v>
      </c>
      <c r="G12" s="41">
        <v>328</v>
      </c>
      <c r="H12" s="40">
        <f t="shared" si="1"/>
        <v>33</v>
      </c>
      <c r="I12" s="312">
        <v>26</v>
      </c>
      <c r="J12" s="327">
        <v>2</v>
      </c>
      <c r="K12" s="327">
        <v>5</v>
      </c>
      <c r="L12" s="328">
        <v>0</v>
      </c>
      <c r="M12" s="328">
        <v>0</v>
      </c>
      <c r="N12" s="353">
        <f t="shared" si="2"/>
        <v>0.09141274238227147</v>
      </c>
      <c r="O12" s="102">
        <f t="shared" si="3"/>
        <v>84</v>
      </c>
      <c r="P12" s="106">
        <v>79</v>
      </c>
      <c r="Q12" s="97">
        <v>5</v>
      </c>
      <c r="R12" s="306">
        <f t="shared" si="4"/>
        <v>0.23268698060941828</v>
      </c>
      <c r="S12" s="118">
        <f t="shared" si="5"/>
        <v>0.2188365650969529</v>
      </c>
      <c r="T12" s="112">
        <f t="shared" si="6"/>
        <v>0.013850415512465374</v>
      </c>
      <c r="U12" s="284">
        <v>1</v>
      </c>
      <c r="V12" s="285">
        <f t="shared" si="9"/>
        <v>0.002770083102493075</v>
      </c>
      <c r="W12" s="284">
        <v>14</v>
      </c>
      <c r="X12" s="298">
        <f t="shared" si="7"/>
        <v>0.038781163434903045</v>
      </c>
      <c r="Y12" s="284">
        <v>14</v>
      </c>
      <c r="Z12" s="285">
        <f t="shared" si="8"/>
        <v>0.038781163434903045</v>
      </c>
      <c r="AA12" s="69">
        <v>220</v>
      </c>
      <c r="AB12" s="70">
        <v>130</v>
      </c>
      <c r="AC12" s="70">
        <v>11</v>
      </c>
      <c r="AD12" s="71">
        <f t="shared" si="10"/>
        <v>0</v>
      </c>
      <c r="AE12" s="633">
        <f t="shared" si="11"/>
        <v>0.6094182825484764</v>
      </c>
      <c r="AF12" s="84">
        <f t="shared" si="12"/>
        <v>0.3601108033240997</v>
      </c>
      <c r="AG12" s="84">
        <f t="shared" si="13"/>
        <v>0.030470914127423823</v>
      </c>
      <c r="AH12" s="634">
        <f t="shared" si="14"/>
        <v>0</v>
      </c>
    </row>
    <row r="13" spans="1:34" s="20" customFormat="1" ht="20.25" customHeight="1" thickBot="1">
      <c r="A13" s="18">
        <v>9</v>
      </c>
      <c r="B13" s="718" t="s">
        <v>78</v>
      </c>
      <c r="C13" s="274" t="s">
        <v>24</v>
      </c>
      <c r="D13" s="36">
        <v>1305</v>
      </c>
      <c r="E13" s="54">
        <v>1307</v>
      </c>
      <c r="F13" s="259">
        <f t="shared" si="0"/>
        <v>0.9984697781178271</v>
      </c>
      <c r="G13" s="38">
        <v>1151</v>
      </c>
      <c r="H13" s="37">
        <f t="shared" si="1"/>
        <v>154</v>
      </c>
      <c r="I13" s="313">
        <v>100</v>
      </c>
      <c r="J13" s="329">
        <v>38</v>
      </c>
      <c r="K13" s="329">
        <v>1</v>
      </c>
      <c r="L13" s="330">
        <v>15</v>
      </c>
      <c r="M13" s="330">
        <v>0</v>
      </c>
      <c r="N13" s="351">
        <f t="shared" si="2"/>
        <v>0.11800766283524904</v>
      </c>
      <c r="O13" s="100">
        <f t="shared" si="3"/>
        <v>605</v>
      </c>
      <c r="P13" s="104">
        <v>537</v>
      </c>
      <c r="Q13" s="95">
        <v>68</v>
      </c>
      <c r="R13" s="303">
        <f t="shared" si="4"/>
        <v>0.46360153256704983</v>
      </c>
      <c r="S13" s="115">
        <f t="shared" si="5"/>
        <v>0.4114942528735632</v>
      </c>
      <c r="T13" s="109">
        <f t="shared" si="6"/>
        <v>0.05210727969348659</v>
      </c>
      <c r="U13" s="286">
        <v>0</v>
      </c>
      <c r="V13" s="287">
        <f t="shared" si="9"/>
        <v>0</v>
      </c>
      <c r="W13" s="286">
        <v>78</v>
      </c>
      <c r="X13" s="299">
        <f t="shared" si="7"/>
        <v>0.059770114942528735</v>
      </c>
      <c r="Y13" s="286">
        <v>5</v>
      </c>
      <c r="Z13" s="287">
        <f t="shared" si="8"/>
        <v>0.0038314176245210726</v>
      </c>
      <c r="AA13" s="72">
        <v>323</v>
      </c>
      <c r="AB13" s="73">
        <v>857</v>
      </c>
      <c r="AC13" s="73">
        <v>125</v>
      </c>
      <c r="AD13" s="74">
        <f t="shared" si="10"/>
        <v>0</v>
      </c>
      <c r="AE13" s="629">
        <f t="shared" si="11"/>
        <v>0.2475095785440613</v>
      </c>
      <c r="AF13" s="82">
        <f t="shared" si="12"/>
        <v>0.6567049808429118</v>
      </c>
      <c r="AG13" s="82">
        <f t="shared" si="13"/>
        <v>0.09578544061302682</v>
      </c>
      <c r="AH13" s="630">
        <f t="shared" si="14"/>
        <v>0</v>
      </c>
    </row>
    <row r="14" spans="1:34" s="20" customFormat="1" ht="20.25" customHeight="1" thickBot="1">
      <c r="A14" s="18">
        <v>10</v>
      </c>
      <c r="B14" s="718"/>
      <c r="C14" s="275" t="s">
        <v>25</v>
      </c>
      <c r="D14" s="29">
        <v>910</v>
      </c>
      <c r="E14" s="55">
        <v>911</v>
      </c>
      <c r="F14" s="260">
        <f t="shared" si="0"/>
        <v>0.9989023051591658</v>
      </c>
      <c r="G14" s="32">
        <v>847</v>
      </c>
      <c r="H14" s="31">
        <f t="shared" si="1"/>
        <v>63</v>
      </c>
      <c r="I14" s="311">
        <v>43</v>
      </c>
      <c r="J14" s="325">
        <v>15</v>
      </c>
      <c r="K14" s="325">
        <v>2</v>
      </c>
      <c r="L14" s="326">
        <v>3</v>
      </c>
      <c r="M14" s="326">
        <v>0</v>
      </c>
      <c r="N14" s="352">
        <f t="shared" si="2"/>
        <v>0.06923076923076923</v>
      </c>
      <c r="O14" s="101">
        <f t="shared" si="3"/>
        <v>176</v>
      </c>
      <c r="P14" s="105">
        <v>145</v>
      </c>
      <c r="Q14" s="96">
        <v>31</v>
      </c>
      <c r="R14" s="305">
        <f t="shared" si="4"/>
        <v>0.1934065934065934</v>
      </c>
      <c r="S14" s="117">
        <f t="shared" si="5"/>
        <v>0.15934065934065933</v>
      </c>
      <c r="T14" s="111">
        <f t="shared" si="6"/>
        <v>0.03406593406593406</v>
      </c>
      <c r="U14" s="281">
        <v>0</v>
      </c>
      <c r="V14" s="283">
        <f t="shared" si="9"/>
        <v>0</v>
      </c>
      <c r="W14" s="281">
        <v>118</v>
      </c>
      <c r="X14" s="297">
        <f t="shared" si="7"/>
        <v>0.12967032967032968</v>
      </c>
      <c r="Y14" s="281">
        <v>19</v>
      </c>
      <c r="Z14" s="283">
        <f t="shared" si="8"/>
        <v>0.020879120879120878</v>
      </c>
      <c r="AA14" s="66">
        <v>170</v>
      </c>
      <c r="AB14" s="67">
        <v>716</v>
      </c>
      <c r="AC14" s="67">
        <v>24</v>
      </c>
      <c r="AD14" s="68">
        <f t="shared" si="10"/>
        <v>0</v>
      </c>
      <c r="AE14" s="631">
        <f t="shared" si="11"/>
        <v>0.18681318681318682</v>
      </c>
      <c r="AF14" s="83">
        <f t="shared" si="12"/>
        <v>0.7868131868131868</v>
      </c>
      <c r="AG14" s="83">
        <f t="shared" si="13"/>
        <v>0.026373626373626374</v>
      </c>
      <c r="AH14" s="632">
        <f t="shared" si="14"/>
        <v>0</v>
      </c>
    </row>
    <row r="15" spans="1:34" s="20" customFormat="1" ht="20.25" customHeight="1" thickBot="1">
      <c r="A15" s="18">
        <v>11</v>
      </c>
      <c r="B15" s="718"/>
      <c r="C15" s="275" t="s">
        <v>26</v>
      </c>
      <c r="D15" s="29">
        <v>535</v>
      </c>
      <c r="E15" s="55">
        <v>536</v>
      </c>
      <c r="F15" s="260">
        <f t="shared" si="0"/>
        <v>0.9981343283582089</v>
      </c>
      <c r="G15" s="32">
        <v>480</v>
      </c>
      <c r="H15" s="31">
        <f t="shared" si="1"/>
        <v>55</v>
      </c>
      <c r="I15" s="311">
        <v>46</v>
      </c>
      <c r="J15" s="325">
        <v>7</v>
      </c>
      <c r="K15" s="325">
        <v>1</v>
      </c>
      <c r="L15" s="326">
        <v>1</v>
      </c>
      <c r="M15" s="326">
        <v>0</v>
      </c>
      <c r="N15" s="352">
        <f t="shared" si="2"/>
        <v>0.102803738317757</v>
      </c>
      <c r="O15" s="101">
        <f t="shared" si="3"/>
        <v>143</v>
      </c>
      <c r="P15" s="105">
        <v>124</v>
      </c>
      <c r="Q15" s="96">
        <v>19</v>
      </c>
      <c r="R15" s="305">
        <f t="shared" si="4"/>
        <v>0.2672897196261682</v>
      </c>
      <c r="S15" s="117">
        <f t="shared" si="5"/>
        <v>0.23177570093457944</v>
      </c>
      <c r="T15" s="111">
        <f t="shared" si="6"/>
        <v>0.03551401869158879</v>
      </c>
      <c r="U15" s="281">
        <v>0</v>
      </c>
      <c r="V15" s="283">
        <f t="shared" si="9"/>
        <v>0</v>
      </c>
      <c r="W15" s="281">
        <v>38</v>
      </c>
      <c r="X15" s="297">
        <f t="shared" si="7"/>
        <v>0.07102803738317758</v>
      </c>
      <c r="Y15" s="281">
        <v>2</v>
      </c>
      <c r="Z15" s="283">
        <f t="shared" si="8"/>
        <v>0.003738317757009346</v>
      </c>
      <c r="AA15" s="66">
        <v>11</v>
      </c>
      <c r="AB15" s="67">
        <v>499</v>
      </c>
      <c r="AC15" s="67">
        <v>25</v>
      </c>
      <c r="AD15" s="68">
        <f t="shared" si="10"/>
        <v>0</v>
      </c>
      <c r="AE15" s="631">
        <f t="shared" si="11"/>
        <v>0.020560747663551402</v>
      </c>
      <c r="AF15" s="83">
        <f t="shared" si="12"/>
        <v>0.9327102803738317</v>
      </c>
      <c r="AG15" s="83">
        <f t="shared" si="13"/>
        <v>0.04672897196261682</v>
      </c>
      <c r="AH15" s="632">
        <f t="shared" si="14"/>
        <v>0</v>
      </c>
    </row>
    <row r="16" spans="1:34" s="20" customFormat="1" ht="20.25" customHeight="1" thickBot="1">
      <c r="A16" s="18">
        <v>12</v>
      </c>
      <c r="B16" s="718"/>
      <c r="C16" s="275" t="s">
        <v>37</v>
      </c>
      <c r="D16" s="29">
        <v>140</v>
      </c>
      <c r="E16" s="55">
        <v>147</v>
      </c>
      <c r="F16" s="260">
        <f t="shared" si="0"/>
        <v>0.9523809523809523</v>
      </c>
      <c r="G16" s="32">
        <v>126</v>
      </c>
      <c r="H16" s="31">
        <f t="shared" si="1"/>
        <v>14</v>
      </c>
      <c r="I16" s="311">
        <v>13</v>
      </c>
      <c r="J16" s="325">
        <v>1</v>
      </c>
      <c r="K16" s="325">
        <v>0</v>
      </c>
      <c r="L16" s="326">
        <v>0</v>
      </c>
      <c r="M16" s="326">
        <v>0</v>
      </c>
      <c r="N16" s="352">
        <f t="shared" si="2"/>
        <v>0.1</v>
      </c>
      <c r="O16" s="101">
        <f t="shared" si="3"/>
        <v>35</v>
      </c>
      <c r="P16" s="105">
        <v>29</v>
      </c>
      <c r="Q16" s="96">
        <v>6</v>
      </c>
      <c r="R16" s="305">
        <f t="shared" si="4"/>
        <v>0.25</v>
      </c>
      <c r="S16" s="117">
        <f t="shared" si="5"/>
        <v>0.20714285714285716</v>
      </c>
      <c r="T16" s="111">
        <f t="shared" si="6"/>
        <v>0.04285714285714286</v>
      </c>
      <c r="U16" s="281">
        <v>3</v>
      </c>
      <c r="V16" s="283">
        <f t="shared" si="9"/>
        <v>0.02142857142857143</v>
      </c>
      <c r="W16" s="281">
        <v>21</v>
      </c>
      <c r="X16" s="297">
        <f t="shared" si="7"/>
        <v>0.15</v>
      </c>
      <c r="Y16" s="281">
        <v>1</v>
      </c>
      <c r="Z16" s="283">
        <f t="shared" si="8"/>
        <v>0.007142857142857143</v>
      </c>
      <c r="AA16" s="66">
        <v>64</v>
      </c>
      <c r="AB16" s="67">
        <v>50</v>
      </c>
      <c r="AC16" s="67">
        <v>26</v>
      </c>
      <c r="AD16" s="68">
        <f t="shared" si="10"/>
        <v>0</v>
      </c>
      <c r="AE16" s="631">
        <f t="shared" si="11"/>
        <v>0.45714285714285713</v>
      </c>
      <c r="AF16" s="83">
        <f t="shared" si="12"/>
        <v>0.35714285714285715</v>
      </c>
      <c r="AG16" s="83">
        <f t="shared" si="13"/>
        <v>0.18571428571428572</v>
      </c>
      <c r="AH16" s="632">
        <f t="shared" si="14"/>
        <v>0</v>
      </c>
    </row>
    <row r="17" spans="1:34" s="20" customFormat="1" ht="20.25" customHeight="1" thickBot="1">
      <c r="A17" s="18">
        <v>13</v>
      </c>
      <c r="B17" s="718"/>
      <c r="C17" s="275" t="s">
        <v>27</v>
      </c>
      <c r="D17" s="29">
        <v>360</v>
      </c>
      <c r="E17" s="55">
        <v>378</v>
      </c>
      <c r="F17" s="260">
        <f t="shared" si="0"/>
        <v>0.9523809523809523</v>
      </c>
      <c r="G17" s="32">
        <v>316</v>
      </c>
      <c r="H17" s="31">
        <f t="shared" si="1"/>
        <v>44</v>
      </c>
      <c r="I17" s="311">
        <v>34</v>
      </c>
      <c r="J17" s="325">
        <v>10</v>
      </c>
      <c r="K17" s="325">
        <v>0</v>
      </c>
      <c r="L17" s="326">
        <v>0</v>
      </c>
      <c r="M17" s="326">
        <v>0</v>
      </c>
      <c r="N17" s="352">
        <f t="shared" si="2"/>
        <v>0.12222222222222222</v>
      </c>
      <c r="O17" s="101">
        <f t="shared" si="3"/>
        <v>141</v>
      </c>
      <c r="P17" s="105">
        <v>131</v>
      </c>
      <c r="Q17" s="96">
        <v>10</v>
      </c>
      <c r="R17" s="305">
        <f t="shared" si="4"/>
        <v>0.39166666666666666</v>
      </c>
      <c r="S17" s="117">
        <f t="shared" si="5"/>
        <v>0.3638888888888889</v>
      </c>
      <c r="T17" s="111">
        <f t="shared" si="6"/>
        <v>0.027777777777777776</v>
      </c>
      <c r="U17" s="281">
        <v>0</v>
      </c>
      <c r="V17" s="283">
        <f t="shared" si="9"/>
        <v>0</v>
      </c>
      <c r="W17" s="281">
        <v>26</v>
      </c>
      <c r="X17" s="297">
        <f t="shared" si="7"/>
        <v>0.07222222222222222</v>
      </c>
      <c r="Y17" s="281">
        <v>0</v>
      </c>
      <c r="Z17" s="283">
        <f t="shared" si="8"/>
        <v>0</v>
      </c>
      <c r="AA17" s="66">
        <v>107</v>
      </c>
      <c r="AB17" s="67">
        <v>231</v>
      </c>
      <c r="AC17" s="67">
        <v>22</v>
      </c>
      <c r="AD17" s="68">
        <f t="shared" si="10"/>
        <v>0</v>
      </c>
      <c r="AE17" s="631">
        <f t="shared" si="11"/>
        <v>0.2972222222222222</v>
      </c>
      <c r="AF17" s="83">
        <f t="shared" si="12"/>
        <v>0.6416666666666667</v>
      </c>
      <c r="AG17" s="83">
        <f t="shared" si="13"/>
        <v>0.06111111111111111</v>
      </c>
      <c r="AH17" s="632">
        <f t="shared" si="14"/>
        <v>0</v>
      </c>
    </row>
    <row r="18" spans="1:34" s="20" customFormat="1" ht="20.25" customHeight="1" thickBot="1">
      <c r="A18" s="18">
        <v>14</v>
      </c>
      <c r="B18" s="718"/>
      <c r="C18" s="275" t="s">
        <v>28</v>
      </c>
      <c r="D18" s="29">
        <v>333</v>
      </c>
      <c r="E18" s="55">
        <v>337</v>
      </c>
      <c r="F18" s="260">
        <f t="shared" si="0"/>
        <v>0.9881305637982196</v>
      </c>
      <c r="G18" s="32">
        <v>286</v>
      </c>
      <c r="H18" s="31">
        <f t="shared" si="1"/>
        <v>47</v>
      </c>
      <c r="I18" s="311">
        <v>32</v>
      </c>
      <c r="J18" s="325">
        <v>12</v>
      </c>
      <c r="K18" s="325">
        <v>1</v>
      </c>
      <c r="L18" s="326">
        <v>2</v>
      </c>
      <c r="M18" s="326">
        <v>0</v>
      </c>
      <c r="N18" s="352">
        <f t="shared" si="2"/>
        <v>0.14114114114114115</v>
      </c>
      <c r="O18" s="101">
        <f t="shared" si="3"/>
        <v>159</v>
      </c>
      <c r="P18" s="105">
        <v>157</v>
      </c>
      <c r="Q18" s="96">
        <v>2</v>
      </c>
      <c r="R18" s="305">
        <f t="shared" si="4"/>
        <v>0.4774774774774775</v>
      </c>
      <c r="S18" s="117">
        <f t="shared" si="5"/>
        <v>0.47147147147147145</v>
      </c>
      <c r="T18" s="111">
        <f t="shared" si="6"/>
        <v>0.006006006006006006</v>
      </c>
      <c r="U18" s="281">
        <v>1</v>
      </c>
      <c r="V18" s="283">
        <f t="shared" si="9"/>
        <v>0.003003003003003003</v>
      </c>
      <c r="W18" s="281">
        <v>50</v>
      </c>
      <c r="X18" s="297">
        <f t="shared" si="7"/>
        <v>0.15015015015015015</v>
      </c>
      <c r="Y18" s="281">
        <v>2</v>
      </c>
      <c r="Z18" s="283">
        <f t="shared" si="8"/>
        <v>0.006006006006006006</v>
      </c>
      <c r="AA18" s="66">
        <v>153</v>
      </c>
      <c r="AB18" s="67">
        <v>163</v>
      </c>
      <c r="AC18" s="67">
        <v>17</v>
      </c>
      <c r="AD18" s="68">
        <f t="shared" si="10"/>
        <v>0</v>
      </c>
      <c r="AE18" s="631">
        <f t="shared" si="11"/>
        <v>0.4594594594594595</v>
      </c>
      <c r="AF18" s="83">
        <f t="shared" si="12"/>
        <v>0.4894894894894895</v>
      </c>
      <c r="AG18" s="83">
        <f t="shared" si="13"/>
        <v>0.05105105105105105</v>
      </c>
      <c r="AH18" s="632">
        <f t="shared" si="14"/>
        <v>0</v>
      </c>
    </row>
    <row r="19" spans="1:34" s="20" customFormat="1" ht="20.25" customHeight="1" thickBot="1">
      <c r="A19" s="18">
        <v>15</v>
      </c>
      <c r="B19" s="718"/>
      <c r="C19" s="275" t="s">
        <v>29</v>
      </c>
      <c r="D19" s="29">
        <v>280</v>
      </c>
      <c r="E19" s="55">
        <v>295</v>
      </c>
      <c r="F19" s="260">
        <f t="shared" si="0"/>
        <v>0.9491525423728814</v>
      </c>
      <c r="G19" s="32">
        <v>238</v>
      </c>
      <c r="H19" s="31">
        <f t="shared" si="1"/>
        <v>42</v>
      </c>
      <c r="I19" s="311">
        <v>34</v>
      </c>
      <c r="J19" s="325">
        <v>7</v>
      </c>
      <c r="K19" s="325">
        <v>0</v>
      </c>
      <c r="L19" s="326">
        <v>1</v>
      </c>
      <c r="M19" s="326">
        <v>0</v>
      </c>
      <c r="N19" s="352">
        <f t="shared" si="2"/>
        <v>0.15</v>
      </c>
      <c r="O19" s="101">
        <f t="shared" si="3"/>
        <v>115</v>
      </c>
      <c r="P19" s="105">
        <v>74</v>
      </c>
      <c r="Q19" s="96">
        <v>41</v>
      </c>
      <c r="R19" s="305">
        <f t="shared" si="4"/>
        <v>0.4107142857142857</v>
      </c>
      <c r="S19" s="117">
        <f t="shared" si="5"/>
        <v>0.2642857142857143</v>
      </c>
      <c r="T19" s="111">
        <f t="shared" si="6"/>
        <v>0.14642857142857144</v>
      </c>
      <c r="U19" s="281">
        <v>0</v>
      </c>
      <c r="V19" s="283">
        <f t="shared" si="9"/>
        <v>0</v>
      </c>
      <c r="W19" s="281">
        <v>20</v>
      </c>
      <c r="X19" s="297">
        <f t="shared" si="7"/>
        <v>0.07142857142857142</v>
      </c>
      <c r="Y19" s="281">
        <v>2</v>
      </c>
      <c r="Z19" s="283">
        <f t="shared" si="8"/>
        <v>0.007142857142857143</v>
      </c>
      <c r="AA19" s="66">
        <v>76</v>
      </c>
      <c r="AB19" s="67">
        <v>187</v>
      </c>
      <c r="AC19" s="67">
        <v>17</v>
      </c>
      <c r="AD19" s="68">
        <f t="shared" si="10"/>
        <v>0</v>
      </c>
      <c r="AE19" s="631">
        <f t="shared" si="11"/>
        <v>0.2714285714285714</v>
      </c>
      <c r="AF19" s="83">
        <f t="shared" si="12"/>
        <v>0.6678571428571428</v>
      </c>
      <c r="AG19" s="83">
        <f t="shared" si="13"/>
        <v>0.060714285714285714</v>
      </c>
      <c r="AH19" s="632">
        <f t="shared" si="14"/>
        <v>0</v>
      </c>
    </row>
    <row r="20" spans="1:34" s="20" customFormat="1" ht="20.25" customHeight="1" thickBot="1">
      <c r="A20" s="18">
        <v>16</v>
      </c>
      <c r="B20" s="718"/>
      <c r="C20" s="276" t="s">
        <v>30</v>
      </c>
      <c r="D20" s="30">
        <v>443</v>
      </c>
      <c r="E20" s="56">
        <v>470</v>
      </c>
      <c r="F20" s="261">
        <f t="shared" si="0"/>
        <v>0.9425531914893617</v>
      </c>
      <c r="G20" s="41">
        <v>410</v>
      </c>
      <c r="H20" s="40">
        <f t="shared" si="1"/>
        <v>33</v>
      </c>
      <c r="I20" s="312">
        <v>27</v>
      </c>
      <c r="J20" s="327">
        <v>6</v>
      </c>
      <c r="K20" s="327">
        <v>0</v>
      </c>
      <c r="L20" s="328">
        <v>0</v>
      </c>
      <c r="M20" s="328">
        <v>0</v>
      </c>
      <c r="N20" s="353">
        <f t="shared" si="2"/>
        <v>0.0744920993227991</v>
      </c>
      <c r="O20" s="102">
        <f t="shared" si="3"/>
        <v>98</v>
      </c>
      <c r="P20" s="106">
        <v>82</v>
      </c>
      <c r="Q20" s="97">
        <v>16</v>
      </c>
      <c r="R20" s="306">
        <f t="shared" si="4"/>
        <v>0.22121896162528218</v>
      </c>
      <c r="S20" s="118">
        <f t="shared" si="5"/>
        <v>0.18510158013544017</v>
      </c>
      <c r="T20" s="112">
        <f t="shared" si="6"/>
        <v>0.03611738148984198</v>
      </c>
      <c r="U20" s="284">
        <v>0</v>
      </c>
      <c r="V20" s="285">
        <f t="shared" si="9"/>
        <v>0</v>
      </c>
      <c r="W20" s="284">
        <v>63</v>
      </c>
      <c r="X20" s="298">
        <f t="shared" si="7"/>
        <v>0.14221218961625282</v>
      </c>
      <c r="Y20" s="284">
        <v>2</v>
      </c>
      <c r="Z20" s="285">
        <f t="shared" si="8"/>
        <v>0.004514672686230248</v>
      </c>
      <c r="AA20" s="69">
        <v>258</v>
      </c>
      <c r="AB20" s="70">
        <v>173</v>
      </c>
      <c r="AC20" s="70">
        <v>12</v>
      </c>
      <c r="AD20" s="71">
        <f t="shared" si="10"/>
        <v>0</v>
      </c>
      <c r="AE20" s="633">
        <f t="shared" si="11"/>
        <v>0.582392776523702</v>
      </c>
      <c r="AF20" s="84">
        <f t="shared" si="12"/>
        <v>0.3905191873589165</v>
      </c>
      <c r="AG20" s="84">
        <f t="shared" si="13"/>
        <v>0.02708803611738149</v>
      </c>
      <c r="AH20" s="634">
        <f t="shared" si="14"/>
        <v>0</v>
      </c>
    </row>
    <row r="21" spans="1:34" s="20" customFormat="1" ht="20.25" customHeight="1" thickBot="1">
      <c r="A21" s="18">
        <v>17</v>
      </c>
      <c r="B21" s="718" t="s">
        <v>76</v>
      </c>
      <c r="C21" s="274" t="s">
        <v>31</v>
      </c>
      <c r="D21" s="36">
        <v>845</v>
      </c>
      <c r="E21" s="54">
        <v>885</v>
      </c>
      <c r="F21" s="262">
        <f t="shared" si="0"/>
        <v>0.9548022598870056</v>
      </c>
      <c r="G21" s="38">
        <v>739</v>
      </c>
      <c r="H21" s="37">
        <f t="shared" si="1"/>
        <v>106</v>
      </c>
      <c r="I21" s="313">
        <v>74</v>
      </c>
      <c r="J21" s="329">
        <v>28</v>
      </c>
      <c r="K21" s="329">
        <v>0</v>
      </c>
      <c r="L21" s="330">
        <v>4</v>
      </c>
      <c r="M21" s="330">
        <v>0</v>
      </c>
      <c r="N21" s="354">
        <f t="shared" si="2"/>
        <v>0.12544378698224853</v>
      </c>
      <c r="O21" s="100">
        <f t="shared" si="3"/>
        <v>369</v>
      </c>
      <c r="P21" s="104">
        <v>322</v>
      </c>
      <c r="Q21" s="95">
        <v>47</v>
      </c>
      <c r="R21" s="303">
        <f t="shared" si="4"/>
        <v>0.4366863905325444</v>
      </c>
      <c r="S21" s="115">
        <f t="shared" si="5"/>
        <v>0.3810650887573965</v>
      </c>
      <c r="T21" s="109">
        <f t="shared" si="6"/>
        <v>0.05562130177514793</v>
      </c>
      <c r="U21" s="286">
        <v>8</v>
      </c>
      <c r="V21" s="282">
        <f t="shared" si="9"/>
        <v>0.009467455621301775</v>
      </c>
      <c r="W21" s="286">
        <v>60</v>
      </c>
      <c r="X21" s="296">
        <f t="shared" si="7"/>
        <v>0.07100591715976332</v>
      </c>
      <c r="Y21" s="286">
        <v>5</v>
      </c>
      <c r="Z21" s="282">
        <f t="shared" si="8"/>
        <v>0.005917159763313609</v>
      </c>
      <c r="AA21" s="72">
        <v>7</v>
      </c>
      <c r="AB21" s="73">
        <v>721</v>
      </c>
      <c r="AC21" s="73">
        <v>117</v>
      </c>
      <c r="AD21" s="74">
        <f t="shared" si="10"/>
        <v>0</v>
      </c>
      <c r="AE21" s="629">
        <f t="shared" si="11"/>
        <v>0.008284023668639054</v>
      </c>
      <c r="AF21" s="82">
        <f t="shared" si="12"/>
        <v>0.8532544378698225</v>
      </c>
      <c r="AG21" s="82">
        <f t="shared" si="13"/>
        <v>0.13846153846153847</v>
      </c>
      <c r="AH21" s="630">
        <f t="shared" si="14"/>
        <v>0</v>
      </c>
    </row>
    <row r="22" spans="1:34" s="20" customFormat="1" ht="20.25" customHeight="1" thickBot="1">
      <c r="A22" s="18">
        <v>18</v>
      </c>
      <c r="B22" s="718"/>
      <c r="C22" s="276" t="s">
        <v>32</v>
      </c>
      <c r="D22" s="30">
        <v>156</v>
      </c>
      <c r="E22" s="56">
        <v>159</v>
      </c>
      <c r="F22" s="263">
        <f t="shared" si="0"/>
        <v>0.9811320754716981</v>
      </c>
      <c r="G22" s="41">
        <v>134</v>
      </c>
      <c r="H22" s="40">
        <f t="shared" si="1"/>
        <v>22</v>
      </c>
      <c r="I22" s="312">
        <v>18</v>
      </c>
      <c r="J22" s="327">
        <v>4</v>
      </c>
      <c r="K22" s="327">
        <v>0</v>
      </c>
      <c r="L22" s="328">
        <v>0</v>
      </c>
      <c r="M22" s="328">
        <v>0</v>
      </c>
      <c r="N22" s="355">
        <f t="shared" si="2"/>
        <v>0.14102564102564102</v>
      </c>
      <c r="O22" s="102">
        <f t="shared" si="3"/>
        <v>59</v>
      </c>
      <c r="P22" s="106">
        <v>51</v>
      </c>
      <c r="Q22" s="97">
        <v>8</v>
      </c>
      <c r="R22" s="306">
        <f t="shared" si="4"/>
        <v>0.3782051282051282</v>
      </c>
      <c r="S22" s="118">
        <f t="shared" si="5"/>
        <v>0.3269230769230769</v>
      </c>
      <c r="T22" s="112">
        <f t="shared" si="6"/>
        <v>0.05128205128205128</v>
      </c>
      <c r="U22" s="284">
        <v>4</v>
      </c>
      <c r="V22" s="288">
        <f t="shared" si="9"/>
        <v>0.02564102564102564</v>
      </c>
      <c r="W22" s="284">
        <v>5</v>
      </c>
      <c r="X22" s="300">
        <f t="shared" si="7"/>
        <v>0.03205128205128205</v>
      </c>
      <c r="Y22" s="284">
        <v>0</v>
      </c>
      <c r="Z22" s="288">
        <f t="shared" si="8"/>
        <v>0</v>
      </c>
      <c r="AA22" s="69">
        <v>15</v>
      </c>
      <c r="AB22" s="70">
        <v>140</v>
      </c>
      <c r="AC22" s="70">
        <v>1</v>
      </c>
      <c r="AD22" s="71">
        <f t="shared" si="10"/>
        <v>0</v>
      </c>
      <c r="AE22" s="633">
        <f t="shared" si="11"/>
        <v>0.09615384615384616</v>
      </c>
      <c r="AF22" s="84">
        <f t="shared" si="12"/>
        <v>0.8974358974358975</v>
      </c>
      <c r="AG22" s="84">
        <f t="shared" si="13"/>
        <v>0.00641025641025641</v>
      </c>
      <c r="AH22" s="634">
        <f t="shared" si="14"/>
        <v>0</v>
      </c>
    </row>
    <row r="23" spans="1:34" s="20" customFormat="1" ht="20.25" customHeight="1" thickBot="1">
      <c r="A23" s="18">
        <v>19</v>
      </c>
      <c r="B23" s="718" t="s">
        <v>77</v>
      </c>
      <c r="C23" s="274" t="s">
        <v>34</v>
      </c>
      <c r="D23" s="36">
        <v>1127</v>
      </c>
      <c r="E23" s="54">
        <v>1143</v>
      </c>
      <c r="F23" s="262">
        <f t="shared" si="0"/>
        <v>0.9860017497812773</v>
      </c>
      <c r="G23" s="38">
        <v>974</v>
      </c>
      <c r="H23" s="37">
        <f>SUM(I23:L23)</f>
        <v>153</v>
      </c>
      <c r="I23" s="313">
        <v>110</v>
      </c>
      <c r="J23" s="329">
        <v>33</v>
      </c>
      <c r="K23" s="329">
        <v>3</v>
      </c>
      <c r="L23" s="330">
        <v>7</v>
      </c>
      <c r="M23" s="330">
        <v>0</v>
      </c>
      <c r="N23" s="351">
        <f t="shared" si="2"/>
        <v>0.13575865128660158</v>
      </c>
      <c r="O23" s="100">
        <f t="shared" si="3"/>
        <v>567</v>
      </c>
      <c r="P23" s="104">
        <v>521</v>
      </c>
      <c r="Q23" s="95">
        <v>46</v>
      </c>
      <c r="R23" s="303">
        <f t="shared" si="4"/>
        <v>0.5031055900621118</v>
      </c>
      <c r="S23" s="115">
        <f t="shared" si="5"/>
        <v>0.4622892635314996</v>
      </c>
      <c r="T23" s="109">
        <f t="shared" si="6"/>
        <v>0.04081632653061224</v>
      </c>
      <c r="U23" s="286">
        <v>10</v>
      </c>
      <c r="V23" s="287">
        <f t="shared" si="9"/>
        <v>0.008873114463176575</v>
      </c>
      <c r="W23" s="286">
        <v>92</v>
      </c>
      <c r="X23" s="299">
        <f t="shared" si="7"/>
        <v>0.08163265306122448</v>
      </c>
      <c r="Y23" s="286">
        <v>54</v>
      </c>
      <c r="Z23" s="287">
        <f t="shared" si="8"/>
        <v>0.04791481810115351</v>
      </c>
      <c r="AA23" s="72">
        <v>916</v>
      </c>
      <c r="AB23" s="73">
        <v>203</v>
      </c>
      <c r="AC23" s="73">
        <v>8</v>
      </c>
      <c r="AD23" s="74">
        <f t="shared" si="10"/>
        <v>0</v>
      </c>
      <c r="AE23" s="629">
        <f t="shared" si="11"/>
        <v>0.8127772848269743</v>
      </c>
      <c r="AF23" s="82">
        <f t="shared" si="12"/>
        <v>0.18012422360248448</v>
      </c>
      <c r="AG23" s="82">
        <f t="shared" si="13"/>
        <v>0.00709849157054126</v>
      </c>
      <c r="AH23" s="630">
        <f t="shared" si="14"/>
        <v>0</v>
      </c>
    </row>
    <row r="24" spans="1:34" s="20" customFormat="1" ht="20.25" customHeight="1" thickBot="1">
      <c r="A24" s="18">
        <v>20</v>
      </c>
      <c r="B24" s="718"/>
      <c r="C24" s="277" t="s">
        <v>159</v>
      </c>
      <c r="D24" s="33">
        <v>1998</v>
      </c>
      <c r="E24" s="273">
        <v>2055</v>
      </c>
      <c r="F24" s="264">
        <f t="shared" si="0"/>
        <v>0.9722627737226277</v>
      </c>
      <c r="G24" s="35">
        <v>1792</v>
      </c>
      <c r="H24" s="34">
        <f t="shared" si="1"/>
        <v>206</v>
      </c>
      <c r="I24" s="314">
        <v>151</v>
      </c>
      <c r="J24" s="331">
        <v>48</v>
      </c>
      <c r="K24" s="331">
        <v>3</v>
      </c>
      <c r="L24" s="332">
        <v>4</v>
      </c>
      <c r="M24" s="332">
        <v>0</v>
      </c>
      <c r="N24" s="353">
        <f t="shared" si="2"/>
        <v>0.1031031031031031</v>
      </c>
      <c r="O24" s="102">
        <f t="shared" si="3"/>
        <v>730</v>
      </c>
      <c r="P24" s="106">
        <v>599</v>
      </c>
      <c r="Q24" s="97">
        <v>131</v>
      </c>
      <c r="R24" s="47">
        <f t="shared" si="4"/>
        <v>0.36536536536536535</v>
      </c>
      <c r="S24" s="119">
        <f t="shared" si="5"/>
        <v>0.2997997997997998</v>
      </c>
      <c r="T24" s="113">
        <f t="shared" si="6"/>
        <v>0.06556556556556556</v>
      </c>
      <c r="U24" s="289">
        <v>8</v>
      </c>
      <c r="V24" s="285">
        <f t="shared" si="9"/>
        <v>0.004004004004004004</v>
      </c>
      <c r="W24" s="289">
        <v>305</v>
      </c>
      <c r="X24" s="298">
        <f t="shared" si="7"/>
        <v>0.15265265265265265</v>
      </c>
      <c r="Y24" s="289">
        <v>265</v>
      </c>
      <c r="Z24" s="285">
        <f t="shared" si="8"/>
        <v>0.13263263263263264</v>
      </c>
      <c r="AA24" s="69">
        <v>119</v>
      </c>
      <c r="AB24" s="70">
        <v>1744</v>
      </c>
      <c r="AC24" s="70">
        <v>135</v>
      </c>
      <c r="AD24" s="71">
        <f t="shared" si="10"/>
        <v>0</v>
      </c>
      <c r="AE24" s="633">
        <f t="shared" si="11"/>
        <v>0.059559559559559556</v>
      </c>
      <c r="AF24" s="84">
        <f t="shared" si="12"/>
        <v>0.8728728728728729</v>
      </c>
      <c r="AG24" s="84">
        <f t="shared" si="13"/>
        <v>0.06756756756756757</v>
      </c>
      <c r="AH24" s="634">
        <f t="shared" si="14"/>
        <v>0</v>
      </c>
    </row>
    <row r="25" spans="1:34" s="20" customFormat="1" ht="20.25" customHeight="1" thickBot="1">
      <c r="A25" s="18">
        <v>21</v>
      </c>
      <c r="B25" s="718" t="s">
        <v>135</v>
      </c>
      <c r="C25" s="274" t="s">
        <v>43</v>
      </c>
      <c r="D25" s="36">
        <v>816</v>
      </c>
      <c r="E25" s="54">
        <v>819</v>
      </c>
      <c r="F25" s="259">
        <f t="shared" si="0"/>
        <v>0.9963369963369964</v>
      </c>
      <c r="G25" s="38">
        <v>735</v>
      </c>
      <c r="H25" s="37">
        <f t="shared" si="1"/>
        <v>81</v>
      </c>
      <c r="I25" s="313">
        <v>63</v>
      </c>
      <c r="J25" s="329">
        <v>13</v>
      </c>
      <c r="K25" s="329">
        <v>2</v>
      </c>
      <c r="L25" s="330">
        <v>3</v>
      </c>
      <c r="M25" s="330">
        <v>0</v>
      </c>
      <c r="N25" s="351">
        <f t="shared" si="2"/>
        <v>0.09926470588235294</v>
      </c>
      <c r="O25" s="100">
        <f t="shared" si="3"/>
        <v>243</v>
      </c>
      <c r="P25" s="104">
        <v>224</v>
      </c>
      <c r="Q25" s="95">
        <v>19</v>
      </c>
      <c r="R25" s="303">
        <f t="shared" si="4"/>
        <v>0.2977941176470588</v>
      </c>
      <c r="S25" s="115">
        <f t="shared" si="5"/>
        <v>0.27450980392156865</v>
      </c>
      <c r="T25" s="109">
        <f t="shared" si="6"/>
        <v>0.023284313725490197</v>
      </c>
      <c r="U25" s="286">
        <v>0</v>
      </c>
      <c r="V25" s="287">
        <f t="shared" si="9"/>
        <v>0</v>
      </c>
      <c r="W25" s="286">
        <v>202</v>
      </c>
      <c r="X25" s="299">
        <f t="shared" si="7"/>
        <v>0.24754901960784315</v>
      </c>
      <c r="Y25" s="286">
        <v>0</v>
      </c>
      <c r="Z25" s="287">
        <f t="shared" si="8"/>
        <v>0</v>
      </c>
      <c r="AA25" s="66">
        <v>108</v>
      </c>
      <c r="AB25" s="67">
        <v>687</v>
      </c>
      <c r="AC25" s="67">
        <v>21</v>
      </c>
      <c r="AD25" s="68">
        <f t="shared" si="10"/>
        <v>0</v>
      </c>
      <c r="AE25" s="635">
        <f t="shared" si="11"/>
        <v>0.1323529411764706</v>
      </c>
      <c r="AF25" s="85">
        <f t="shared" si="12"/>
        <v>0.8419117647058824</v>
      </c>
      <c r="AG25" s="85">
        <f t="shared" si="13"/>
        <v>0.025735294117647058</v>
      </c>
      <c r="AH25" s="632">
        <f t="shared" si="14"/>
        <v>0</v>
      </c>
    </row>
    <row r="26" spans="1:34" s="20" customFormat="1" ht="20.25" customHeight="1" thickBot="1">
      <c r="A26" s="18">
        <v>22</v>
      </c>
      <c r="B26" s="718"/>
      <c r="C26" s="275" t="s">
        <v>47</v>
      </c>
      <c r="D26" s="29">
        <v>1135</v>
      </c>
      <c r="E26" s="55">
        <v>1173</v>
      </c>
      <c r="F26" s="260">
        <f t="shared" si="0"/>
        <v>0.9676044330775788</v>
      </c>
      <c r="G26" s="32">
        <v>1012</v>
      </c>
      <c r="H26" s="31">
        <f t="shared" si="1"/>
        <v>123</v>
      </c>
      <c r="I26" s="311">
        <v>92</v>
      </c>
      <c r="J26" s="325">
        <v>24</v>
      </c>
      <c r="K26" s="325">
        <v>2</v>
      </c>
      <c r="L26" s="326">
        <v>5</v>
      </c>
      <c r="M26" s="326">
        <v>0</v>
      </c>
      <c r="N26" s="352">
        <f t="shared" si="2"/>
        <v>0.10837004405286343</v>
      </c>
      <c r="O26" s="101">
        <f t="shared" si="3"/>
        <v>410</v>
      </c>
      <c r="P26" s="105">
        <v>367</v>
      </c>
      <c r="Q26" s="96">
        <v>43</v>
      </c>
      <c r="R26" s="305">
        <f t="shared" si="4"/>
        <v>0.36123348017621143</v>
      </c>
      <c r="S26" s="117">
        <f t="shared" si="5"/>
        <v>0.3233480176211454</v>
      </c>
      <c r="T26" s="111">
        <f t="shared" si="6"/>
        <v>0.03788546255506608</v>
      </c>
      <c r="U26" s="281">
        <v>13</v>
      </c>
      <c r="V26" s="283">
        <f t="shared" si="9"/>
        <v>0.01145374449339207</v>
      </c>
      <c r="W26" s="281">
        <v>123</v>
      </c>
      <c r="X26" s="297">
        <f t="shared" si="7"/>
        <v>0.10837004405286343</v>
      </c>
      <c r="Y26" s="281">
        <v>0</v>
      </c>
      <c r="Z26" s="283">
        <f t="shared" si="8"/>
        <v>0</v>
      </c>
      <c r="AA26" s="66">
        <v>652</v>
      </c>
      <c r="AB26" s="67">
        <v>436</v>
      </c>
      <c r="AC26" s="67">
        <v>47</v>
      </c>
      <c r="AD26" s="68">
        <f t="shared" si="10"/>
        <v>0</v>
      </c>
      <c r="AE26" s="631">
        <f t="shared" si="11"/>
        <v>0.5744493392070484</v>
      </c>
      <c r="AF26" s="83">
        <f t="shared" si="12"/>
        <v>0.3841409691629956</v>
      </c>
      <c r="AG26" s="83">
        <f t="shared" si="13"/>
        <v>0.04140969162995595</v>
      </c>
      <c r="AH26" s="632">
        <f t="shared" si="14"/>
        <v>0</v>
      </c>
    </row>
    <row r="27" spans="1:34" s="20" customFormat="1" ht="20.25" customHeight="1" thickBot="1">
      <c r="A27" s="18">
        <v>23</v>
      </c>
      <c r="B27" s="718"/>
      <c r="C27" s="275" t="s">
        <v>44</v>
      </c>
      <c r="D27" s="29">
        <v>1231</v>
      </c>
      <c r="E27" s="55">
        <v>1256</v>
      </c>
      <c r="F27" s="260">
        <f t="shared" si="0"/>
        <v>0.9800955414012739</v>
      </c>
      <c r="G27" s="32">
        <v>1156</v>
      </c>
      <c r="H27" s="31">
        <f t="shared" si="1"/>
        <v>75</v>
      </c>
      <c r="I27" s="311">
        <v>62</v>
      </c>
      <c r="J27" s="325">
        <v>9</v>
      </c>
      <c r="K27" s="325">
        <v>2</v>
      </c>
      <c r="L27" s="326">
        <v>2</v>
      </c>
      <c r="M27" s="326">
        <v>0</v>
      </c>
      <c r="N27" s="352">
        <f t="shared" si="2"/>
        <v>0.060926076360682375</v>
      </c>
      <c r="O27" s="101">
        <f t="shared" si="3"/>
        <v>235</v>
      </c>
      <c r="P27" s="105">
        <v>185</v>
      </c>
      <c r="Q27" s="96">
        <v>50</v>
      </c>
      <c r="R27" s="305">
        <f t="shared" si="4"/>
        <v>0.1909017059301381</v>
      </c>
      <c r="S27" s="117">
        <f t="shared" si="5"/>
        <v>0.1502843216896832</v>
      </c>
      <c r="T27" s="111">
        <f t="shared" si="6"/>
        <v>0.04061738424045491</v>
      </c>
      <c r="U27" s="281">
        <v>0</v>
      </c>
      <c r="V27" s="283">
        <f t="shared" si="9"/>
        <v>0</v>
      </c>
      <c r="W27" s="281">
        <v>92</v>
      </c>
      <c r="X27" s="297">
        <f t="shared" si="7"/>
        <v>0.07473598700243704</v>
      </c>
      <c r="Y27" s="281">
        <v>6</v>
      </c>
      <c r="Z27" s="283">
        <f t="shared" si="8"/>
        <v>0.00487408610885459</v>
      </c>
      <c r="AA27" s="66">
        <v>687</v>
      </c>
      <c r="AB27" s="67">
        <v>510</v>
      </c>
      <c r="AC27" s="67">
        <v>34</v>
      </c>
      <c r="AD27" s="68">
        <f t="shared" si="10"/>
        <v>0</v>
      </c>
      <c r="AE27" s="631">
        <f t="shared" si="11"/>
        <v>0.5580828594638505</v>
      </c>
      <c r="AF27" s="83">
        <f t="shared" si="12"/>
        <v>0.41429731925264013</v>
      </c>
      <c r="AG27" s="83">
        <f t="shared" si="13"/>
        <v>0.02761982128350934</v>
      </c>
      <c r="AH27" s="632">
        <f t="shared" si="14"/>
        <v>0</v>
      </c>
    </row>
    <row r="28" spans="1:34" s="20" customFormat="1" ht="20.25" customHeight="1" thickBot="1">
      <c r="A28" s="18">
        <v>24</v>
      </c>
      <c r="B28" s="718"/>
      <c r="C28" s="275" t="s">
        <v>42</v>
      </c>
      <c r="D28" s="29">
        <v>380</v>
      </c>
      <c r="E28" s="55">
        <v>413</v>
      </c>
      <c r="F28" s="260">
        <f t="shared" si="0"/>
        <v>0.9200968523002422</v>
      </c>
      <c r="G28" s="32">
        <v>321</v>
      </c>
      <c r="H28" s="31">
        <f t="shared" si="1"/>
        <v>59</v>
      </c>
      <c r="I28" s="311">
        <v>44</v>
      </c>
      <c r="J28" s="325">
        <v>13</v>
      </c>
      <c r="K28" s="325">
        <v>1</v>
      </c>
      <c r="L28" s="326">
        <v>1</v>
      </c>
      <c r="M28" s="326">
        <v>0</v>
      </c>
      <c r="N28" s="352">
        <f t="shared" si="2"/>
        <v>0.15526315789473685</v>
      </c>
      <c r="O28" s="101">
        <f t="shared" si="3"/>
        <v>172</v>
      </c>
      <c r="P28" s="105">
        <v>126</v>
      </c>
      <c r="Q28" s="96">
        <v>46</v>
      </c>
      <c r="R28" s="305">
        <f t="shared" si="4"/>
        <v>0.45263157894736844</v>
      </c>
      <c r="S28" s="117">
        <f t="shared" si="5"/>
        <v>0.33157894736842103</v>
      </c>
      <c r="T28" s="111">
        <f t="shared" si="6"/>
        <v>0.12105263157894737</v>
      </c>
      <c r="U28" s="281">
        <v>0</v>
      </c>
      <c r="V28" s="283">
        <f t="shared" si="9"/>
        <v>0</v>
      </c>
      <c r="W28" s="281">
        <v>29</v>
      </c>
      <c r="X28" s="297">
        <f t="shared" si="7"/>
        <v>0.07631578947368421</v>
      </c>
      <c r="Y28" s="281">
        <v>55</v>
      </c>
      <c r="Z28" s="283">
        <f t="shared" si="8"/>
        <v>0.14473684210526316</v>
      </c>
      <c r="AA28" s="66">
        <v>54</v>
      </c>
      <c r="AB28" s="67">
        <v>298</v>
      </c>
      <c r="AC28" s="67">
        <v>28</v>
      </c>
      <c r="AD28" s="68">
        <f t="shared" si="10"/>
        <v>0</v>
      </c>
      <c r="AE28" s="631">
        <f t="shared" si="11"/>
        <v>0.14210526315789473</v>
      </c>
      <c r="AF28" s="83">
        <f t="shared" si="12"/>
        <v>0.7842105263157895</v>
      </c>
      <c r="AG28" s="83">
        <f t="shared" si="13"/>
        <v>0.07368421052631578</v>
      </c>
      <c r="AH28" s="632">
        <f t="shared" si="14"/>
        <v>0</v>
      </c>
    </row>
    <row r="29" spans="1:34" s="20" customFormat="1" ht="20.25" customHeight="1" thickBot="1">
      <c r="A29" s="18">
        <v>25</v>
      </c>
      <c r="B29" s="718"/>
      <c r="C29" s="275" t="s">
        <v>41</v>
      </c>
      <c r="D29" s="29">
        <v>283</v>
      </c>
      <c r="E29" s="55">
        <v>275</v>
      </c>
      <c r="F29" s="260">
        <f t="shared" si="0"/>
        <v>1.029090909090909</v>
      </c>
      <c r="G29" s="32">
        <v>245</v>
      </c>
      <c r="H29" s="31">
        <f t="shared" si="1"/>
        <v>38</v>
      </c>
      <c r="I29" s="311">
        <v>29</v>
      </c>
      <c r="J29" s="325">
        <v>7</v>
      </c>
      <c r="K29" s="325">
        <v>1</v>
      </c>
      <c r="L29" s="326">
        <v>1</v>
      </c>
      <c r="M29" s="326">
        <v>0</v>
      </c>
      <c r="N29" s="352">
        <f t="shared" si="2"/>
        <v>0.13427561837455831</v>
      </c>
      <c r="O29" s="101">
        <f t="shared" si="3"/>
        <v>112</v>
      </c>
      <c r="P29" s="105">
        <v>102</v>
      </c>
      <c r="Q29" s="96">
        <v>10</v>
      </c>
      <c r="R29" s="305">
        <f t="shared" si="4"/>
        <v>0.3957597173144876</v>
      </c>
      <c r="S29" s="117">
        <f t="shared" si="5"/>
        <v>0.36042402826855124</v>
      </c>
      <c r="T29" s="111">
        <f t="shared" si="6"/>
        <v>0.0353356890459364</v>
      </c>
      <c r="U29" s="281">
        <v>0</v>
      </c>
      <c r="V29" s="283">
        <f t="shared" si="9"/>
        <v>0</v>
      </c>
      <c r="W29" s="281">
        <v>18</v>
      </c>
      <c r="X29" s="297">
        <f t="shared" si="7"/>
        <v>0.0636042402826855</v>
      </c>
      <c r="Y29" s="281">
        <v>28</v>
      </c>
      <c r="Z29" s="283">
        <f t="shared" si="8"/>
        <v>0.0989399293286219</v>
      </c>
      <c r="AA29" s="66">
        <v>31</v>
      </c>
      <c r="AB29" s="67">
        <v>233</v>
      </c>
      <c r="AC29" s="67">
        <v>19</v>
      </c>
      <c r="AD29" s="68">
        <f t="shared" si="10"/>
        <v>0</v>
      </c>
      <c r="AE29" s="631">
        <f t="shared" si="11"/>
        <v>0.10954063604240283</v>
      </c>
      <c r="AF29" s="83">
        <f t="shared" si="12"/>
        <v>0.823321554770318</v>
      </c>
      <c r="AG29" s="83">
        <f t="shared" si="13"/>
        <v>0.06713780918727916</v>
      </c>
      <c r="AH29" s="632">
        <f t="shared" si="14"/>
        <v>0</v>
      </c>
    </row>
    <row r="30" spans="1:34" s="20" customFormat="1" ht="20.25" customHeight="1" thickBot="1">
      <c r="A30" s="18">
        <v>26</v>
      </c>
      <c r="B30" s="718"/>
      <c r="C30" s="276" t="s">
        <v>40</v>
      </c>
      <c r="D30" s="30">
        <v>34</v>
      </c>
      <c r="E30" s="56">
        <v>36</v>
      </c>
      <c r="F30" s="261">
        <f t="shared" si="0"/>
        <v>0.9444444444444444</v>
      </c>
      <c r="G30" s="41">
        <v>33</v>
      </c>
      <c r="H30" s="40">
        <f t="shared" si="1"/>
        <v>1</v>
      </c>
      <c r="I30" s="312">
        <v>0</v>
      </c>
      <c r="J30" s="327">
        <v>1</v>
      </c>
      <c r="K30" s="327">
        <v>0</v>
      </c>
      <c r="L30" s="328">
        <v>0</v>
      </c>
      <c r="M30" s="328">
        <v>0</v>
      </c>
      <c r="N30" s="353">
        <f t="shared" si="2"/>
        <v>0.029411764705882353</v>
      </c>
      <c r="O30" s="102">
        <f t="shared" si="3"/>
        <v>10</v>
      </c>
      <c r="P30" s="106">
        <v>0</v>
      </c>
      <c r="Q30" s="97">
        <v>10</v>
      </c>
      <c r="R30" s="306">
        <f t="shared" si="4"/>
        <v>0.29411764705882354</v>
      </c>
      <c r="S30" s="118">
        <f t="shared" si="5"/>
        <v>0</v>
      </c>
      <c r="T30" s="112">
        <f t="shared" si="6"/>
        <v>0.29411764705882354</v>
      </c>
      <c r="U30" s="284">
        <v>0</v>
      </c>
      <c r="V30" s="285">
        <f t="shared" si="9"/>
        <v>0</v>
      </c>
      <c r="W30" s="284">
        <v>0</v>
      </c>
      <c r="X30" s="298">
        <f t="shared" si="7"/>
        <v>0</v>
      </c>
      <c r="Y30" s="284">
        <v>0</v>
      </c>
      <c r="Z30" s="285">
        <f t="shared" si="8"/>
        <v>0</v>
      </c>
      <c r="AA30" s="69">
        <v>1</v>
      </c>
      <c r="AB30" s="70">
        <v>33</v>
      </c>
      <c r="AC30" s="70">
        <v>0</v>
      </c>
      <c r="AD30" s="71">
        <f t="shared" si="10"/>
        <v>0</v>
      </c>
      <c r="AE30" s="633">
        <f t="shared" si="11"/>
        <v>0.029411764705882353</v>
      </c>
      <c r="AF30" s="84">
        <f t="shared" si="12"/>
        <v>0.9705882352941176</v>
      </c>
      <c r="AG30" s="84">
        <f t="shared" si="13"/>
        <v>0</v>
      </c>
      <c r="AH30" s="634">
        <f t="shared" si="14"/>
        <v>0</v>
      </c>
    </row>
    <row r="31" spans="1:34" s="20" customFormat="1" ht="20.25" customHeight="1" thickBot="1">
      <c r="A31" s="18">
        <v>27</v>
      </c>
      <c r="B31" s="718" t="s">
        <v>79</v>
      </c>
      <c r="C31" s="274" t="s">
        <v>2</v>
      </c>
      <c r="D31" s="36">
        <v>1476</v>
      </c>
      <c r="E31" s="54">
        <v>1543</v>
      </c>
      <c r="F31" s="259">
        <f t="shared" si="0"/>
        <v>0.9565780946208684</v>
      </c>
      <c r="G31" s="38">
        <v>1241</v>
      </c>
      <c r="H31" s="37">
        <f t="shared" si="1"/>
        <v>235</v>
      </c>
      <c r="I31" s="313">
        <v>174</v>
      </c>
      <c r="J31" s="329">
        <v>55</v>
      </c>
      <c r="K31" s="329">
        <v>1</v>
      </c>
      <c r="L31" s="330">
        <v>5</v>
      </c>
      <c r="M31" s="330">
        <v>0</v>
      </c>
      <c r="N31" s="351">
        <f t="shared" si="2"/>
        <v>0.15921409214092141</v>
      </c>
      <c r="O31" s="100">
        <f t="shared" si="3"/>
        <v>704</v>
      </c>
      <c r="P31" s="104">
        <v>621</v>
      </c>
      <c r="Q31" s="95">
        <v>83</v>
      </c>
      <c r="R31" s="303">
        <f t="shared" si="4"/>
        <v>0.47696476964769646</v>
      </c>
      <c r="S31" s="115">
        <f t="shared" si="5"/>
        <v>0.42073170731707316</v>
      </c>
      <c r="T31" s="109">
        <f t="shared" si="6"/>
        <v>0.05623306233062331</v>
      </c>
      <c r="U31" s="286">
        <v>1</v>
      </c>
      <c r="V31" s="287">
        <f t="shared" si="9"/>
        <v>0.0006775067750677507</v>
      </c>
      <c r="W31" s="286">
        <v>163</v>
      </c>
      <c r="X31" s="299">
        <f t="shared" si="7"/>
        <v>0.11043360433604336</v>
      </c>
      <c r="Y31" s="286">
        <v>173</v>
      </c>
      <c r="Z31" s="287">
        <f t="shared" si="8"/>
        <v>0.11720867208672087</v>
      </c>
      <c r="AA31" s="72">
        <v>219</v>
      </c>
      <c r="AB31" s="73">
        <v>1203</v>
      </c>
      <c r="AC31" s="73">
        <v>54</v>
      </c>
      <c r="AD31" s="74">
        <f t="shared" si="10"/>
        <v>0</v>
      </c>
      <c r="AE31" s="629">
        <f t="shared" si="11"/>
        <v>0.1483739837398374</v>
      </c>
      <c r="AF31" s="82">
        <f t="shared" si="12"/>
        <v>0.8150406504065041</v>
      </c>
      <c r="AG31" s="82">
        <f t="shared" si="13"/>
        <v>0.036585365853658534</v>
      </c>
      <c r="AH31" s="630">
        <f t="shared" si="14"/>
        <v>0</v>
      </c>
    </row>
    <row r="32" spans="1:34" s="20" customFormat="1" ht="20.25" customHeight="1" thickBot="1">
      <c r="A32" s="18">
        <v>28</v>
      </c>
      <c r="B32" s="718"/>
      <c r="C32" s="275" t="s">
        <v>3</v>
      </c>
      <c r="D32" s="29">
        <v>1110</v>
      </c>
      <c r="E32" s="55">
        <v>1103</v>
      </c>
      <c r="F32" s="260">
        <f t="shared" si="0"/>
        <v>1.0063463281958296</v>
      </c>
      <c r="G32" s="32">
        <v>947</v>
      </c>
      <c r="H32" s="31">
        <f t="shared" si="1"/>
        <v>163</v>
      </c>
      <c r="I32" s="311">
        <v>115</v>
      </c>
      <c r="J32" s="325">
        <v>43</v>
      </c>
      <c r="K32" s="325">
        <v>3</v>
      </c>
      <c r="L32" s="326">
        <v>2</v>
      </c>
      <c r="M32" s="326">
        <v>0</v>
      </c>
      <c r="N32" s="352">
        <f t="shared" si="2"/>
        <v>0.14684684684684685</v>
      </c>
      <c r="O32" s="101">
        <f t="shared" si="3"/>
        <v>537</v>
      </c>
      <c r="P32" s="105">
        <v>493</v>
      </c>
      <c r="Q32" s="96">
        <v>44</v>
      </c>
      <c r="R32" s="305">
        <f t="shared" si="4"/>
        <v>0.4837837837837838</v>
      </c>
      <c r="S32" s="117">
        <f t="shared" si="5"/>
        <v>0.44414414414414416</v>
      </c>
      <c r="T32" s="111">
        <f t="shared" si="6"/>
        <v>0.03963963963963964</v>
      </c>
      <c r="U32" s="281">
        <v>2</v>
      </c>
      <c r="V32" s="283">
        <f t="shared" si="9"/>
        <v>0.0018018018018018018</v>
      </c>
      <c r="W32" s="281">
        <v>153</v>
      </c>
      <c r="X32" s="297">
        <f t="shared" si="7"/>
        <v>0.13783783783783785</v>
      </c>
      <c r="Y32" s="281">
        <v>57</v>
      </c>
      <c r="Z32" s="283">
        <f t="shared" si="8"/>
        <v>0.051351351351351354</v>
      </c>
      <c r="AA32" s="66">
        <v>795</v>
      </c>
      <c r="AB32" s="67">
        <v>224</v>
      </c>
      <c r="AC32" s="67">
        <v>91</v>
      </c>
      <c r="AD32" s="68">
        <f t="shared" si="10"/>
        <v>0</v>
      </c>
      <c r="AE32" s="631">
        <f t="shared" si="11"/>
        <v>0.7162162162162162</v>
      </c>
      <c r="AF32" s="83">
        <f t="shared" si="12"/>
        <v>0.2018018018018018</v>
      </c>
      <c r="AG32" s="83">
        <f t="shared" si="13"/>
        <v>0.08198198198198198</v>
      </c>
      <c r="AH32" s="632">
        <f t="shared" si="14"/>
        <v>0</v>
      </c>
    </row>
    <row r="33" spans="1:34" s="20" customFormat="1" ht="20.25" customHeight="1" thickBot="1">
      <c r="A33" s="18">
        <v>29</v>
      </c>
      <c r="B33" s="718"/>
      <c r="C33" s="275" t="s">
        <v>4</v>
      </c>
      <c r="D33" s="29">
        <v>884</v>
      </c>
      <c r="E33" s="55">
        <v>941</v>
      </c>
      <c r="F33" s="260">
        <f t="shared" si="0"/>
        <v>0.9394261424017003</v>
      </c>
      <c r="G33" s="32">
        <v>791</v>
      </c>
      <c r="H33" s="31">
        <f t="shared" si="1"/>
        <v>93</v>
      </c>
      <c r="I33" s="311">
        <v>73</v>
      </c>
      <c r="J33" s="325">
        <v>18</v>
      </c>
      <c r="K33" s="325">
        <v>0</v>
      </c>
      <c r="L33" s="326">
        <v>2</v>
      </c>
      <c r="M33" s="326">
        <v>0</v>
      </c>
      <c r="N33" s="352">
        <f t="shared" si="2"/>
        <v>0.10520361990950226</v>
      </c>
      <c r="O33" s="101">
        <f t="shared" si="3"/>
        <v>253</v>
      </c>
      <c r="P33" s="105">
        <v>231</v>
      </c>
      <c r="Q33" s="96">
        <v>22</v>
      </c>
      <c r="R33" s="305">
        <f t="shared" si="4"/>
        <v>0.2861990950226244</v>
      </c>
      <c r="S33" s="117">
        <f t="shared" si="5"/>
        <v>0.26131221719457015</v>
      </c>
      <c r="T33" s="111">
        <f t="shared" si="6"/>
        <v>0.024886877828054297</v>
      </c>
      <c r="U33" s="281">
        <v>1</v>
      </c>
      <c r="V33" s="283">
        <f t="shared" si="9"/>
        <v>0.0011312217194570137</v>
      </c>
      <c r="W33" s="281">
        <v>128</v>
      </c>
      <c r="X33" s="297">
        <f t="shared" si="7"/>
        <v>0.14479638009049775</v>
      </c>
      <c r="Y33" s="281">
        <v>106</v>
      </c>
      <c r="Z33" s="283">
        <f t="shared" si="8"/>
        <v>0.11990950226244344</v>
      </c>
      <c r="AA33" s="66">
        <v>5</v>
      </c>
      <c r="AB33" s="67">
        <v>860</v>
      </c>
      <c r="AC33" s="67">
        <v>19</v>
      </c>
      <c r="AD33" s="68">
        <f t="shared" si="10"/>
        <v>0</v>
      </c>
      <c r="AE33" s="631">
        <f t="shared" si="11"/>
        <v>0.005656108597285068</v>
      </c>
      <c r="AF33" s="83">
        <f t="shared" si="12"/>
        <v>0.9728506787330317</v>
      </c>
      <c r="AG33" s="83">
        <f t="shared" si="13"/>
        <v>0.021493212669683258</v>
      </c>
      <c r="AH33" s="632">
        <f t="shared" si="14"/>
        <v>0</v>
      </c>
    </row>
    <row r="34" spans="1:34" s="20" customFormat="1" ht="20.25" customHeight="1" thickBot="1">
      <c r="A34" s="18">
        <v>30</v>
      </c>
      <c r="B34" s="718"/>
      <c r="C34" s="275" t="s">
        <v>5</v>
      </c>
      <c r="D34" s="29">
        <v>512</v>
      </c>
      <c r="E34" s="55">
        <v>521</v>
      </c>
      <c r="F34" s="260">
        <f t="shared" si="0"/>
        <v>0.982725527831094</v>
      </c>
      <c r="G34" s="32">
        <v>449</v>
      </c>
      <c r="H34" s="31">
        <f t="shared" si="1"/>
        <v>63</v>
      </c>
      <c r="I34" s="311">
        <v>40</v>
      </c>
      <c r="J34" s="325">
        <v>23</v>
      </c>
      <c r="K34" s="325">
        <v>0</v>
      </c>
      <c r="L34" s="326">
        <v>0</v>
      </c>
      <c r="M34" s="326">
        <v>0</v>
      </c>
      <c r="N34" s="352">
        <f t="shared" si="2"/>
        <v>0.123046875</v>
      </c>
      <c r="O34" s="101">
        <f t="shared" si="3"/>
        <v>220</v>
      </c>
      <c r="P34" s="105">
        <v>182</v>
      </c>
      <c r="Q34" s="96">
        <v>38</v>
      </c>
      <c r="R34" s="305">
        <f t="shared" si="4"/>
        <v>0.4296875</v>
      </c>
      <c r="S34" s="117">
        <f t="shared" si="5"/>
        <v>0.35546875</v>
      </c>
      <c r="T34" s="111">
        <f t="shared" si="6"/>
        <v>0.07421875</v>
      </c>
      <c r="U34" s="281">
        <v>0</v>
      </c>
      <c r="V34" s="283">
        <f t="shared" si="9"/>
        <v>0</v>
      </c>
      <c r="W34" s="281">
        <v>38</v>
      </c>
      <c r="X34" s="297">
        <f t="shared" si="7"/>
        <v>0.07421875</v>
      </c>
      <c r="Y34" s="281">
        <v>0</v>
      </c>
      <c r="Z34" s="283">
        <f t="shared" si="8"/>
        <v>0</v>
      </c>
      <c r="AA34" s="66">
        <v>315</v>
      </c>
      <c r="AB34" s="67">
        <v>183</v>
      </c>
      <c r="AC34" s="67">
        <v>14</v>
      </c>
      <c r="AD34" s="68">
        <f t="shared" si="10"/>
        <v>0</v>
      </c>
      <c r="AE34" s="631">
        <f t="shared" si="11"/>
        <v>0.615234375</v>
      </c>
      <c r="AF34" s="83">
        <f t="shared" si="12"/>
        <v>0.357421875</v>
      </c>
      <c r="AG34" s="83">
        <f t="shared" si="13"/>
        <v>0.02734375</v>
      </c>
      <c r="AH34" s="632">
        <f t="shared" si="14"/>
        <v>0</v>
      </c>
    </row>
    <row r="35" spans="1:34" s="20" customFormat="1" ht="20.25" customHeight="1" thickBot="1">
      <c r="A35" s="18">
        <v>31</v>
      </c>
      <c r="B35" s="718"/>
      <c r="C35" s="278" t="s">
        <v>1</v>
      </c>
      <c r="D35" s="29">
        <v>279</v>
      </c>
      <c r="E35" s="55">
        <v>279</v>
      </c>
      <c r="F35" s="265">
        <f t="shared" si="0"/>
        <v>1</v>
      </c>
      <c r="G35" s="32">
        <v>239</v>
      </c>
      <c r="H35" s="31">
        <f t="shared" si="1"/>
        <v>40</v>
      </c>
      <c r="I35" s="311">
        <v>33</v>
      </c>
      <c r="J35" s="325">
        <v>5</v>
      </c>
      <c r="K35" s="325">
        <v>1</v>
      </c>
      <c r="L35" s="326">
        <v>1</v>
      </c>
      <c r="M35" s="326">
        <v>0</v>
      </c>
      <c r="N35" s="352">
        <f t="shared" si="2"/>
        <v>0.14336917562724014</v>
      </c>
      <c r="O35" s="101">
        <f t="shared" si="3"/>
        <v>122</v>
      </c>
      <c r="P35" s="105">
        <v>105</v>
      </c>
      <c r="Q35" s="96">
        <v>17</v>
      </c>
      <c r="R35" s="305">
        <f t="shared" si="4"/>
        <v>0.43727598566308246</v>
      </c>
      <c r="S35" s="117">
        <f t="shared" si="5"/>
        <v>0.3763440860215054</v>
      </c>
      <c r="T35" s="111">
        <f t="shared" si="6"/>
        <v>0.06093189964157706</v>
      </c>
      <c r="U35" s="281">
        <v>6</v>
      </c>
      <c r="V35" s="283">
        <f t="shared" si="9"/>
        <v>0.021505376344086023</v>
      </c>
      <c r="W35" s="281">
        <v>27</v>
      </c>
      <c r="X35" s="297">
        <f t="shared" si="7"/>
        <v>0.0967741935483871</v>
      </c>
      <c r="Y35" s="281">
        <v>27</v>
      </c>
      <c r="Z35" s="283">
        <f t="shared" si="8"/>
        <v>0.0967741935483871</v>
      </c>
      <c r="AA35" s="66">
        <v>29</v>
      </c>
      <c r="AB35" s="67">
        <v>237</v>
      </c>
      <c r="AC35" s="67">
        <v>13</v>
      </c>
      <c r="AD35" s="68">
        <f t="shared" si="10"/>
        <v>0</v>
      </c>
      <c r="AE35" s="631">
        <f t="shared" si="11"/>
        <v>0.1039426523297491</v>
      </c>
      <c r="AF35" s="83">
        <f t="shared" si="12"/>
        <v>0.8494623655913979</v>
      </c>
      <c r="AG35" s="83">
        <f t="shared" si="13"/>
        <v>0.04659498207885305</v>
      </c>
      <c r="AH35" s="632">
        <f t="shared" si="14"/>
        <v>0</v>
      </c>
    </row>
    <row r="36" spans="1:34" s="20" customFormat="1" ht="20.25" customHeight="1" thickBot="1">
      <c r="A36" s="18">
        <v>32</v>
      </c>
      <c r="B36" s="718"/>
      <c r="C36" s="275" t="s">
        <v>15</v>
      </c>
      <c r="D36" s="29">
        <v>422</v>
      </c>
      <c r="E36" s="55">
        <v>446</v>
      </c>
      <c r="F36" s="260">
        <f t="shared" si="0"/>
        <v>0.9461883408071748</v>
      </c>
      <c r="G36" s="32">
        <v>379</v>
      </c>
      <c r="H36" s="31">
        <f t="shared" si="1"/>
        <v>43</v>
      </c>
      <c r="I36" s="311">
        <v>35</v>
      </c>
      <c r="J36" s="325">
        <v>8</v>
      </c>
      <c r="K36" s="325">
        <v>0</v>
      </c>
      <c r="L36" s="326">
        <v>0</v>
      </c>
      <c r="M36" s="326">
        <v>0</v>
      </c>
      <c r="N36" s="352">
        <f t="shared" si="2"/>
        <v>0.1018957345971564</v>
      </c>
      <c r="O36" s="101">
        <f t="shared" si="3"/>
        <v>103</v>
      </c>
      <c r="P36" s="105">
        <v>101</v>
      </c>
      <c r="Q36" s="96">
        <v>2</v>
      </c>
      <c r="R36" s="305">
        <f t="shared" si="4"/>
        <v>0.24407582938388625</v>
      </c>
      <c r="S36" s="117">
        <f t="shared" si="5"/>
        <v>0.23933649289099526</v>
      </c>
      <c r="T36" s="111">
        <f t="shared" si="6"/>
        <v>0.004739336492890996</v>
      </c>
      <c r="U36" s="281">
        <v>0</v>
      </c>
      <c r="V36" s="283">
        <f t="shared" si="9"/>
        <v>0</v>
      </c>
      <c r="W36" s="281">
        <v>54</v>
      </c>
      <c r="X36" s="297">
        <f t="shared" si="7"/>
        <v>0.12796208530805686</v>
      </c>
      <c r="Y36" s="281">
        <v>30</v>
      </c>
      <c r="Z36" s="283">
        <f t="shared" si="8"/>
        <v>0.07109004739336493</v>
      </c>
      <c r="AA36" s="66">
        <v>88</v>
      </c>
      <c r="AB36" s="67">
        <v>311</v>
      </c>
      <c r="AC36" s="67">
        <v>23</v>
      </c>
      <c r="AD36" s="68">
        <f t="shared" si="10"/>
        <v>0</v>
      </c>
      <c r="AE36" s="631">
        <f t="shared" si="11"/>
        <v>0.20853080568720378</v>
      </c>
      <c r="AF36" s="83">
        <f t="shared" si="12"/>
        <v>0.7369668246445498</v>
      </c>
      <c r="AG36" s="83">
        <f t="shared" si="13"/>
        <v>0.054502369668246446</v>
      </c>
      <c r="AH36" s="632">
        <f t="shared" si="14"/>
        <v>0</v>
      </c>
    </row>
    <row r="37" spans="1:34" s="20" customFormat="1" ht="20.25" customHeight="1" thickBot="1">
      <c r="A37" s="18">
        <v>33</v>
      </c>
      <c r="B37" s="718"/>
      <c r="C37" s="276" t="s">
        <v>6</v>
      </c>
      <c r="D37" s="30">
        <v>132</v>
      </c>
      <c r="E37" s="56">
        <v>138</v>
      </c>
      <c r="F37" s="261">
        <f t="shared" si="0"/>
        <v>0.9565217391304348</v>
      </c>
      <c r="G37" s="41">
        <v>111</v>
      </c>
      <c r="H37" s="40">
        <f t="shared" si="1"/>
        <v>21</v>
      </c>
      <c r="I37" s="312">
        <v>18</v>
      </c>
      <c r="J37" s="327">
        <v>3</v>
      </c>
      <c r="K37" s="327">
        <v>0</v>
      </c>
      <c r="L37" s="328">
        <v>0</v>
      </c>
      <c r="M37" s="328">
        <v>0</v>
      </c>
      <c r="N37" s="353">
        <f t="shared" si="2"/>
        <v>0.1590909090909091</v>
      </c>
      <c r="O37" s="102">
        <f t="shared" si="3"/>
        <v>44</v>
      </c>
      <c r="P37" s="106">
        <v>43</v>
      </c>
      <c r="Q37" s="97">
        <v>1</v>
      </c>
      <c r="R37" s="306">
        <f t="shared" si="4"/>
        <v>0.3333333333333333</v>
      </c>
      <c r="S37" s="118">
        <f t="shared" si="5"/>
        <v>0.32575757575757575</v>
      </c>
      <c r="T37" s="112">
        <f t="shared" si="6"/>
        <v>0.007575757575757576</v>
      </c>
      <c r="U37" s="284">
        <v>6</v>
      </c>
      <c r="V37" s="285">
        <f t="shared" si="9"/>
        <v>0.045454545454545456</v>
      </c>
      <c r="W37" s="284">
        <v>8</v>
      </c>
      <c r="X37" s="298">
        <f t="shared" si="7"/>
        <v>0.06060606060606061</v>
      </c>
      <c r="Y37" s="284">
        <v>3</v>
      </c>
      <c r="Z37" s="285">
        <f t="shared" si="8"/>
        <v>0.022727272727272728</v>
      </c>
      <c r="AA37" s="69">
        <v>3</v>
      </c>
      <c r="AB37" s="70">
        <v>125</v>
      </c>
      <c r="AC37" s="70">
        <v>4</v>
      </c>
      <c r="AD37" s="71">
        <f t="shared" si="10"/>
        <v>0</v>
      </c>
      <c r="AE37" s="633">
        <f t="shared" si="11"/>
        <v>0.022727272727272728</v>
      </c>
      <c r="AF37" s="84">
        <f t="shared" si="12"/>
        <v>0.946969696969697</v>
      </c>
      <c r="AG37" s="84">
        <f t="shared" si="13"/>
        <v>0.030303030303030304</v>
      </c>
      <c r="AH37" s="634">
        <f t="shared" si="14"/>
        <v>0</v>
      </c>
    </row>
    <row r="38" spans="2:34" s="20" customFormat="1" ht="5.25" customHeight="1" thickBot="1">
      <c r="B38" s="23"/>
      <c r="C38" s="24"/>
      <c r="D38" s="45"/>
      <c r="E38" s="45"/>
      <c r="F38" s="48"/>
      <c r="G38" s="45"/>
      <c r="H38" s="25"/>
      <c r="I38" s="25"/>
      <c r="J38" s="25"/>
      <c r="K38" s="25"/>
      <c r="L38" s="25"/>
      <c r="M38" s="25"/>
      <c r="N38" s="226"/>
      <c r="O38" s="46"/>
      <c r="P38" s="46"/>
      <c r="Q38" s="46"/>
      <c r="R38" s="47"/>
      <c r="S38" s="47"/>
      <c r="T38" s="47"/>
      <c r="U38" s="64"/>
      <c r="V38" s="65"/>
      <c r="W38" s="64"/>
      <c r="X38" s="65"/>
      <c r="Y38" s="64"/>
      <c r="Z38" s="65"/>
      <c r="AA38" s="64"/>
      <c r="AB38" s="64"/>
      <c r="AC38" s="64"/>
      <c r="AD38" s="92"/>
      <c r="AE38" s="65"/>
      <c r="AF38" s="65"/>
      <c r="AG38" s="65"/>
      <c r="AH38" s="65"/>
    </row>
    <row r="39" spans="1:34" s="20" customFormat="1" ht="20.25" customHeight="1">
      <c r="A39" s="18">
        <v>34</v>
      </c>
      <c r="B39" s="689" t="s">
        <v>35</v>
      </c>
      <c r="C39" s="690"/>
      <c r="D39" s="36">
        <v>5237</v>
      </c>
      <c r="E39" s="54">
        <v>5441</v>
      </c>
      <c r="F39" s="266">
        <f>D39/E39</f>
        <v>0.96250689211542</v>
      </c>
      <c r="G39" s="54">
        <v>4535</v>
      </c>
      <c r="H39" s="37">
        <f>SUM(I39:L39)</f>
        <v>702</v>
      </c>
      <c r="I39" s="313">
        <v>488</v>
      </c>
      <c r="J39" s="329">
        <v>162</v>
      </c>
      <c r="K39" s="329">
        <v>5</v>
      </c>
      <c r="L39" s="330">
        <v>47</v>
      </c>
      <c r="M39" s="330">
        <v>0</v>
      </c>
      <c r="N39" s="351">
        <f>(H39/D39)</f>
        <v>0.13404620966202024</v>
      </c>
      <c r="O39" s="100">
        <f>SUM(P39:Q39)</f>
        <v>2580</v>
      </c>
      <c r="P39" s="122">
        <v>2221</v>
      </c>
      <c r="Q39" s="39">
        <v>359</v>
      </c>
      <c r="R39" s="303">
        <f aca="true" t="shared" si="15" ref="R39:T40">O39/$D39</f>
        <v>0.49264846286041625</v>
      </c>
      <c r="S39" s="115">
        <f t="shared" si="15"/>
        <v>0.4240977658965056</v>
      </c>
      <c r="T39" s="109">
        <f t="shared" si="15"/>
        <v>0.06855069696391064</v>
      </c>
      <c r="U39" s="286">
        <v>138</v>
      </c>
      <c r="V39" s="287">
        <f>U39/D39</f>
        <v>0.026350964292533894</v>
      </c>
      <c r="W39" s="286">
        <v>978</v>
      </c>
      <c r="X39" s="299">
        <f>W39/$D39</f>
        <v>0.18674813824708802</v>
      </c>
      <c r="Y39" s="286">
        <v>200</v>
      </c>
      <c r="Z39" s="287">
        <f>Y39/$D39</f>
        <v>0.038189803322512886</v>
      </c>
      <c r="AA39" s="72">
        <v>465</v>
      </c>
      <c r="AB39" s="73">
        <v>4337</v>
      </c>
      <c r="AC39" s="73">
        <v>434</v>
      </c>
      <c r="AD39" s="74">
        <f t="shared" si="10"/>
        <v>1</v>
      </c>
      <c r="AE39" s="629">
        <f aca="true" t="shared" si="16" ref="AE39:AG40">AA39/$D39</f>
        <v>0.08879129272484247</v>
      </c>
      <c r="AF39" s="82">
        <f t="shared" si="16"/>
        <v>0.828145885048692</v>
      </c>
      <c r="AG39" s="82">
        <f t="shared" si="16"/>
        <v>0.08287187320985297</v>
      </c>
      <c r="AH39" s="630">
        <f t="shared" si="14"/>
        <v>0.00019094901661256445</v>
      </c>
    </row>
    <row r="40" spans="1:34" s="20" customFormat="1" ht="20.25" customHeight="1" thickBot="1">
      <c r="A40" s="18">
        <v>35</v>
      </c>
      <c r="B40" s="691" t="s">
        <v>39</v>
      </c>
      <c r="C40" s="692"/>
      <c r="D40" s="30">
        <v>4785</v>
      </c>
      <c r="E40" s="56">
        <v>7270</v>
      </c>
      <c r="F40" s="267">
        <f>D40/E40</f>
        <v>0.6581843191196699</v>
      </c>
      <c r="G40" s="56">
        <v>4308</v>
      </c>
      <c r="H40" s="59">
        <f>SUM(I40:M40)</f>
        <v>464</v>
      </c>
      <c r="I40" s="336">
        <v>337</v>
      </c>
      <c r="J40" s="337">
        <v>103</v>
      </c>
      <c r="K40" s="337">
        <v>3</v>
      </c>
      <c r="L40" s="338">
        <v>17</v>
      </c>
      <c r="M40" s="338">
        <v>4</v>
      </c>
      <c r="N40" s="353">
        <f>(H40/D40)</f>
        <v>0.09696969696969697</v>
      </c>
      <c r="O40" s="102">
        <f>SUM(P40:Q40)</f>
        <v>1449</v>
      </c>
      <c r="P40" s="123">
        <v>1189</v>
      </c>
      <c r="Q40" s="49">
        <v>260</v>
      </c>
      <c r="R40" s="306">
        <f t="shared" si="15"/>
        <v>0.3028213166144201</v>
      </c>
      <c r="S40" s="118">
        <f t="shared" si="15"/>
        <v>0.24848484848484848</v>
      </c>
      <c r="T40" s="112">
        <f t="shared" si="15"/>
        <v>0.054336468129571575</v>
      </c>
      <c r="U40" s="290">
        <v>103</v>
      </c>
      <c r="V40" s="285">
        <f>U40/D40</f>
        <v>0.021525600835945662</v>
      </c>
      <c r="W40" s="290">
        <v>683</v>
      </c>
      <c r="X40" s="298">
        <f>W40/$D40</f>
        <v>0.14273772204806687</v>
      </c>
      <c r="Y40" s="290">
        <v>5</v>
      </c>
      <c r="Z40" s="285">
        <f>Y40/$D40</f>
        <v>0.0010449320794148381</v>
      </c>
      <c r="AA40" s="69">
        <v>2161</v>
      </c>
      <c r="AB40" s="70">
        <v>2300</v>
      </c>
      <c r="AC40" s="70">
        <v>296</v>
      </c>
      <c r="AD40" s="71">
        <v>28</v>
      </c>
      <c r="AE40" s="633">
        <f t="shared" si="16"/>
        <v>0.451619644723093</v>
      </c>
      <c r="AF40" s="84">
        <f t="shared" si="16"/>
        <v>0.48066875653082547</v>
      </c>
      <c r="AG40" s="84">
        <f t="shared" si="16"/>
        <v>0.06185997910135841</v>
      </c>
      <c r="AH40" s="636">
        <f t="shared" si="14"/>
        <v>0.005851619644723093</v>
      </c>
    </row>
    <row r="41" spans="2:34" ht="4.5" customHeight="1" thickBot="1">
      <c r="B41" s="23"/>
      <c r="C41" s="24"/>
      <c r="D41" s="45"/>
      <c r="E41" s="45"/>
      <c r="F41" s="26"/>
      <c r="G41" s="45"/>
      <c r="H41" s="91"/>
      <c r="I41" s="91"/>
      <c r="J41" s="91"/>
      <c r="K41" s="91"/>
      <c r="L41" s="91"/>
      <c r="M41" s="91"/>
      <c r="N41" s="226"/>
      <c r="O41" s="46"/>
      <c r="P41" s="46"/>
      <c r="Q41" s="46"/>
      <c r="R41" s="47"/>
      <c r="S41" s="47"/>
      <c r="T41" s="47"/>
      <c r="U41" s="64"/>
      <c r="V41" s="65"/>
      <c r="W41" s="64"/>
      <c r="X41" s="65"/>
      <c r="Y41" s="64"/>
      <c r="Z41" s="65"/>
      <c r="AA41" s="64"/>
      <c r="AB41" s="64"/>
      <c r="AC41" s="64"/>
      <c r="AD41" s="92"/>
      <c r="AE41" s="65"/>
      <c r="AF41" s="65"/>
      <c r="AG41" s="65"/>
      <c r="AH41" s="65"/>
    </row>
    <row r="42" spans="2:34" ht="20.25" customHeight="1" thickBot="1">
      <c r="B42" s="693" t="s">
        <v>38</v>
      </c>
      <c r="C42" s="688"/>
      <c r="D42" s="42">
        <f>D52+D39+D40</f>
        <v>27973</v>
      </c>
      <c r="E42" s="57">
        <f>E52+E39+E40</f>
        <v>31122</v>
      </c>
      <c r="F42" s="268">
        <f>D42/E42</f>
        <v>0.8988175567122936</v>
      </c>
      <c r="G42" s="57">
        <f aca="true" t="shared" si="17" ref="G42:L42">G52+G39+G40</f>
        <v>24722</v>
      </c>
      <c r="H42" s="60">
        <f t="shared" si="17"/>
        <v>3238</v>
      </c>
      <c r="I42" s="339">
        <f t="shared" si="17"/>
        <v>2359</v>
      </c>
      <c r="J42" s="340">
        <f t="shared" si="17"/>
        <v>710</v>
      </c>
      <c r="K42" s="340">
        <f t="shared" si="17"/>
        <v>39</v>
      </c>
      <c r="L42" s="341">
        <f t="shared" si="17"/>
        <v>126</v>
      </c>
      <c r="M42" s="614">
        <v>4</v>
      </c>
      <c r="N42" s="356">
        <f>H42/D42</f>
        <v>0.11575447753190576</v>
      </c>
      <c r="O42" s="308">
        <f>O52+O39+O40</f>
        <v>10697</v>
      </c>
      <c r="P42" s="124">
        <f>P52+P39+P40</f>
        <v>9234</v>
      </c>
      <c r="Q42" s="43">
        <f>Q52+Q39+Q40</f>
        <v>1463</v>
      </c>
      <c r="R42" s="307">
        <f>O42/$D42</f>
        <v>0.38240446144496476</v>
      </c>
      <c r="S42" s="120">
        <f>P42/$D42</f>
        <v>0.33010402888499624</v>
      </c>
      <c r="T42" s="114">
        <f>Q42/$D42</f>
        <v>0.05230043255996854</v>
      </c>
      <c r="U42" s="291">
        <f>U52+U39+U40</f>
        <v>309</v>
      </c>
      <c r="V42" s="292">
        <f>U42/D42</f>
        <v>0.011046366138776678</v>
      </c>
      <c r="W42" s="291">
        <f>W52+W39+W40</f>
        <v>3628</v>
      </c>
      <c r="X42" s="301">
        <f>W42/$D42</f>
        <v>0.12969649304686662</v>
      </c>
      <c r="Y42" s="291">
        <f>Y52+Y39+Y40</f>
        <v>1077</v>
      </c>
      <c r="Z42" s="292">
        <f>Y42/$D42</f>
        <v>0.03850141207593036</v>
      </c>
      <c r="AA42" s="79">
        <f>AA52+AA39+AA40</f>
        <v>8298</v>
      </c>
      <c r="AB42" s="80">
        <f>AB52+AB39+AB40</f>
        <v>17995</v>
      </c>
      <c r="AC42" s="80">
        <f>AC52+AC39+AC40</f>
        <v>1651</v>
      </c>
      <c r="AD42" s="81">
        <f t="shared" si="10"/>
        <v>29</v>
      </c>
      <c r="AE42" s="637">
        <f>AA42/$D42</f>
        <v>0.2966431916490902</v>
      </c>
      <c r="AF42" s="87">
        <f>AB42/$D42</f>
        <v>0.6432988953633861</v>
      </c>
      <c r="AG42" s="87">
        <f>AC42/$D42</f>
        <v>0.05902119901333429</v>
      </c>
      <c r="AH42" s="638">
        <f t="shared" si="14"/>
        <v>0.001036713974189397</v>
      </c>
    </row>
    <row r="43" spans="2:34" ht="4.5" customHeight="1">
      <c r="B43" s="23"/>
      <c r="C43" s="27"/>
      <c r="D43" s="45"/>
      <c r="E43" s="45"/>
      <c r="F43" s="44"/>
      <c r="G43" s="45"/>
      <c r="H43" s="91"/>
      <c r="I43" s="91"/>
      <c r="J43" s="91"/>
      <c r="K43" s="91"/>
      <c r="L43" s="91"/>
      <c r="M43" s="91"/>
      <c r="N43" s="226"/>
      <c r="O43" s="46"/>
      <c r="P43" s="46"/>
      <c r="Q43" s="46"/>
      <c r="R43" s="47"/>
      <c r="S43" s="47"/>
      <c r="T43" s="47"/>
      <c r="U43" s="92"/>
      <c r="V43" s="65"/>
      <c r="W43" s="92"/>
      <c r="X43" s="65"/>
      <c r="Y43" s="92"/>
      <c r="Z43" s="65"/>
      <c r="AA43" s="92"/>
      <c r="AB43" s="92"/>
      <c r="AC43" s="271"/>
      <c r="AD43" s="271"/>
      <c r="AE43" s="272"/>
      <c r="AF43" s="65"/>
      <c r="AG43" s="65"/>
      <c r="AH43" s="65"/>
    </row>
    <row r="44" spans="2:34" ht="18" customHeight="1" thickBot="1">
      <c r="B44" s="93" t="s">
        <v>94</v>
      </c>
      <c r="C44" s="23"/>
      <c r="D44" s="45"/>
      <c r="E44" s="45"/>
      <c r="F44" s="44"/>
      <c r="G44" s="45"/>
      <c r="H44" s="25"/>
      <c r="I44" s="25"/>
      <c r="J44" s="25"/>
      <c r="K44" s="25"/>
      <c r="L44" s="25"/>
      <c r="M44" s="25"/>
      <c r="N44" s="226"/>
      <c r="O44" s="46"/>
      <c r="P44" s="46"/>
      <c r="Q44" s="46"/>
      <c r="R44" s="47"/>
      <c r="S44" s="47"/>
      <c r="T44" s="47"/>
      <c r="U44" s="64"/>
      <c r="V44" s="65"/>
      <c r="W44" s="64"/>
      <c r="X44" s="65"/>
      <c r="Y44" s="64"/>
      <c r="Z44" s="65"/>
      <c r="AA44" s="64"/>
      <c r="AB44" s="64"/>
      <c r="AC44" s="64"/>
      <c r="AD44" s="92">
        <f t="shared" si="10"/>
        <v>0</v>
      </c>
      <c r="AE44" s="65"/>
      <c r="AF44" s="65"/>
      <c r="AG44" s="65"/>
      <c r="AH44" s="65"/>
    </row>
    <row r="45" spans="2:34" ht="20.25" customHeight="1">
      <c r="B45" s="652" t="s">
        <v>136</v>
      </c>
      <c r="C45" s="649"/>
      <c r="D45" s="52">
        <f>SUM(D5:D10)</f>
        <v>335</v>
      </c>
      <c r="E45" s="54">
        <f aca="true" t="shared" si="18" ref="E45:L45">SUM(E5:E10)</f>
        <v>342</v>
      </c>
      <c r="F45" s="266">
        <f aca="true" t="shared" si="19" ref="F45:F52">(D45/E45)</f>
        <v>0.97953216374269</v>
      </c>
      <c r="G45" s="54">
        <f t="shared" si="18"/>
        <v>288</v>
      </c>
      <c r="H45" s="37">
        <f t="shared" si="18"/>
        <v>47</v>
      </c>
      <c r="I45" s="313">
        <f t="shared" si="18"/>
        <v>35</v>
      </c>
      <c r="J45" s="329">
        <f t="shared" si="18"/>
        <v>9</v>
      </c>
      <c r="K45" s="329">
        <f t="shared" si="18"/>
        <v>2</v>
      </c>
      <c r="L45" s="330">
        <f t="shared" si="18"/>
        <v>1</v>
      </c>
      <c r="M45" s="611">
        <v>0</v>
      </c>
      <c r="N45" s="351">
        <f aca="true" t="shared" si="20" ref="N45:N52">H45/D45</f>
        <v>0.14029850746268657</v>
      </c>
      <c r="O45" s="100">
        <f>SUM(O5:O10)</f>
        <v>163</v>
      </c>
      <c r="P45" s="104">
        <f>SUM(P5:P10)</f>
        <v>143</v>
      </c>
      <c r="Q45" s="95">
        <f>SUM(Q5:Q10)</f>
        <v>20</v>
      </c>
      <c r="R45" s="303">
        <f aca="true" t="shared" si="21" ref="R45:T52">O45/$D45</f>
        <v>0.48656716417910445</v>
      </c>
      <c r="S45" s="115">
        <f t="shared" si="21"/>
        <v>0.42686567164179107</v>
      </c>
      <c r="T45" s="109">
        <f t="shared" si="21"/>
        <v>0.05970149253731343</v>
      </c>
      <c r="U45" s="286">
        <f>SUM(U5:U10)</f>
        <v>1</v>
      </c>
      <c r="V45" s="287">
        <f aca="true" t="shared" si="22" ref="V45:V52">U45/D45</f>
        <v>0.0029850746268656717</v>
      </c>
      <c r="W45" s="286">
        <f>SUM(W5:W10)</f>
        <v>28</v>
      </c>
      <c r="X45" s="299">
        <f aca="true" t="shared" si="23" ref="X45:X52">W45/$D45</f>
        <v>0.08358208955223881</v>
      </c>
      <c r="Y45" s="286">
        <f>SUM(Y5:Y10)</f>
        <v>9</v>
      </c>
      <c r="Z45" s="287">
        <f aca="true" t="shared" si="24" ref="Z45:Z52">Y45/$D45</f>
        <v>0.026865671641791045</v>
      </c>
      <c r="AA45" s="72">
        <f>SUM(AA5:AA10)</f>
        <v>198</v>
      </c>
      <c r="AB45" s="73">
        <f>SUM(AB5:AB10)</f>
        <v>134</v>
      </c>
      <c r="AC45" s="73">
        <f>SUM(AC5:AC10)</f>
        <v>3</v>
      </c>
      <c r="AD45" s="74">
        <f t="shared" si="10"/>
        <v>0</v>
      </c>
      <c r="AE45" s="629">
        <f aca="true" t="shared" si="25" ref="AE45:AG52">AA45/$D45</f>
        <v>0.591044776119403</v>
      </c>
      <c r="AF45" s="82">
        <f t="shared" si="25"/>
        <v>0.4</v>
      </c>
      <c r="AG45" s="82">
        <f t="shared" si="25"/>
        <v>0.008955223880597015</v>
      </c>
      <c r="AH45" s="630">
        <f t="shared" si="14"/>
        <v>0</v>
      </c>
    </row>
    <row r="46" spans="2:34" ht="20.25" customHeight="1">
      <c r="B46" s="650" t="s">
        <v>137</v>
      </c>
      <c r="C46" s="648"/>
      <c r="D46" s="53">
        <f>SUM(D11:D12)</f>
        <v>490</v>
      </c>
      <c r="E46" s="55">
        <f aca="true" t="shared" si="26" ref="E46:L46">SUM(E11:E12)</f>
        <v>503</v>
      </c>
      <c r="F46" s="269">
        <f t="shared" si="19"/>
        <v>0.974155069582505</v>
      </c>
      <c r="G46" s="55">
        <f t="shared" si="26"/>
        <v>439</v>
      </c>
      <c r="H46" s="58">
        <f t="shared" si="26"/>
        <v>51</v>
      </c>
      <c r="I46" s="343">
        <f t="shared" si="26"/>
        <v>39</v>
      </c>
      <c r="J46" s="344">
        <f t="shared" si="26"/>
        <v>5</v>
      </c>
      <c r="K46" s="344">
        <f t="shared" si="26"/>
        <v>5</v>
      </c>
      <c r="L46" s="345">
        <f t="shared" si="26"/>
        <v>2</v>
      </c>
      <c r="M46" s="613">
        <v>0</v>
      </c>
      <c r="N46" s="352">
        <f t="shared" si="20"/>
        <v>0.10408163265306122</v>
      </c>
      <c r="O46" s="101">
        <f>SUM(O11:O12)</f>
        <v>143</v>
      </c>
      <c r="P46" s="105">
        <f>SUM(P11:P12)</f>
        <v>129</v>
      </c>
      <c r="Q46" s="96">
        <f>SUM(Q11:Q12)</f>
        <v>14</v>
      </c>
      <c r="R46" s="305">
        <f t="shared" si="21"/>
        <v>0.29183673469387755</v>
      </c>
      <c r="S46" s="117">
        <f t="shared" si="21"/>
        <v>0.26326530612244897</v>
      </c>
      <c r="T46" s="111">
        <f t="shared" si="21"/>
        <v>0.02857142857142857</v>
      </c>
      <c r="U46" s="293">
        <f>SUM(U11:U12)</f>
        <v>4</v>
      </c>
      <c r="V46" s="283">
        <f t="shared" si="22"/>
        <v>0.00816326530612245</v>
      </c>
      <c r="W46" s="293">
        <f>SUM(W11:W12)</f>
        <v>28</v>
      </c>
      <c r="X46" s="297">
        <f t="shared" si="23"/>
        <v>0.05714285714285714</v>
      </c>
      <c r="Y46" s="293">
        <f>SUM(Y11:Y12)</f>
        <v>21</v>
      </c>
      <c r="Z46" s="283">
        <f t="shared" si="24"/>
        <v>0.04285714285714286</v>
      </c>
      <c r="AA46" s="75">
        <f>SUM(AA11:AA12)</f>
        <v>268</v>
      </c>
      <c r="AB46" s="76">
        <f>SUM(AB11:AB12)</f>
        <v>200</v>
      </c>
      <c r="AC46" s="76">
        <f>SUM(AC11:AC12)</f>
        <v>22</v>
      </c>
      <c r="AD46" s="68">
        <f t="shared" si="10"/>
        <v>0</v>
      </c>
      <c r="AE46" s="631">
        <f t="shared" si="25"/>
        <v>0.5469387755102041</v>
      </c>
      <c r="AF46" s="83">
        <f t="shared" si="25"/>
        <v>0.40816326530612246</v>
      </c>
      <c r="AG46" s="83">
        <f t="shared" si="25"/>
        <v>0.044897959183673466</v>
      </c>
      <c r="AH46" s="639">
        <f t="shared" si="14"/>
        <v>0</v>
      </c>
    </row>
    <row r="47" spans="2:34" ht="20.25" customHeight="1">
      <c r="B47" s="650" t="s">
        <v>138</v>
      </c>
      <c r="C47" s="648"/>
      <c r="D47" s="53">
        <f>SUM(D13:D20)</f>
        <v>4306</v>
      </c>
      <c r="E47" s="55">
        <f aca="true" t="shared" si="27" ref="E47:L47">SUM(E13:E20)</f>
        <v>4381</v>
      </c>
      <c r="F47" s="269">
        <f t="shared" si="19"/>
        <v>0.9828806208628167</v>
      </c>
      <c r="G47" s="55">
        <f t="shared" si="27"/>
        <v>3854</v>
      </c>
      <c r="H47" s="58">
        <f t="shared" si="27"/>
        <v>452</v>
      </c>
      <c r="I47" s="343">
        <f t="shared" si="27"/>
        <v>329</v>
      </c>
      <c r="J47" s="344">
        <f t="shared" si="27"/>
        <v>96</v>
      </c>
      <c r="K47" s="344">
        <f t="shared" si="27"/>
        <v>5</v>
      </c>
      <c r="L47" s="345">
        <f t="shared" si="27"/>
        <v>22</v>
      </c>
      <c r="M47" s="613">
        <v>0</v>
      </c>
      <c r="N47" s="352">
        <f t="shared" si="20"/>
        <v>0.1049698095680446</v>
      </c>
      <c r="O47" s="101">
        <f>SUM(O13:O20)</f>
        <v>1472</v>
      </c>
      <c r="P47" s="105">
        <f>SUM(P13:P20)</f>
        <v>1279</v>
      </c>
      <c r="Q47" s="96">
        <f>SUM(Q13:Q20)</f>
        <v>193</v>
      </c>
      <c r="R47" s="305">
        <f t="shared" si="21"/>
        <v>0.341848583372039</v>
      </c>
      <c r="S47" s="117">
        <f t="shared" si="21"/>
        <v>0.29702740362285185</v>
      </c>
      <c r="T47" s="111">
        <f t="shared" si="21"/>
        <v>0.04482117974918718</v>
      </c>
      <c r="U47" s="293">
        <f>SUM(U13:U20)</f>
        <v>4</v>
      </c>
      <c r="V47" s="283">
        <f t="shared" si="22"/>
        <v>0.0009289363678588017</v>
      </c>
      <c r="W47" s="293">
        <f>SUM(W13:W20)</f>
        <v>414</v>
      </c>
      <c r="X47" s="297">
        <f t="shared" si="23"/>
        <v>0.09614491407338598</v>
      </c>
      <c r="Y47" s="293">
        <f>SUM(Y13:Y20)</f>
        <v>33</v>
      </c>
      <c r="Z47" s="283">
        <f t="shared" si="24"/>
        <v>0.007663725034835114</v>
      </c>
      <c r="AA47" s="75">
        <f>SUM(AA13:AA20)</f>
        <v>1162</v>
      </c>
      <c r="AB47" s="76">
        <f>SUM(AB13:AB20)</f>
        <v>2876</v>
      </c>
      <c r="AC47" s="76">
        <f>SUM(AC13:AC20)</f>
        <v>268</v>
      </c>
      <c r="AD47" s="68">
        <f t="shared" si="10"/>
        <v>0</v>
      </c>
      <c r="AE47" s="631">
        <f t="shared" si="25"/>
        <v>0.2698560148629819</v>
      </c>
      <c r="AF47" s="83">
        <f t="shared" si="25"/>
        <v>0.6679052484904784</v>
      </c>
      <c r="AG47" s="83">
        <f t="shared" si="25"/>
        <v>0.062238736646539713</v>
      </c>
      <c r="AH47" s="639">
        <f t="shared" si="14"/>
        <v>0</v>
      </c>
    </row>
    <row r="48" spans="2:34" ht="20.25" customHeight="1">
      <c r="B48" s="650" t="s">
        <v>76</v>
      </c>
      <c r="C48" s="648"/>
      <c r="D48" s="53">
        <f>SUM(D21:D22)</f>
        <v>1001</v>
      </c>
      <c r="E48" s="55">
        <f aca="true" t="shared" si="28" ref="E48:L48">SUM(E21:E22)</f>
        <v>1044</v>
      </c>
      <c r="F48" s="269">
        <f t="shared" si="19"/>
        <v>0.9588122605363985</v>
      </c>
      <c r="G48" s="55">
        <f t="shared" si="28"/>
        <v>873</v>
      </c>
      <c r="H48" s="58">
        <f t="shared" si="28"/>
        <v>128</v>
      </c>
      <c r="I48" s="343">
        <f t="shared" si="28"/>
        <v>92</v>
      </c>
      <c r="J48" s="344">
        <f t="shared" si="28"/>
        <v>32</v>
      </c>
      <c r="K48" s="344">
        <f t="shared" si="28"/>
        <v>0</v>
      </c>
      <c r="L48" s="345">
        <f t="shared" si="28"/>
        <v>4</v>
      </c>
      <c r="M48" s="613">
        <v>0</v>
      </c>
      <c r="N48" s="352">
        <f t="shared" si="20"/>
        <v>0.12787212787212787</v>
      </c>
      <c r="O48" s="101">
        <f>SUM(O21:O22)</f>
        <v>428</v>
      </c>
      <c r="P48" s="105">
        <f>SUM(P21:P22)</f>
        <v>373</v>
      </c>
      <c r="Q48" s="96">
        <f>SUM(Q21:Q22)</f>
        <v>55</v>
      </c>
      <c r="R48" s="305">
        <f t="shared" si="21"/>
        <v>0.4275724275724276</v>
      </c>
      <c r="S48" s="117">
        <f t="shared" si="21"/>
        <v>0.3726273726273726</v>
      </c>
      <c r="T48" s="111">
        <f t="shared" si="21"/>
        <v>0.054945054945054944</v>
      </c>
      <c r="U48" s="293">
        <f>SUM(U21:U22)</f>
        <v>12</v>
      </c>
      <c r="V48" s="283">
        <f t="shared" si="22"/>
        <v>0.011988011988011988</v>
      </c>
      <c r="W48" s="293">
        <f>SUM(W21:W22)</f>
        <v>65</v>
      </c>
      <c r="X48" s="297">
        <f t="shared" si="23"/>
        <v>0.06493506493506493</v>
      </c>
      <c r="Y48" s="293">
        <f>SUM(Y21:Y22)</f>
        <v>5</v>
      </c>
      <c r="Z48" s="283">
        <f t="shared" si="24"/>
        <v>0.004995004995004995</v>
      </c>
      <c r="AA48" s="75">
        <f>SUM(AA21:AA22)</f>
        <v>22</v>
      </c>
      <c r="AB48" s="76">
        <f>SUM(AB21:AB22)</f>
        <v>861</v>
      </c>
      <c r="AC48" s="76">
        <f>SUM(AC21:AC22)</f>
        <v>118</v>
      </c>
      <c r="AD48" s="68">
        <f t="shared" si="10"/>
        <v>0</v>
      </c>
      <c r="AE48" s="631">
        <f t="shared" si="25"/>
        <v>0.02197802197802198</v>
      </c>
      <c r="AF48" s="83">
        <f t="shared" si="25"/>
        <v>0.8601398601398601</v>
      </c>
      <c r="AG48" s="83">
        <f t="shared" si="25"/>
        <v>0.11788211788211789</v>
      </c>
      <c r="AH48" s="639">
        <f t="shared" si="14"/>
        <v>0</v>
      </c>
    </row>
    <row r="49" spans="2:34" ht="20.25" customHeight="1">
      <c r="B49" s="650" t="s">
        <v>139</v>
      </c>
      <c r="C49" s="648"/>
      <c r="D49" s="53">
        <f>SUM(D23:D24)</f>
        <v>3125</v>
      </c>
      <c r="E49" s="55">
        <f aca="true" t="shared" si="29" ref="E49:L49">SUM(E23:E24)</f>
        <v>3198</v>
      </c>
      <c r="F49" s="269">
        <f t="shared" si="19"/>
        <v>0.9771732332707942</v>
      </c>
      <c r="G49" s="55">
        <f t="shared" si="29"/>
        <v>2766</v>
      </c>
      <c r="H49" s="58">
        <f t="shared" si="29"/>
        <v>359</v>
      </c>
      <c r="I49" s="343">
        <f t="shared" si="29"/>
        <v>261</v>
      </c>
      <c r="J49" s="344">
        <f t="shared" si="29"/>
        <v>81</v>
      </c>
      <c r="K49" s="344">
        <f t="shared" si="29"/>
        <v>6</v>
      </c>
      <c r="L49" s="345">
        <f t="shared" si="29"/>
        <v>11</v>
      </c>
      <c r="M49" s="613">
        <v>0</v>
      </c>
      <c r="N49" s="352">
        <f t="shared" si="20"/>
        <v>0.11488</v>
      </c>
      <c r="O49" s="101">
        <f>SUM(O23:O24)</f>
        <v>1297</v>
      </c>
      <c r="P49" s="105">
        <f>SUM(P23:P24)</f>
        <v>1120</v>
      </c>
      <c r="Q49" s="96">
        <f>SUM(Q23:Q24)</f>
        <v>177</v>
      </c>
      <c r="R49" s="305">
        <f t="shared" si="21"/>
        <v>0.41504</v>
      </c>
      <c r="S49" s="117">
        <f t="shared" si="21"/>
        <v>0.3584</v>
      </c>
      <c r="T49" s="111">
        <f t="shared" si="21"/>
        <v>0.05664</v>
      </c>
      <c r="U49" s="293">
        <f>SUM(U23:U24)</f>
        <v>18</v>
      </c>
      <c r="V49" s="283">
        <f t="shared" si="22"/>
        <v>0.00576</v>
      </c>
      <c r="W49" s="293">
        <f>SUM(W23:W24)</f>
        <v>397</v>
      </c>
      <c r="X49" s="297">
        <f t="shared" si="23"/>
        <v>0.12704</v>
      </c>
      <c r="Y49" s="293">
        <f>SUM(Y23:Y24)</f>
        <v>319</v>
      </c>
      <c r="Z49" s="283">
        <f t="shared" si="24"/>
        <v>0.10208</v>
      </c>
      <c r="AA49" s="75">
        <f>SUM(AA23:AA24)</f>
        <v>1035</v>
      </c>
      <c r="AB49" s="76">
        <f>SUM(AB23:AB24)</f>
        <v>1947</v>
      </c>
      <c r="AC49" s="76">
        <f>SUM(AC23:AC24)</f>
        <v>143</v>
      </c>
      <c r="AD49" s="68">
        <f t="shared" si="10"/>
        <v>0</v>
      </c>
      <c r="AE49" s="631">
        <f t="shared" si="25"/>
        <v>0.3312</v>
      </c>
      <c r="AF49" s="83">
        <f t="shared" si="25"/>
        <v>0.62304</v>
      </c>
      <c r="AG49" s="83">
        <f t="shared" si="25"/>
        <v>0.04576</v>
      </c>
      <c r="AH49" s="639">
        <f t="shared" si="14"/>
        <v>0</v>
      </c>
    </row>
    <row r="50" spans="2:34" ht="20.25" customHeight="1">
      <c r="B50" s="650" t="s">
        <v>140</v>
      </c>
      <c r="C50" s="648"/>
      <c r="D50" s="53">
        <f>SUM(D25:D30)</f>
        <v>3879</v>
      </c>
      <c r="E50" s="55">
        <f aca="true" t="shared" si="30" ref="E50:L50">SUM(E25:E30)</f>
        <v>3972</v>
      </c>
      <c r="F50" s="269">
        <f t="shared" si="19"/>
        <v>0.9765861027190332</v>
      </c>
      <c r="G50" s="55">
        <f t="shared" si="30"/>
        <v>3502</v>
      </c>
      <c r="H50" s="58">
        <f t="shared" si="30"/>
        <v>377</v>
      </c>
      <c r="I50" s="343">
        <f t="shared" si="30"/>
        <v>290</v>
      </c>
      <c r="J50" s="344">
        <f t="shared" si="30"/>
        <v>67</v>
      </c>
      <c r="K50" s="344">
        <f t="shared" si="30"/>
        <v>8</v>
      </c>
      <c r="L50" s="345">
        <f t="shared" si="30"/>
        <v>12</v>
      </c>
      <c r="M50" s="613">
        <v>0</v>
      </c>
      <c r="N50" s="352">
        <f t="shared" si="20"/>
        <v>0.09718999742201598</v>
      </c>
      <c r="O50" s="101">
        <f>SUM(O25:O30)</f>
        <v>1182</v>
      </c>
      <c r="P50" s="105">
        <f>SUM(P25:P30)</f>
        <v>1004</v>
      </c>
      <c r="Q50" s="96">
        <f>SUM(Q25:Q30)</f>
        <v>178</v>
      </c>
      <c r="R50" s="305">
        <f t="shared" si="21"/>
        <v>0.3047177107501933</v>
      </c>
      <c r="S50" s="117">
        <f t="shared" si="21"/>
        <v>0.2588295952565094</v>
      </c>
      <c r="T50" s="111">
        <f t="shared" si="21"/>
        <v>0.04588811549368394</v>
      </c>
      <c r="U50" s="293">
        <f>SUM(U25:U30)</f>
        <v>13</v>
      </c>
      <c r="V50" s="283">
        <f t="shared" si="22"/>
        <v>0.003351379221448827</v>
      </c>
      <c r="W50" s="293">
        <f>SUM(W25:W30)</f>
        <v>464</v>
      </c>
      <c r="X50" s="297">
        <f t="shared" si="23"/>
        <v>0.11961845836555814</v>
      </c>
      <c r="Y50" s="293">
        <f>SUM(Y25:Y30)</f>
        <v>89</v>
      </c>
      <c r="Z50" s="283">
        <f t="shared" si="24"/>
        <v>0.02294405774684197</v>
      </c>
      <c r="AA50" s="75">
        <f>SUM(AA25:AA30)</f>
        <v>1533</v>
      </c>
      <c r="AB50" s="76">
        <f>SUM(AB25:AB30)</f>
        <v>2197</v>
      </c>
      <c r="AC50" s="76">
        <f>SUM(AC25:AC30)</f>
        <v>149</v>
      </c>
      <c r="AD50" s="68">
        <f t="shared" si="10"/>
        <v>0</v>
      </c>
      <c r="AE50" s="631">
        <f t="shared" si="25"/>
        <v>0.3952049497293117</v>
      </c>
      <c r="AF50" s="83">
        <f t="shared" si="25"/>
        <v>0.5663830884248517</v>
      </c>
      <c r="AG50" s="83">
        <f t="shared" si="25"/>
        <v>0.038411961845836555</v>
      </c>
      <c r="AH50" s="639">
        <f t="shared" si="14"/>
        <v>0</v>
      </c>
    </row>
    <row r="51" spans="2:34" ht="20.25" customHeight="1" thickBot="1">
      <c r="B51" s="685" t="s">
        <v>141</v>
      </c>
      <c r="C51" s="686"/>
      <c r="D51" s="51">
        <f>SUM(D31:D37)</f>
        <v>4815</v>
      </c>
      <c r="E51" s="56">
        <f aca="true" t="shared" si="31" ref="E51:L51">SUM(E31:E37)</f>
        <v>4971</v>
      </c>
      <c r="F51" s="267">
        <f t="shared" si="19"/>
        <v>0.9686179843089922</v>
      </c>
      <c r="G51" s="56">
        <f t="shared" si="31"/>
        <v>4157</v>
      </c>
      <c r="H51" s="59">
        <f t="shared" si="31"/>
        <v>658</v>
      </c>
      <c r="I51" s="336">
        <f t="shared" si="31"/>
        <v>488</v>
      </c>
      <c r="J51" s="337">
        <f t="shared" si="31"/>
        <v>155</v>
      </c>
      <c r="K51" s="337">
        <f t="shared" si="31"/>
        <v>5</v>
      </c>
      <c r="L51" s="338">
        <f t="shared" si="31"/>
        <v>10</v>
      </c>
      <c r="M51" s="612">
        <v>0</v>
      </c>
      <c r="N51" s="353">
        <f t="shared" si="20"/>
        <v>0.136656282450675</v>
      </c>
      <c r="O51" s="102">
        <f>SUM(O31:O37)</f>
        <v>1983</v>
      </c>
      <c r="P51" s="106">
        <f>SUM(P31:P37)</f>
        <v>1776</v>
      </c>
      <c r="Q51" s="97">
        <f>SUM(Q31:Q37)</f>
        <v>207</v>
      </c>
      <c r="R51" s="306">
        <f t="shared" si="21"/>
        <v>0.4118380062305296</v>
      </c>
      <c r="S51" s="118">
        <f t="shared" si="21"/>
        <v>0.36884735202492214</v>
      </c>
      <c r="T51" s="112">
        <f t="shared" si="21"/>
        <v>0.04299065420560748</v>
      </c>
      <c r="U51" s="290">
        <f>SUM(U31:U37)</f>
        <v>16</v>
      </c>
      <c r="V51" s="285">
        <f t="shared" si="22"/>
        <v>0.0033229491173416407</v>
      </c>
      <c r="W51" s="290">
        <f>SUM(W31:W37)</f>
        <v>571</v>
      </c>
      <c r="X51" s="298">
        <f t="shared" si="23"/>
        <v>0.1185877466251298</v>
      </c>
      <c r="Y51" s="290">
        <f>SUM(Y31:Y37)</f>
        <v>396</v>
      </c>
      <c r="Z51" s="285">
        <f t="shared" si="24"/>
        <v>0.08224299065420561</v>
      </c>
      <c r="AA51" s="77">
        <f>SUM(AA31:AA37)</f>
        <v>1454</v>
      </c>
      <c r="AB51" s="78">
        <f>SUM(AB31:AB37)</f>
        <v>3143</v>
      </c>
      <c r="AC51" s="78">
        <f>SUM(AC31:AC37)</f>
        <v>218</v>
      </c>
      <c r="AD51" s="71">
        <f t="shared" si="10"/>
        <v>0</v>
      </c>
      <c r="AE51" s="633">
        <f t="shared" si="25"/>
        <v>0.3019730010384216</v>
      </c>
      <c r="AF51" s="84">
        <f t="shared" si="25"/>
        <v>0.6527518172377985</v>
      </c>
      <c r="AG51" s="84">
        <f t="shared" si="25"/>
        <v>0.04527518172377985</v>
      </c>
      <c r="AH51" s="636">
        <f t="shared" si="14"/>
        <v>0</v>
      </c>
    </row>
    <row r="52" spans="2:34" ht="32.25" customHeight="1" thickBot="1">
      <c r="B52" s="687" t="s">
        <v>93</v>
      </c>
      <c r="C52" s="688"/>
      <c r="D52" s="42">
        <f>SUM(D45:D51)</f>
        <v>17951</v>
      </c>
      <c r="E52" s="57">
        <f aca="true" t="shared" si="32" ref="E52:L52">SUM(E45:E51)</f>
        <v>18411</v>
      </c>
      <c r="F52" s="268">
        <f t="shared" si="19"/>
        <v>0.9750149367226115</v>
      </c>
      <c r="G52" s="57">
        <f t="shared" si="32"/>
        <v>15879</v>
      </c>
      <c r="H52" s="60">
        <f t="shared" si="32"/>
        <v>2072</v>
      </c>
      <c r="I52" s="339">
        <f t="shared" si="32"/>
        <v>1534</v>
      </c>
      <c r="J52" s="340">
        <f t="shared" si="32"/>
        <v>445</v>
      </c>
      <c r="K52" s="340">
        <f t="shared" si="32"/>
        <v>31</v>
      </c>
      <c r="L52" s="341">
        <f t="shared" si="32"/>
        <v>62</v>
      </c>
      <c r="M52" s="610">
        <v>0</v>
      </c>
      <c r="N52" s="357">
        <f t="shared" si="20"/>
        <v>0.11542532449445714</v>
      </c>
      <c r="O52" s="309">
        <f>SUM(O45:O51)</f>
        <v>6668</v>
      </c>
      <c r="P52" s="108">
        <f>SUM(P45:P51)</f>
        <v>5824</v>
      </c>
      <c r="Q52" s="99">
        <f>SUM(Q45:Q51)</f>
        <v>844</v>
      </c>
      <c r="R52" s="306">
        <f t="shared" si="21"/>
        <v>0.37145562921285724</v>
      </c>
      <c r="S52" s="118">
        <f t="shared" si="21"/>
        <v>0.324438749930366</v>
      </c>
      <c r="T52" s="112">
        <f t="shared" si="21"/>
        <v>0.04701687928249123</v>
      </c>
      <c r="U52" s="291">
        <f>SUM(U45:U51)</f>
        <v>68</v>
      </c>
      <c r="V52" s="294">
        <f t="shared" si="22"/>
        <v>0.0037880898000111412</v>
      </c>
      <c r="W52" s="291">
        <f>SUM(W45:W51)</f>
        <v>1967</v>
      </c>
      <c r="X52" s="302">
        <f t="shared" si="23"/>
        <v>0.1095760681856164</v>
      </c>
      <c r="Y52" s="291">
        <f>SUM(Y45:Y51)</f>
        <v>872</v>
      </c>
      <c r="Z52" s="294">
        <f t="shared" si="24"/>
        <v>0.048576680964848754</v>
      </c>
      <c r="AA52" s="69">
        <f>SUM(AA45:AA51)</f>
        <v>5672</v>
      </c>
      <c r="AB52" s="70">
        <f>SUM(AB45:AB51)</f>
        <v>11358</v>
      </c>
      <c r="AC52" s="70">
        <f>SUM(AC45:AC51)</f>
        <v>921</v>
      </c>
      <c r="AD52" s="71">
        <f t="shared" si="10"/>
        <v>0</v>
      </c>
      <c r="AE52" s="640">
        <f t="shared" si="25"/>
        <v>0.3159712550832823</v>
      </c>
      <c r="AF52" s="86">
        <f t="shared" si="25"/>
        <v>0.6327224110077433</v>
      </c>
      <c r="AG52" s="86">
        <f t="shared" si="25"/>
        <v>0.05130633390897443</v>
      </c>
      <c r="AH52" s="634">
        <f t="shared" si="14"/>
        <v>0</v>
      </c>
    </row>
    <row r="53" spans="7:20" ht="13.5">
      <c r="G53" s="45"/>
      <c r="H53" s="91"/>
      <c r="I53" s="91"/>
      <c r="J53" s="91"/>
      <c r="K53" s="91"/>
      <c r="L53" s="91"/>
      <c r="M53" s="91"/>
      <c r="N53" s="28"/>
      <c r="O53" s="46"/>
      <c r="P53" s="46"/>
      <c r="Q53" s="46"/>
      <c r="R53" s="47"/>
      <c r="S53" s="47"/>
      <c r="T53" s="47"/>
    </row>
  </sheetData>
  <mergeCells count="32">
    <mergeCell ref="B51:C51"/>
    <mergeCell ref="B52:C52"/>
    <mergeCell ref="B47:C47"/>
    <mergeCell ref="B48:C48"/>
    <mergeCell ref="B49:C49"/>
    <mergeCell ref="B50:C50"/>
    <mergeCell ref="B40:C40"/>
    <mergeCell ref="B42:C42"/>
    <mergeCell ref="B45:C45"/>
    <mergeCell ref="B46:C46"/>
    <mergeCell ref="B23:B24"/>
    <mergeCell ref="B25:B30"/>
    <mergeCell ref="B31:B37"/>
    <mergeCell ref="B39:C39"/>
    <mergeCell ref="B5:B10"/>
    <mergeCell ref="B11:B12"/>
    <mergeCell ref="B13:B20"/>
    <mergeCell ref="B21:B22"/>
    <mergeCell ref="N3:N4"/>
    <mergeCell ref="O3:Q3"/>
    <mergeCell ref="R3:T3"/>
    <mergeCell ref="B3:B4"/>
    <mergeCell ref="C3:C4"/>
    <mergeCell ref="H3:L3"/>
    <mergeCell ref="E3:E4"/>
    <mergeCell ref="D3:D4"/>
    <mergeCell ref="F3:F4"/>
    <mergeCell ref="AA3:AD3"/>
    <mergeCell ref="AE3:AH3"/>
    <mergeCell ref="U3:V3"/>
    <mergeCell ref="W3:X3"/>
    <mergeCell ref="Y3:Z3"/>
  </mergeCells>
  <printOptions/>
  <pageMargins left="0.5905511811023623" right="0.1968503937007874" top="0.59" bottom="0.3937007874015748" header="0.5118110236220472" footer="0.36"/>
  <pageSetup horizontalDpi="600" verticalDpi="600" orientation="portrait" paperSize="9" scale="76" r:id="rId1"/>
  <headerFooter alignWithMargins="0">
    <oddFooter>&amp;C３歳児健康診査結果　（平成27年度）　その１　〔&amp;P/&amp;N〕</oddFooter>
  </headerFooter>
  <colBreaks count="2" manualBreakCount="2">
    <brk id="14" max="51" man="1"/>
    <brk id="26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X57"/>
  <sheetViews>
    <sheetView view="pageBreakPreview" zoomScaleNormal="75" zoomScaleSheetLayoutView="100" workbookViewId="0" topLeftCell="A1">
      <pane xSplit="3" ySplit="4" topLeftCell="D5" activePane="bottomRight" state="frozen"/>
      <selection pane="topLeft" activeCell="AE4" sqref="AE4:AG4"/>
      <selection pane="topRight" activeCell="AE4" sqref="AE4:AG4"/>
      <selection pane="bottomLeft" activeCell="AE4" sqref="AE4:AG4"/>
      <selection pane="bottomRight" activeCell="B1" sqref="B1"/>
    </sheetView>
  </sheetViews>
  <sheetFormatPr defaultColWidth="5.75390625" defaultRowHeight="13.5"/>
  <cols>
    <col min="1" max="1" width="3.75390625" style="20" customWidth="1"/>
    <col min="2" max="2" width="8.625" style="21" customWidth="1"/>
    <col min="3" max="3" width="11.625" style="21" customWidth="1"/>
    <col min="4" max="4" width="6.375" style="13" customWidth="1"/>
    <col min="5" max="5" width="6.25390625" style="13" customWidth="1"/>
    <col min="6" max="6" width="4.75390625" style="13" customWidth="1"/>
    <col min="7" max="7" width="5.875" style="13" customWidth="1"/>
    <col min="8" max="19" width="3.875" style="13" customWidth="1"/>
    <col min="20" max="25" width="3.625" style="13" customWidth="1"/>
    <col min="26" max="27" width="4.625" style="13" customWidth="1"/>
    <col min="28" max="28" width="4.50390625" style="20" customWidth="1"/>
    <col min="29" max="48" width="3.875" style="20" customWidth="1"/>
    <col min="49" max="50" width="5.50390625" style="20" customWidth="1"/>
    <col min="51" max="16384" width="5.75390625" style="20" customWidth="1"/>
  </cols>
  <sheetData>
    <row r="1" spans="2:46" s="363" customFormat="1" ht="27" customHeight="1">
      <c r="B1" s="362"/>
      <c r="C1" s="364"/>
      <c r="D1" s="365"/>
      <c r="E1" s="366" t="s">
        <v>182</v>
      </c>
      <c r="F1" s="365"/>
      <c r="G1" s="365"/>
      <c r="I1" s="365"/>
      <c r="J1" s="365"/>
      <c r="K1" s="365"/>
      <c r="M1" s="365"/>
      <c r="N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365"/>
      <c r="AS1" s="365"/>
      <c r="AT1" s="365"/>
    </row>
    <row r="2" spans="3:46" ht="6" customHeight="1" thickBot="1">
      <c r="C2" s="22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</row>
    <row r="3" spans="2:50" s="21" customFormat="1" ht="36.75" customHeight="1">
      <c r="B3" s="708" t="s">
        <v>142</v>
      </c>
      <c r="C3" s="710" t="s">
        <v>92</v>
      </c>
      <c r="D3" s="723" t="s">
        <v>101</v>
      </c>
      <c r="E3" s="720" t="s">
        <v>102</v>
      </c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2"/>
      <c r="Z3" s="156" t="s">
        <v>100</v>
      </c>
      <c r="AA3" s="157" t="s">
        <v>100</v>
      </c>
      <c r="AB3" s="720" t="s">
        <v>103</v>
      </c>
      <c r="AC3" s="721"/>
      <c r="AD3" s="721"/>
      <c r="AE3" s="721"/>
      <c r="AF3" s="721"/>
      <c r="AG3" s="721"/>
      <c r="AH3" s="721"/>
      <c r="AI3" s="721"/>
      <c r="AJ3" s="721"/>
      <c r="AK3" s="721"/>
      <c r="AL3" s="721"/>
      <c r="AM3" s="721"/>
      <c r="AN3" s="721"/>
      <c r="AO3" s="721"/>
      <c r="AP3" s="721"/>
      <c r="AQ3" s="721"/>
      <c r="AR3" s="721"/>
      <c r="AS3" s="721"/>
      <c r="AT3" s="721"/>
      <c r="AU3" s="721"/>
      <c r="AV3" s="721"/>
      <c r="AW3" s="156" t="s">
        <v>100</v>
      </c>
      <c r="AX3" s="157" t="s">
        <v>100</v>
      </c>
    </row>
    <row r="4" spans="2:50" s="21" customFormat="1" ht="27" customHeight="1" thickBot="1">
      <c r="B4" s="709"/>
      <c r="C4" s="711"/>
      <c r="D4" s="724"/>
      <c r="E4" s="183" t="s">
        <v>97</v>
      </c>
      <c r="F4" s="184" t="s">
        <v>49</v>
      </c>
      <c r="G4" s="184" t="s">
        <v>50</v>
      </c>
      <c r="H4" s="184" t="s">
        <v>51</v>
      </c>
      <c r="I4" s="184" t="s">
        <v>52</v>
      </c>
      <c r="J4" s="184" t="s">
        <v>53</v>
      </c>
      <c r="K4" s="184" t="s">
        <v>54</v>
      </c>
      <c r="L4" s="184" t="s">
        <v>55</v>
      </c>
      <c r="M4" s="184" t="s">
        <v>56</v>
      </c>
      <c r="N4" s="184" t="s">
        <v>57</v>
      </c>
      <c r="O4" s="184" t="s">
        <v>58</v>
      </c>
      <c r="P4" s="184" t="s">
        <v>59</v>
      </c>
      <c r="Q4" s="184" t="s">
        <v>60</v>
      </c>
      <c r="R4" s="184" t="s">
        <v>61</v>
      </c>
      <c r="S4" s="184" t="s">
        <v>62</v>
      </c>
      <c r="T4" s="184" t="s">
        <v>63</v>
      </c>
      <c r="U4" s="184" t="s">
        <v>64</v>
      </c>
      <c r="V4" s="184" t="s">
        <v>65</v>
      </c>
      <c r="W4" s="184" t="s">
        <v>66</v>
      </c>
      <c r="X4" s="184" t="s">
        <v>67</v>
      </c>
      <c r="Y4" s="185" t="s">
        <v>68</v>
      </c>
      <c r="Z4" s="186" t="s">
        <v>98</v>
      </c>
      <c r="AA4" s="187" t="s">
        <v>99</v>
      </c>
      <c r="AB4" s="183" t="s">
        <v>97</v>
      </c>
      <c r="AC4" s="184" t="s">
        <v>49</v>
      </c>
      <c r="AD4" s="184" t="s">
        <v>50</v>
      </c>
      <c r="AE4" s="188" t="s">
        <v>51</v>
      </c>
      <c r="AF4" s="189" t="s">
        <v>52</v>
      </c>
      <c r="AG4" s="189" t="s">
        <v>53</v>
      </c>
      <c r="AH4" s="189" t="s">
        <v>54</v>
      </c>
      <c r="AI4" s="189" t="s">
        <v>55</v>
      </c>
      <c r="AJ4" s="189" t="s">
        <v>56</v>
      </c>
      <c r="AK4" s="189" t="s">
        <v>57</v>
      </c>
      <c r="AL4" s="189" t="s">
        <v>58</v>
      </c>
      <c r="AM4" s="189" t="s">
        <v>59</v>
      </c>
      <c r="AN4" s="189" t="s">
        <v>60</v>
      </c>
      <c r="AO4" s="189" t="s">
        <v>61</v>
      </c>
      <c r="AP4" s="189" t="s">
        <v>62</v>
      </c>
      <c r="AQ4" s="189" t="s">
        <v>63</v>
      </c>
      <c r="AR4" s="189" t="s">
        <v>64</v>
      </c>
      <c r="AS4" s="189" t="s">
        <v>65</v>
      </c>
      <c r="AT4" s="189" t="s">
        <v>66</v>
      </c>
      <c r="AU4" s="189" t="s">
        <v>67</v>
      </c>
      <c r="AV4" s="190" t="s">
        <v>68</v>
      </c>
      <c r="AW4" s="186" t="s">
        <v>98</v>
      </c>
      <c r="AX4" s="187" t="s">
        <v>99</v>
      </c>
    </row>
    <row r="5" spans="1:50" ht="20.25" customHeight="1" thickBot="1">
      <c r="A5" s="18">
        <v>1</v>
      </c>
      <c r="B5" s="718" t="s">
        <v>74</v>
      </c>
      <c r="C5" s="274" t="s">
        <v>17</v>
      </c>
      <c r="D5" s="142">
        <f>'3歳（その1）'!D5</f>
        <v>122</v>
      </c>
      <c r="E5" s="171">
        <f>D5-SUM(F5:Y5)</f>
        <v>107</v>
      </c>
      <c r="F5" s="193">
        <v>2</v>
      </c>
      <c r="G5" s="193">
        <v>6</v>
      </c>
      <c r="H5" s="193">
        <v>0</v>
      </c>
      <c r="I5" s="193">
        <v>5</v>
      </c>
      <c r="J5" s="193">
        <v>1</v>
      </c>
      <c r="K5" s="193">
        <v>0</v>
      </c>
      <c r="L5" s="193">
        <v>0</v>
      </c>
      <c r="M5" s="193">
        <v>1</v>
      </c>
      <c r="N5" s="193">
        <v>0</v>
      </c>
      <c r="O5" s="193">
        <v>0</v>
      </c>
      <c r="P5" s="193">
        <v>0</v>
      </c>
      <c r="Q5" s="193">
        <v>0</v>
      </c>
      <c r="R5" s="193">
        <v>0</v>
      </c>
      <c r="S5" s="193">
        <v>0</v>
      </c>
      <c r="T5" s="193">
        <v>0</v>
      </c>
      <c r="U5" s="193">
        <v>0</v>
      </c>
      <c r="V5" s="193">
        <v>0</v>
      </c>
      <c r="W5" s="193">
        <v>0</v>
      </c>
      <c r="X5" s="193">
        <v>0</v>
      </c>
      <c r="Y5" s="194">
        <v>0</v>
      </c>
      <c r="Z5" s="195">
        <f aca="true" t="shared" si="0" ref="Z5:Z37">SUM(J5:Y5)</f>
        <v>2</v>
      </c>
      <c r="AA5" s="194">
        <f aca="true" t="shared" si="1" ref="AA5:AA37">SUM(N5:Y5)</f>
        <v>0</v>
      </c>
      <c r="AB5" s="227">
        <f>E5/$D5*100</f>
        <v>87.70491803278688</v>
      </c>
      <c r="AC5" s="228">
        <f aca="true" t="shared" si="2" ref="AC5:AC52">F5/$D5*100</f>
        <v>1.639344262295082</v>
      </c>
      <c r="AD5" s="228">
        <f aca="true" t="shared" si="3" ref="AD5:AD52">G5/$D5*100</f>
        <v>4.918032786885246</v>
      </c>
      <c r="AE5" s="228">
        <f aca="true" t="shared" si="4" ref="AE5:AE52">H5/$D5*100</f>
        <v>0</v>
      </c>
      <c r="AF5" s="228">
        <f aca="true" t="shared" si="5" ref="AF5:AF52">I5/$D5*100</f>
        <v>4.098360655737705</v>
      </c>
      <c r="AG5" s="228">
        <f aca="true" t="shared" si="6" ref="AG5:AG52">J5/$D5*100</f>
        <v>0.819672131147541</v>
      </c>
      <c r="AH5" s="228">
        <f aca="true" t="shared" si="7" ref="AH5:AH52">K5/$D5*100</f>
        <v>0</v>
      </c>
      <c r="AI5" s="228">
        <f aca="true" t="shared" si="8" ref="AI5:AI52">L5/$D5*100</f>
        <v>0</v>
      </c>
      <c r="AJ5" s="228">
        <f aca="true" t="shared" si="9" ref="AJ5:AJ52">M5/$D5*100</f>
        <v>0.819672131147541</v>
      </c>
      <c r="AK5" s="228">
        <f aca="true" t="shared" si="10" ref="AK5:AK52">N5/$D5*100</f>
        <v>0</v>
      </c>
      <c r="AL5" s="228">
        <f aca="true" t="shared" si="11" ref="AL5:AL52">O5/$D5*100</f>
        <v>0</v>
      </c>
      <c r="AM5" s="228">
        <f aca="true" t="shared" si="12" ref="AM5:AM52">P5/$D5*100</f>
        <v>0</v>
      </c>
      <c r="AN5" s="228">
        <f aca="true" t="shared" si="13" ref="AN5:AN52">Q5/$D5*100</f>
        <v>0</v>
      </c>
      <c r="AO5" s="228">
        <f aca="true" t="shared" si="14" ref="AO5:AO52">R5/$D5*100</f>
        <v>0</v>
      </c>
      <c r="AP5" s="228">
        <f aca="true" t="shared" si="15" ref="AP5:AP52">S5/$D5*100</f>
        <v>0</v>
      </c>
      <c r="AQ5" s="228">
        <f aca="true" t="shared" si="16" ref="AQ5:AQ52">T5/$D5*100</f>
        <v>0</v>
      </c>
      <c r="AR5" s="228">
        <f aca="true" t="shared" si="17" ref="AR5:AR52">U5/$D5*100</f>
        <v>0</v>
      </c>
      <c r="AS5" s="228">
        <f aca="true" t="shared" si="18" ref="AS5:AS52">V5/$D5*100</f>
        <v>0</v>
      </c>
      <c r="AT5" s="228">
        <f aca="true" t="shared" si="19" ref="AT5:AT52">W5/$D5*100</f>
        <v>0</v>
      </c>
      <c r="AU5" s="228">
        <f aca="true" t="shared" si="20" ref="AU5:AU52">X5/$D5*100</f>
        <v>0</v>
      </c>
      <c r="AV5" s="229">
        <f aca="true" t="shared" si="21" ref="AV5:AV52">Y5/$D5*100</f>
        <v>0</v>
      </c>
      <c r="AW5" s="227">
        <f aca="true" t="shared" si="22" ref="AW5:AW52">Z5/$D5*100</f>
        <v>1.639344262295082</v>
      </c>
      <c r="AX5" s="243">
        <f aca="true" t="shared" si="23" ref="AX5:AX52">AA5/$D5*100</f>
        <v>0</v>
      </c>
    </row>
    <row r="6" spans="1:50" ht="20.25" customHeight="1" thickBot="1">
      <c r="A6" s="18">
        <v>2</v>
      </c>
      <c r="B6" s="719"/>
      <c r="C6" s="275" t="s">
        <v>18</v>
      </c>
      <c r="D6" s="143">
        <f>'3歳（その1）'!D6</f>
        <v>58</v>
      </c>
      <c r="E6" s="146">
        <f aca="true" t="shared" si="24" ref="E6:E37">D6-SUM(F6:Y6)</f>
        <v>48</v>
      </c>
      <c r="F6" s="127">
        <v>2</v>
      </c>
      <c r="G6" s="127">
        <v>5</v>
      </c>
      <c r="H6" s="127">
        <v>1</v>
      </c>
      <c r="I6" s="127">
        <v>0</v>
      </c>
      <c r="J6" s="127">
        <v>0</v>
      </c>
      <c r="K6" s="127">
        <v>1</v>
      </c>
      <c r="L6" s="127">
        <v>0</v>
      </c>
      <c r="M6" s="127">
        <v>0</v>
      </c>
      <c r="N6" s="127">
        <v>0</v>
      </c>
      <c r="O6" s="127">
        <v>0</v>
      </c>
      <c r="P6" s="127">
        <v>0</v>
      </c>
      <c r="Q6" s="127">
        <v>1</v>
      </c>
      <c r="R6" s="127">
        <v>0</v>
      </c>
      <c r="S6" s="127">
        <v>0</v>
      </c>
      <c r="T6" s="127">
        <v>0</v>
      </c>
      <c r="U6" s="127">
        <v>0</v>
      </c>
      <c r="V6" s="127">
        <v>0</v>
      </c>
      <c r="W6" s="127">
        <v>0</v>
      </c>
      <c r="X6" s="127">
        <v>0</v>
      </c>
      <c r="Y6" s="147">
        <v>0</v>
      </c>
      <c r="Z6" s="158">
        <f t="shared" si="0"/>
        <v>2</v>
      </c>
      <c r="AA6" s="147">
        <f t="shared" si="1"/>
        <v>1</v>
      </c>
      <c r="AB6" s="230">
        <f aca="true" t="shared" si="25" ref="AB6:AB52">E6/$D6*100</f>
        <v>82.75862068965517</v>
      </c>
      <c r="AC6" s="231">
        <f t="shared" si="2"/>
        <v>3.4482758620689653</v>
      </c>
      <c r="AD6" s="231">
        <f t="shared" si="3"/>
        <v>8.620689655172415</v>
      </c>
      <c r="AE6" s="231">
        <f t="shared" si="4"/>
        <v>1.7241379310344827</v>
      </c>
      <c r="AF6" s="231">
        <f t="shared" si="5"/>
        <v>0</v>
      </c>
      <c r="AG6" s="231">
        <f t="shared" si="6"/>
        <v>0</v>
      </c>
      <c r="AH6" s="231">
        <f t="shared" si="7"/>
        <v>1.7241379310344827</v>
      </c>
      <c r="AI6" s="231">
        <f t="shared" si="8"/>
        <v>0</v>
      </c>
      <c r="AJ6" s="231">
        <f t="shared" si="9"/>
        <v>0</v>
      </c>
      <c r="AK6" s="231">
        <f t="shared" si="10"/>
        <v>0</v>
      </c>
      <c r="AL6" s="231">
        <f t="shared" si="11"/>
        <v>0</v>
      </c>
      <c r="AM6" s="231">
        <f t="shared" si="12"/>
        <v>0</v>
      </c>
      <c r="AN6" s="231">
        <f t="shared" si="13"/>
        <v>1.7241379310344827</v>
      </c>
      <c r="AO6" s="231">
        <f t="shared" si="14"/>
        <v>0</v>
      </c>
      <c r="AP6" s="231">
        <f t="shared" si="15"/>
        <v>0</v>
      </c>
      <c r="AQ6" s="231">
        <f t="shared" si="16"/>
        <v>0</v>
      </c>
      <c r="AR6" s="231">
        <f t="shared" si="17"/>
        <v>0</v>
      </c>
      <c r="AS6" s="231">
        <f t="shared" si="18"/>
        <v>0</v>
      </c>
      <c r="AT6" s="231">
        <f t="shared" si="19"/>
        <v>0</v>
      </c>
      <c r="AU6" s="231">
        <f t="shared" si="20"/>
        <v>0</v>
      </c>
      <c r="AV6" s="232">
        <f t="shared" si="21"/>
        <v>0</v>
      </c>
      <c r="AW6" s="230">
        <f t="shared" si="22"/>
        <v>3.4482758620689653</v>
      </c>
      <c r="AX6" s="244">
        <f t="shared" si="23"/>
        <v>1.7241379310344827</v>
      </c>
    </row>
    <row r="7" spans="1:50" ht="20.25" customHeight="1" thickBot="1">
      <c r="A7" s="18">
        <v>3</v>
      </c>
      <c r="B7" s="719"/>
      <c r="C7" s="275" t="s">
        <v>19</v>
      </c>
      <c r="D7" s="143">
        <f>'3歳（その1）'!D7</f>
        <v>47</v>
      </c>
      <c r="E7" s="146">
        <f t="shared" si="24"/>
        <v>40</v>
      </c>
      <c r="F7" s="127">
        <v>2</v>
      </c>
      <c r="G7" s="127">
        <v>2</v>
      </c>
      <c r="H7" s="127">
        <v>2</v>
      </c>
      <c r="I7" s="127">
        <v>1</v>
      </c>
      <c r="J7" s="127">
        <v>0</v>
      </c>
      <c r="K7" s="127">
        <v>0</v>
      </c>
      <c r="L7" s="127">
        <v>0</v>
      </c>
      <c r="M7" s="128">
        <v>0</v>
      </c>
      <c r="N7" s="127">
        <v>0</v>
      </c>
      <c r="O7" s="127">
        <v>0</v>
      </c>
      <c r="P7" s="127">
        <v>0</v>
      </c>
      <c r="Q7" s="127">
        <v>0</v>
      </c>
      <c r="R7" s="127">
        <v>0</v>
      </c>
      <c r="S7" s="127">
        <v>0</v>
      </c>
      <c r="T7" s="127">
        <v>0</v>
      </c>
      <c r="U7" s="127">
        <v>0</v>
      </c>
      <c r="V7" s="127">
        <v>0</v>
      </c>
      <c r="W7" s="127">
        <v>0</v>
      </c>
      <c r="X7" s="127">
        <v>0</v>
      </c>
      <c r="Y7" s="147">
        <v>0</v>
      </c>
      <c r="Z7" s="158">
        <f t="shared" si="0"/>
        <v>0</v>
      </c>
      <c r="AA7" s="147">
        <f t="shared" si="1"/>
        <v>0</v>
      </c>
      <c r="AB7" s="230">
        <f t="shared" si="25"/>
        <v>85.1063829787234</v>
      </c>
      <c r="AC7" s="231">
        <f t="shared" si="2"/>
        <v>4.25531914893617</v>
      </c>
      <c r="AD7" s="231">
        <f t="shared" si="3"/>
        <v>4.25531914893617</v>
      </c>
      <c r="AE7" s="231">
        <f t="shared" si="4"/>
        <v>4.25531914893617</v>
      </c>
      <c r="AF7" s="231">
        <f t="shared" si="5"/>
        <v>2.127659574468085</v>
      </c>
      <c r="AG7" s="231">
        <f t="shared" si="6"/>
        <v>0</v>
      </c>
      <c r="AH7" s="231">
        <f t="shared" si="7"/>
        <v>0</v>
      </c>
      <c r="AI7" s="231">
        <f t="shared" si="8"/>
        <v>0</v>
      </c>
      <c r="AJ7" s="231">
        <f t="shared" si="9"/>
        <v>0</v>
      </c>
      <c r="AK7" s="231">
        <f t="shared" si="10"/>
        <v>0</v>
      </c>
      <c r="AL7" s="231">
        <f t="shared" si="11"/>
        <v>0</v>
      </c>
      <c r="AM7" s="231">
        <f t="shared" si="12"/>
        <v>0</v>
      </c>
      <c r="AN7" s="231">
        <f t="shared" si="13"/>
        <v>0</v>
      </c>
      <c r="AO7" s="231">
        <f t="shared" si="14"/>
        <v>0</v>
      </c>
      <c r="AP7" s="231">
        <f t="shared" si="15"/>
        <v>0</v>
      </c>
      <c r="AQ7" s="231">
        <f t="shared" si="16"/>
        <v>0</v>
      </c>
      <c r="AR7" s="231">
        <f t="shared" si="17"/>
        <v>0</v>
      </c>
      <c r="AS7" s="231">
        <f t="shared" si="18"/>
        <v>0</v>
      </c>
      <c r="AT7" s="231">
        <f t="shared" si="19"/>
        <v>0</v>
      </c>
      <c r="AU7" s="231">
        <f t="shared" si="20"/>
        <v>0</v>
      </c>
      <c r="AV7" s="232">
        <f t="shared" si="21"/>
        <v>0</v>
      </c>
      <c r="AW7" s="230">
        <f t="shared" si="22"/>
        <v>0</v>
      </c>
      <c r="AX7" s="244">
        <f t="shared" si="23"/>
        <v>0</v>
      </c>
    </row>
    <row r="8" spans="1:50" ht="20.25" customHeight="1" thickBot="1">
      <c r="A8" s="18">
        <v>4</v>
      </c>
      <c r="B8" s="719"/>
      <c r="C8" s="275" t="s">
        <v>20</v>
      </c>
      <c r="D8" s="143">
        <f>'3歳（その1）'!D8</f>
        <v>40</v>
      </c>
      <c r="E8" s="146">
        <f t="shared" si="24"/>
        <v>34</v>
      </c>
      <c r="F8" s="127">
        <v>2</v>
      </c>
      <c r="G8" s="127">
        <v>1</v>
      </c>
      <c r="H8" s="127">
        <v>1</v>
      </c>
      <c r="I8" s="127">
        <v>1</v>
      </c>
      <c r="J8" s="127">
        <v>0</v>
      </c>
      <c r="K8" s="127">
        <v>0</v>
      </c>
      <c r="L8" s="127">
        <v>0</v>
      </c>
      <c r="M8" s="127">
        <v>0</v>
      </c>
      <c r="N8" s="127">
        <v>0</v>
      </c>
      <c r="O8" s="127">
        <v>1</v>
      </c>
      <c r="P8" s="127">
        <v>0</v>
      </c>
      <c r="Q8" s="127">
        <v>0</v>
      </c>
      <c r="R8" s="127">
        <v>0</v>
      </c>
      <c r="S8" s="127">
        <v>0</v>
      </c>
      <c r="T8" s="127">
        <v>0</v>
      </c>
      <c r="U8" s="127">
        <v>0</v>
      </c>
      <c r="V8" s="127">
        <v>0</v>
      </c>
      <c r="W8" s="127">
        <v>0</v>
      </c>
      <c r="X8" s="127">
        <v>0</v>
      </c>
      <c r="Y8" s="147">
        <v>0</v>
      </c>
      <c r="Z8" s="158">
        <f t="shared" si="0"/>
        <v>1</v>
      </c>
      <c r="AA8" s="147">
        <f t="shared" si="1"/>
        <v>1</v>
      </c>
      <c r="AB8" s="230">
        <f t="shared" si="25"/>
        <v>85</v>
      </c>
      <c r="AC8" s="231">
        <f t="shared" si="2"/>
        <v>5</v>
      </c>
      <c r="AD8" s="231">
        <f t="shared" si="3"/>
        <v>2.5</v>
      </c>
      <c r="AE8" s="231">
        <f t="shared" si="4"/>
        <v>2.5</v>
      </c>
      <c r="AF8" s="231">
        <f t="shared" si="5"/>
        <v>2.5</v>
      </c>
      <c r="AG8" s="231">
        <f t="shared" si="6"/>
        <v>0</v>
      </c>
      <c r="AH8" s="231">
        <f t="shared" si="7"/>
        <v>0</v>
      </c>
      <c r="AI8" s="231">
        <f t="shared" si="8"/>
        <v>0</v>
      </c>
      <c r="AJ8" s="231">
        <f t="shared" si="9"/>
        <v>0</v>
      </c>
      <c r="AK8" s="231">
        <f t="shared" si="10"/>
        <v>0</v>
      </c>
      <c r="AL8" s="231">
        <f t="shared" si="11"/>
        <v>2.5</v>
      </c>
      <c r="AM8" s="231">
        <f t="shared" si="12"/>
        <v>0</v>
      </c>
      <c r="AN8" s="231">
        <f t="shared" si="13"/>
        <v>0</v>
      </c>
      <c r="AO8" s="231">
        <f t="shared" si="14"/>
        <v>0</v>
      </c>
      <c r="AP8" s="231">
        <f t="shared" si="15"/>
        <v>0</v>
      </c>
      <c r="AQ8" s="231">
        <f t="shared" si="16"/>
        <v>0</v>
      </c>
      <c r="AR8" s="231">
        <f t="shared" si="17"/>
        <v>0</v>
      </c>
      <c r="AS8" s="231">
        <f t="shared" si="18"/>
        <v>0</v>
      </c>
      <c r="AT8" s="231">
        <f t="shared" si="19"/>
        <v>0</v>
      </c>
      <c r="AU8" s="231">
        <f t="shared" si="20"/>
        <v>0</v>
      </c>
      <c r="AV8" s="232">
        <f t="shared" si="21"/>
        <v>0</v>
      </c>
      <c r="AW8" s="230">
        <f t="shared" si="22"/>
        <v>2.5</v>
      </c>
      <c r="AX8" s="244">
        <f t="shared" si="23"/>
        <v>2.5</v>
      </c>
    </row>
    <row r="9" spans="1:50" ht="20.25" customHeight="1" thickBot="1">
      <c r="A9" s="18">
        <v>5</v>
      </c>
      <c r="B9" s="719"/>
      <c r="C9" s="275" t="s">
        <v>36</v>
      </c>
      <c r="D9" s="143">
        <f>'3歳（その1）'!D9</f>
        <v>37</v>
      </c>
      <c r="E9" s="146">
        <f t="shared" si="24"/>
        <v>30</v>
      </c>
      <c r="F9" s="127">
        <v>1</v>
      </c>
      <c r="G9" s="127">
        <v>0</v>
      </c>
      <c r="H9" s="127">
        <v>2</v>
      </c>
      <c r="I9" s="127">
        <v>1</v>
      </c>
      <c r="J9" s="127">
        <v>0</v>
      </c>
      <c r="K9" s="127">
        <v>0</v>
      </c>
      <c r="L9" s="127">
        <v>1</v>
      </c>
      <c r="M9" s="127">
        <v>0</v>
      </c>
      <c r="N9" s="127">
        <v>0</v>
      </c>
      <c r="O9" s="127">
        <v>1</v>
      </c>
      <c r="P9" s="127">
        <v>1</v>
      </c>
      <c r="Q9" s="127">
        <v>0</v>
      </c>
      <c r="R9" s="127">
        <v>0</v>
      </c>
      <c r="S9" s="127">
        <v>0</v>
      </c>
      <c r="T9" s="127">
        <v>0</v>
      </c>
      <c r="U9" s="127">
        <v>0</v>
      </c>
      <c r="V9" s="127">
        <v>0</v>
      </c>
      <c r="W9" s="127">
        <v>0</v>
      </c>
      <c r="X9" s="127">
        <v>0</v>
      </c>
      <c r="Y9" s="147">
        <v>0</v>
      </c>
      <c r="Z9" s="158">
        <f t="shared" si="0"/>
        <v>3</v>
      </c>
      <c r="AA9" s="147">
        <f t="shared" si="1"/>
        <v>2</v>
      </c>
      <c r="AB9" s="230">
        <f t="shared" si="25"/>
        <v>81.08108108108108</v>
      </c>
      <c r="AC9" s="231">
        <f t="shared" si="2"/>
        <v>2.7027027027027026</v>
      </c>
      <c r="AD9" s="231">
        <f t="shared" si="3"/>
        <v>0</v>
      </c>
      <c r="AE9" s="231">
        <f t="shared" si="4"/>
        <v>5.405405405405405</v>
      </c>
      <c r="AF9" s="231">
        <f t="shared" si="5"/>
        <v>2.7027027027027026</v>
      </c>
      <c r="AG9" s="231">
        <f t="shared" si="6"/>
        <v>0</v>
      </c>
      <c r="AH9" s="231">
        <f t="shared" si="7"/>
        <v>0</v>
      </c>
      <c r="AI9" s="231">
        <f t="shared" si="8"/>
        <v>2.7027027027027026</v>
      </c>
      <c r="AJ9" s="231">
        <f t="shared" si="9"/>
        <v>0</v>
      </c>
      <c r="AK9" s="231">
        <f t="shared" si="10"/>
        <v>0</v>
      </c>
      <c r="AL9" s="231">
        <f t="shared" si="11"/>
        <v>2.7027027027027026</v>
      </c>
      <c r="AM9" s="231">
        <f t="shared" si="12"/>
        <v>2.7027027027027026</v>
      </c>
      <c r="AN9" s="231">
        <f t="shared" si="13"/>
        <v>0</v>
      </c>
      <c r="AO9" s="231">
        <f t="shared" si="14"/>
        <v>0</v>
      </c>
      <c r="AP9" s="231">
        <f t="shared" si="15"/>
        <v>0</v>
      </c>
      <c r="AQ9" s="231">
        <f t="shared" si="16"/>
        <v>0</v>
      </c>
      <c r="AR9" s="231">
        <f t="shared" si="17"/>
        <v>0</v>
      </c>
      <c r="AS9" s="231">
        <f t="shared" si="18"/>
        <v>0</v>
      </c>
      <c r="AT9" s="231">
        <f t="shared" si="19"/>
        <v>0</v>
      </c>
      <c r="AU9" s="231">
        <f t="shared" si="20"/>
        <v>0</v>
      </c>
      <c r="AV9" s="232">
        <f t="shared" si="21"/>
        <v>0</v>
      </c>
      <c r="AW9" s="230">
        <f t="shared" si="22"/>
        <v>8.108108108108109</v>
      </c>
      <c r="AX9" s="244">
        <f t="shared" si="23"/>
        <v>5.405405405405405</v>
      </c>
    </row>
    <row r="10" spans="1:50" ht="20.25" customHeight="1" thickBot="1">
      <c r="A10" s="18">
        <v>6</v>
      </c>
      <c r="B10" s="719"/>
      <c r="C10" s="276" t="s">
        <v>21</v>
      </c>
      <c r="D10" s="144">
        <f>'3歳（その1）'!D10</f>
        <v>31</v>
      </c>
      <c r="E10" s="165">
        <f t="shared" si="24"/>
        <v>29</v>
      </c>
      <c r="F10" s="199">
        <v>1</v>
      </c>
      <c r="G10" s="199">
        <v>0</v>
      </c>
      <c r="H10" s="199">
        <v>0</v>
      </c>
      <c r="I10" s="199">
        <v>0</v>
      </c>
      <c r="J10" s="199">
        <v>0</v>
      </c>
      <c r="K10" s="199">
        <v>1</v>
      </c>
      <c r="L10" s="199">
        <v>0</v>
      </c>
      <c r="M10" s="199">
        <v>0</v>
      </c>
      <c r="N10" s="199">
        <v>0</v>
      </c>
      <c r="O10" s="199">
        <v>0</v>
      </c>
      <c r="P10" s="199">
        <v>0</v>
      </c>
      <c r="Q10" s="199">
        <v>0</v>
      </c>
      <c r="R10" s="199">
        <v>0</v>
      </c>
      <c r="S10" s="199">
        <v>0</v>
      </c>
      <c r="T10" s="199">
        <v>0</v>
      </c>
      <c r="U10" s="200">
        <v>0</v>
      </c>
      <c r="V10" s="199">
        <v>0</v>
      </c>
      <c r="W10" s="199">
        <v>0</v>
      </c>
      <c r="X10" s="199">
        <v>0</v>
      </c>
      <c r="Y10" s="201">
        <v>0</v>
      </c>
      <c r="Z10" s="202">
        <f t="shared" si="0"/>
        <v>1</v>
      </c>
      <c r="AA10" s="201">
        <f t="shared" si="1"/>
        <v>0</v>
      </c>
      <c r="AB10" s="233">
        <f t="shared" si="25"/>
        <v>93.54838709677419</v>
      </c>
      <c r="AC10" s="234">
        <f t="shared" si="2"/>
        <v>3.225806451612903</v>
      </c>
      <c r="AD10" s="234">
        <f t="shared" si="3"/>
        <v>0</v>
      </c>
      <c r="AE10" s="234">
        <f t="shared" si="4"/>
        <v>0</v>
      </c>
      <c r="AF10" s="234">
        <f t="shared" si="5"/>
        <v>0</v>
      </c>
      <c r="AG10" s="234">
        <f t="shared" si="6"/>
        <v>0</v>
      </c>
      <c r="AH10" s="234">
        <f t="shared" si="7"/>
        <v>3.225806451612903</v>
      </c>
      <c r="AI10" s="234">
        <f t="shared" si="8"/>
        <v>0</v>
      </c>
      <c r="AJ10" s="234">
        <f t="shared" si="9"/>
        <v>0</v>
      </c>
      <c r="AK10" s="234">
        <f t="shared" si="10"/>
        <v>0</v>
      </c>
      <c r="AL10" s="234">
        <f t="shared" si="11"/>
        <v>0</v>
      </c>
      <c r="AM10" s="234">
        <f t="shared" si="12"/>
        <v>0</v>
      </c>
      <c r="AN10" s="234">
        <f t="shared" si="13"/>
        <v>0</v>
      </c>
      <c r="AO10" s="234">
        <f t="shared" si="14"/>
        <v>0</v>
      </c>
      <c r="AP10" s="234">
        <f t="shared" si="15"/>
        <v>0</v>
      </c>
      <c r="AQ10" s="234">
        <f t="shared" si="16"/>
        <v>0</v>
      </c>
      <c r="AR10" s="234">
        <f t="shared" si="17"/>
        <v>0</v>
      </c>
      <c r="AS10" s="234">
        <f t="shared" si="18"/>
        <v>0</v>
      </c>
      <c r="AT10" s="234">
        <f t="shared" si="19"/>
        <v>0</v>
      </c>
      <c r="AU10" s="234">
        <f t="shared" si="20"/>
        <v>0</v>
      </c>
      <c r="AV10" s="235">
        <f t="shared" si="21"/>
        <v>0</v>
      </c>
      <c r="AW10" s="233">
        <f t="shared" si="22"/>
        <v>3.225806451612903</v>
      </c>
      <c r="AX10" s="245">
        <f t="shared" si="23"/>
        <v>0</v>
      </c>
    </row>
    <row r="11" spans="1:50" ht="20.25" customHeight="1" thickBot="1">
      <c r="A11" s="18">
        <v>7</v>
      </c>
      <c r="B11" s="718" t="s">
        <v>75</v>
      </c>
      <c r="C11" s="274" t="s">
        <v>22</v>
      </c>
      <c r="D11" s="142">
        <f>'3歳（その1）'!D11</f>
        <v>129</v>
      </c>
      <c r="E11" s="171">
        <f t="shared" si="24"/>
        <v>111</v>
      </c>
      <c r="F11" s="203">
        <v>7</v>
      </c>
      <c r="G11" s="203">
        <v>4</v>
      </c>
      <c r="H11" s="203">
        <v>1</v>
      </c>
      <c r="I11" s="203">
        <v>2</v>
      </c>
      <c r="J11" s="203">
        <v>0</v>
      </c>
      <c r="K11" s="203">
        <v>1</v>
      </c>
      <c r="L11" s="203">
        <v>0</v>
      </c>
      <c r="M11" s="203">
        <v>2</v>
      </c>
      <c r="N11" s="203">
        <v>0</v>
      </c>
      <c r="O11" s="203">
        <v>0</v>
      </c>
      <c r="P11" s="203">
        <v>1</v>
      </c>
      <c r="Q11" s="203">
        <v>0</v>
      </c>
      <c r="R11" s="203">
        <v>0</v>
      </c>
      <c r="S11" s="203">
        <v>0</v>
      </c>
      <c r="T11" s="203">
        <v>0</v>
      </c>
      <c r="U11" s="203">
        <v>0</v>
      </c>
      <c r="V11" s="203">
        <v>0</v>
      </c>
      <c r="W11" s="203">
        <v>0</v>
      </c>
      <c r="X11" s="203">
        <v>0</v>
      </c>
      <c r="Y11" s="204">
        <v>0</v>
      </c>
      <c r="Z11" s="205">
        <f t="shared" si="0"/>
        <v>4</v>
      </c>
      <c r="AA11" s="204">
        <f t="shared" si="1"/>
        <v>1</v>
      </c>
      <c r="AB11" s="227">
        <f t="shared" si="25"/>
        <v>86.04651162790698</v>
      </c>
      <c r="AC11" s="228">
        <f t="shared" si="2"/>
        <v>5.426356589147287</v>
      </c>
      <c r="AD11" s="228">
        <f t="shared" si="3"/>
        <v>3.10077519379845</v>
      </c>
      <c r="AE11" s="228">
        <f t="shared" si="4"/>
        <v>0.7751937984496124</v>
      </c>
      <c r="AF11" s="228">
        <f t="shared" si="5"/>
        <v>1.550387596899225</v>
      </c>
      <c r="AG11" s="228">
        <f t="shared" si="6"/>
        <v>0</v>
      </c>
      <c r="AH11" s="228">
        <f t="shared" si="7"/>
        <v>0.7751937984496124</v>
      </c>
      <c r="AI11" s="228">
        <f t="shared" si="8"/>
        <v>0</v>
      </c>
      <c r="AJ11" s="228">
        <f t="shared" si="9"/>
        <v>1.550387596899225</v>
      </c>
      <c r="AK11" s="228">
        <f t="shared" si="10"/>
        <v>0</v>
      </c>
      <c r="AL11" s="228">
        <f t="shared" si="11"/>
        <v>0</v>
      </c>
      <c r="AM11" s="228">
        <f t="shared" si="12"/>
        <v>0.7751937984496124</v>
      </c>
      <c r="AN11" s="228">
        <f t="shared" si="13"/>
        <v>0</v>
      </c>
      <c r="AO11" s="228">
        <f t="shared" si="14"/>
        <v>0</v>
      </c>
      <c r="AP11" s="228">
        <f t="shared" si="15"/>
        <v>0</v>
      </c>
      <c r="AQ11" s="228">
        <f t="shared" si="16"/>
        <v>0</v>
      </c>
      <c r="AR11" s="228">
        <f t="shared" si="17"/>
        <v>0</v>
      </c>
      <c r="AS11" s="228">
        <f t="shared" si="18"/>
        <v>0</v>
      </c>
      <c r="AT11" s="228">
        <f t="shared" si="19"/>
        <v>0</v>
      </c>
      <c r="AU11" s="228">
        <f t="shared" si="20"/>
        <v>0</v>
      </c>
      <c r="AV11" s="229">
        <f t="shared" si="21"/>
        <v>0</v>
      </c>
      <c r="AW11" s="227">
        <f t="shared" si="22"/>
        <v>3.10077519379845</v>
      </c>
      <c r="AX11" s="243">
        <f t="shared" si="23"/>
        <v>0.7751937984496124</v>
      </c>
    </row>
    <row r="12" spans="1:50" ht="20.25" customHeight="1" thickBot="1">
      <c r="A12" s="18">
        <v>8</v>
      </c>
      <c r="B12" s="718"/>
      <c r="C12" s="276" t="s">
        <v>23</v>
      </c>
      <c r="D12" s="144">
        <f>'3歳（その1）'!D12</f>
        <v>361</v>
      </c>
      <c r="E12" s="165">
        <f t="shared" si="24"/>
        <v>328</v>
      </c>
      <c r="F12" s="196">
        <v>15</v>
      </c>
      <c r="G12" s="196">
        <v>9</v>
      </c>
      <c r="H12" s="196">
        <v>2</v>
      </c>
      <c r="I12" s="196">
        <v>1</v>
      </c>
      <c r="J12" s="196">
        <v>2</v>
      </c>
      <c r="K12" s="196">
        <v>0</v>
      </c>
      <c r="L12" s="196">
        <v>1</v>
      </c>
      <c r="M12" s="196">
        <v>3</v>
      </c>
      <c r="N12" s="196">
        <v>0</v>
      </c>
      <c r="O12" s="196">
        <v>0</v>
      </c>
      <c r="P12" s="196">
        <v>0</v>
      </c>
      <c r="Q12" s="196">
        <v>0</v>
      </c>
      <c r="R12" s="196">
        <v>0</v>
      </c>
      <c r="S12" s="196">
        <v>0</v>
      </c>
      <c r="T12" s="196">
        <v>0</v>
      </c>
      <c r="U12" s="196">
        <v>0</v>
      </c>
      <c r="V12" s="196">
        <v>0</v>
      </c>
      <c r="W12" s="196">
        <v>0</v>
      </c>
      <c r="X12" s="196">
        <v>0</v>
      </c>
      <c r="Y12" s="197">
        <v>0</v>
      </c>
      <c r="Z12" s="198">
        <f t="shared" si="0"/>
        <v>6</v>
      </c>
      <c r="AA12" s="197">
        <f t="shared" si="1"/>
        <v>0</v>
      </c>
      <c r="AB12" s="233">
        <f t="shared" si="25"/>
        <v>90.85872576177285</v>
      </c>
      <c r="AC12" s="234">
        <f t="shared" si="2"/>
        <v>4.1551246537396125</v>
      </c>
      <c r="AD12" s="234">
        <f t="shared" si="3"/>
        <v>2.4930747922437675</v>
      </c>
      <c r="AE12" s="234">
        <f t="shared" si="4"/>
        <v>0.554016620498615</v>
      </c>
      <c r="AF12" s="234">
        <f t="shared" si="5"/>
        <v>0.2770083102493075</v>
      </c>
      <c r="AG12" s="234">
        <f t="shared" si="6"/>
        <v>0.554016620498615</v>
      </c>
      <c r="AH12" s="234">
        <f t="shared" si="7"/>
        <v>0</v>
      </c>
      <c r="AI12" s="234">
        <f t="shared" si="8"/>
        <v>0.2770083102493075</v>
      </c>
      <c r="AJ12" s="234">
        <f t="shared" si="9"/>
        <v>0.8310249307479225</v>
      </c>
      <c r="AK12" s="234">
        <f t="shared" si="10"/>
        <v>0</v>
      </c>
      <c r="AL12" s="234">
        <f t="shared" si="11"/>
        <v>0</v>
      </c>
      <c r="AM12" s="234">
        <f t="shared" si="12"/>
        <v>0</v>
      </c>
      <c r="AN12" s="234">
        <f t="shared" si="13"/>
        <v>0</v>
      </c>
      <c r="AO12" s="234">
        <f t="shared" si="14"/>
        <v>0</v>
      </c>
      <c r="AP12" s="234">
        <f t="shared" si="15"/>
        <v>0</v>
      </c>
      <c r="AQ12" s="234">
        <f t="shared" si="16"/>
        <v>0</v>
      </c>
      <c r="AR12" s="234">
        <f t="shared" si="17"/>
        <v>0</v>
      </c>
      <c r="AS12" s="234">
        <f t="shared" si="18"/>
        <v>0</v>
      </c>
      <c r="AT12" s="234">
        <f t="shared" si="19"/>
        <v>0</v>
      </c>
      <c r="AU12" s="234">
        <f t="shared" si="20"/>
        <v>0</v>
      </c>
      <c r="AV12" s="235">
        <f t="shared" si="21"/>
        <v>0</v>
      </c>
      <c r="AW12" s="233">
        <f t="shared" si="22"/>
        <v>1.662049861495845</v>
      </c>
      <c r="AX12" s="245">
        <f t="shared" si="23"/>
        <v>0</v>
      </c>
    </row>
    <row r="13" spans="1:50" ht="20.25" customHeight="1" thickBot="1">
      <c r="A13" s="18">
        <v>9</v>
      </c>
      <c r="B13" s="718" t="s">
        <v>78</v>
      </c>
      <c r="C13" s="274" t="s">
        <v>24</v>
      </c>
      <c r="D13" s="143">
        <f>'3歳（その1）'!D13</f>
        <v>1305</v>
      </c>
      <c r="E13" s="182">
        <f t="shared" si="24"/>
        <v>1151</v>
      </c>
      <c r="F13" s="129">
        <v>30</v>
      </c>
      <c r="G13" s="129">
        <v>57</v>
      </c>
      <c r="H13" s="129">
        <v>11</v>
      </c>
      <c r="I13" s="129">
        <v>10</v>
      </c>
      <c r="J13" s="129">
        <v>10</v>
      </c>
      <c r="K13" s="129">
        <v>9</v>
      </c>
      <c r="L13" s="129">
        <v>6</v>
      </c>
      <c r="M13" s="129">
        <v>1</v>
      </c>
      <c r="N13" s="129">
        <v>5</v>
      </c>
      <c r="O13" s="129">
        <v>4</v>
      </c>
      <c r="P13" s="129">
        <v>2</v>
      </c>
      <c r="Q13" s="129">
        <v>3</v>
      </c>
      <c r="R13" s="129">
        <v>4</v>
      </c>
      <c r="S13" s="129">
        <v>0</v>
      </c>
      <c r="T13" s="129">
        <v>0</v>
      </c>
      <c r="U13" s="129">
        <v>0</v>
      </c>
      <c r="V13" s="129">
        <v>0</v>
      </c>
      <c r="W13" s="129">
        <v>0</v>
      </c>
      <c r="X13" s="129">
        <v>1</v>
      </c>
      <c r="Y13" s="191">
        <v>1</v>
      </c>
      <c r="Z13" s="192">
        <f t="shared" si="0"/>
        <v>46</v>
      </c>
      <c r="AA13" s="191">
        <f t="shared" si="1"/>
        <v>20</v>
      </c>
      <c r="AB13" s="236">
        <f t="shared" si="25"/>
        <v>88.1992337164751</v>
      </c>
      <c r="AC13" s="237">
        <f t="shared" si="2"/>
        <v>2.2988505747126435</v>
      </c>
      <c r="AD13" s="237">
        <f t="shared" si="3"/>
        <v>4.3678160919540225</v>
      </c>
      <c r="AE13" s="237">
        <f t="shared" si="4"/>
        <v>0.8429118773946359</v>
      </c>
      <c r="AF13" s="237">
        <f t="shared" si="5"/>
        <v>0.7662835249042145</v>
      </c>
      <c r="AG13" s="237">
        <f t="shared" si="6"/>
        <v>0.7662835249042145</v>
      </c>
      <c r="AH13" s="237">
        <f t="shared" si="7"/>
        <v>0.6896551724137931</v>
      </c>
      <c r="AI13" s="237">
        <f t="shared" si="8"/>
        <v>0.45977011494252873</v>
      </c>
      <c r="AJ13" s="237">
        <f t="shared" si="9"/>
        <v>0.07662835249042146</v>
      </c>
      <c r="AK13" s="237">
        <f t="shared" si="10"/>
        <v>0.38314176245210724</v>
      </c>
      <c r="AL13" s="237">
        <f t="shared" si="11"/>
        <v>0.30651340996168586</v>
      </c>
      <c r="AM13" s="237">
        <f t="shared" si="12"/>
        <v>0.15325670498084293</v>
      </c>
      <c r="AN13" s="237">
        <f t="shared" si="13"/>
        <v>0.22988505747126436</v>
      </c>
      <c r="AO13" s="237">
        <f t="shared" si="14"/>
        <v>0.30651340996168586</v>
      </c>
      <c r="AP13" s="237">
        <f t="shared" si="15"/>
        <v>0</v>
      </c>
      <c r="AQ13" s="237">
        <f t="shared" si="16"/>
        <v>0</v>
      </c>
      <c r="AR13" s="237">
        <f t="shared" si="17"/>
        <v>0</v>
      </c>
      <c r="AS13" s="237">
        <f t="shared" si="18"/>
        <v>0</v>
      </c>
      <c r="AT13" s="237">
        <f t="shared" si="19"/>
        <v>0</v>
      </c>
      <c r="AU13" s="237">
        <f t="shared" si="20"/>
        <v>0.07662835249042146</v>
      </c>
      <c r="AV13" s="238">
        <f t="shared" si="21"/>
        <v>0.07662835249042146</v>
      </c>
      <c r="AW13" s="236">
        <f t="shared" si="22"/>
        <v>3.524904214559387</v>
      </c>
      <c r="AX13" s="246">
        <f t="shared" si="23"/>
        <v>1.532567049808429</v>
      </c>
    </row>
    <row r="14" spans="1:50" ht="20.25" customHeight="1" thickBot="1">
      <c r="A14" s="18">
        <v>10</v>
      </c>
      <c r="B14" s="718"/>
      <c r="C14" s="275" t="s">
        <v>25</v>
      </c>
      <c r="D14" s="143">
        <f>'3歳（その1）'!D14</f>
        <v>910</v>
      </c>
      <c r="E14" s="146">
        <f t="shared" si="24"/>
        <v>847</v>
      </c>
      <c r="F14" s="133">
        <v>23</v>
      </c>
      <c r="G14" s="133">
        <v>17</v>
      </c>
      <c r="H14" s="133">
        <v>5</v>
      </c>
      <c r="I14" s="133">
        <v>7</v>
      </c>
      <c r="J14" s="133">
        <v>2</v>
      </c>
      <c r="K14" s="133">
        <v>3</v>
      </c>
      <c r="L14" s="133">
        <v>3</v>
      </c>
      <c r="M14" s="133">
        <v>2</v>
      </c>
      <c r="N14" s="133">
        <v>0</v>
      </c>
      <c r="O14" s="133">
        <v>0</v>
      </c>
      <c r="P14" s="133">
        <v>1</v>
      </c>
      <c r="Q14" s="133">
        <v>0</v>
      </c>
      <c r="R14" s="133">
        <v>0</v>
      </c>
      <c r="S14" s="133">
        <v>0</v>
      </c>
      <c r="T14" s="133">
        <v>0</v>
      </c>
      <c r="U14" s="133">
        <v>0</v>
      </c>
      <c r="V14" s="133">
        <v>0</v>
      </c>
      <c r="W14" s="133">
        <v>0</v>
      </c>
      <c r="X14" s="133">
        <v>0</v>
      </c>
      <c r="Y14" s="148">
        <v>0</v>
      </c>
      <c r="Z14" s="159">
        <f t="shared" si="0"/>
        <v>11</v>
      </c>
      <c r="AA14" s="148">
        <f t="shared" si="1"/>
        <v>1</v>
      </c>
      <c r="AB14" s="230">
        <f t="shared" si="25"/>
        <v>93.07692307692308</v>
      </c>
      <c r="AC14" s="231">
        <f t="shared" si="2"/>
        <v>2.5274725274725274</v>
      </c>
      <c r="AD14" s="231">
        <f t="shared" si="3"/>
        <v>1.8681318681318682</v>
      </c>
      <c r="AE14" s="231">
        <f t="shared" si="4"/>
        <v>0.5494505494505495</v>
      </c>
      <c r="AF14" s="231">
        <f t="shared" si="5"/>
        <v>0.7692307692307693</v>
      </c>
      <c r="AG14" s="231">
        <f t="shared" si="6"/>
        <v>0.21978021978021978</v>
      </c>
      <c r="AH14" s="231">
        <f t="shared" si="7"/>
        <v>0.32967032967032966</v>
      </c>
      <c r="AI14" s="231">
        <f t="shared" si="8"/>
        <v>0.32967032967032966</v>
      </c>
      <c r="AJ14" s="231">
        <f t="shared" si="9"/>
        <v>0.21978021978021978</v>
      </c>
      <c r="AK14" s="231">
        <f t="shared" si="10"/>
        <v>0</v>
      </c>
      <c r="AL14" s="231">
        <f t="shared" si="11"/>
        <v>0</v>
      </c>
      <c r="AM14" s="231">
        <f t="shared" si="12"/>
        <v>0.10989010989010989</v>
      </c>
      <c r="AN14" s="231">
        <f t="shared" si="13"/>
        <v>0</v>
      </c>
      <c r="AO14" s="231">
        <f t="shared" si="14"/>
        <v>0</v>
      </c>
      <c r="AP14" s="231">
        <f t="shared" si="15"/>
        <v>0</v>
      </c>
      <c r="AQ14" s="231">
        <f t="shared" si="16"/>
        <v>0</v>
      </c>
      <c r="AR14" s="231">
        <f t="shared" si="17"/>
        <v>0</v>
      </c>
      <c r="AS14" s="231">
        <f t="shared" si="18"/>
        <v>0</v>
      </c>
      <c r="AT14" s="231">
        <f t="shared" si="19"/>
        <v>0</v>
      </c>
      <c r="AU14" s="231">
        <f t="shared" si="20"/>
        <v>0</v>
      </c>
      <c r="AV14" s="232">
        <f t="shared" si="21"/>
        <v>0</v>
      </c>
      <c r="AW14" s="230">
        <f t="shared" si="22"/>
        <v>1.208791208791209</v>
      </c>
      <c r="AX14" s="244">
        <f t="shared" si="23"/>
        <v>0.10989010989010989</v>
      </c>
    </row>
    <row r="15" spans="1:50" ht="20.25" customHeight="1" thickBot="1">
      <c r="A15" s="18">
        <v>11</v>
      </c>
      <c r="B15" s="718"/>
      <c r="C15" s="275" t="s">
        <v>26</v>
      </c>
      <c r="D15" s="143">
        <f>'3歳（その1）'!D15</f>
        <v>535</v>
      </c>
      <c r="E15" s="146">
        <f t="shared" si="24"/>
        <v>480</v>
      </c>
      <c r="F15" s="133">
        <v>13</v>
      </c>
      <c r="G15" s="133">
        <v>31</v>
      </c>
      <c r="H15" s="133">
        <v>2</v>
      </c>
      <c r="I15" s="133">
        <v>0</v>
      </c>
      <c r="J15" s="133">
        <v>4</v>
      </c>
      <c r="K15" s="133">
        <v>2</v>
      </c>
      <c r="L15" s="133">
        <v>0</v>
      </c>
      <c r="M15" s="133">
        <v>0</v>
      </c>
      <c r="N15" s="133">
        <v>2</v>
      </c>
      <c r="O15" s="133">
        <v>0</v>
      </c>
      <c r="P15" s="133">
        <v>0</v>
      </c>
      <c r="Q15" s="133">
        <v>1</v>
      </c>
      <c r="R15" s="133">
        <v>0</v>
      </c>
      <c r="S15" s="133">
        <v>0</v>
      </c>
      <c r="T15" s="133">
        <v>0</v>
      </c>
      <c r="U15" s="133">
        <v>0</v>
      </c>
      <c r="V15" s="133">
        <v>0</v>
      </c>
      <c r="W15" s="133">
        <v>0</v>
      </c>
      <c r="X15" s="133">
        <v>0</v>
      </c>
      <c r="Y15" s="148">
        <v>0</v>
      </c>
      <c r="Z15" s="159">
        <f t="shared" si="0"/>
        <v>9</v>
      </c>
      <c r="AA15" s="148">
        <f t="shared" si="1"/>
        <v>3</v>
      </c>
      <c r="AB15" s="230">
        <f t="shared" si="25"/>
        <v>89.7196261682243</v>
      </c>
      <c r="AC15" s="231">
        <f t="shared" si="2"/>
        <v>2.4299065420560746</v>
      </c>
      <c r="AD15" s="231">
        <f t="shared" si="3"/>
        <v>5.794392523364486</v>
      </c>
      <c r="AE15" s="231">
        <f t="shared" si="4"/>
        <v>0.3738317757009346</v>
      </c>
      <c r="AF15" s="231">
        <f t="shared" si="5"/>
        <v>0</v>
      </c>
      <c r="AG15" s="231">
        <f t="shared" si="6"/>
        <v>0.7476635514018692</v>
      </c>
      <c r="AH15" s="231">
        <f t="shared" si="7"/>
        <v>0.3738317757009346</v>
      </c>
      <c r="AI15" s="231">
        <f t="shared" si="8"/>
        <v>0</v>
      </c>
      <c r="AJ15" s="231">
        <f t="shared" si="9"/>
        <v>0</v>
      </c>
      <c r="AK15" s="231">
        <f t="shared" si="10"/>
        <v>0.3738317757009346</v>
      </c>
      <c r="AL15" s="231">
        <f t="shared" si="11"/>
        <v>0</v>
      </c>
      <c r="AM15" s="231">
        <f t="shared" si="12"/>
        <v>0</v>
      </c>
      <c r="AN15" s="231">
        <f t="shared" si="13"/>
        <v>0.1869158878504673</v>
      </c>
      <c r="AO15" s="231">
        <f t="shared" si="14"/>
        <v>0</v>
      </c>
      <c r="AP15" s="231">
        <f t="shared" si="15"/>
        <v>0</v>
      </c>
      <c r="AQ15" s="231">
        <f t="shared" si="16"/>
        <v>0</v>
      </c>
      <c r="AR15" s="231">
        <f t="shared" si="17"/>
        <v>0</v>
      </c>
      <c r="AS15" s="231">
        <f t="shared" si="18"/>
        <v>0</v>
      </c>
      <c r="AT15" s="231">
        <f t="shared" si="19"/>
        <v>0</v>
      </c>
      <c r="AU15" s="231">
        <f t="shared" si="20"/>
        <v>0</v>
      </c>
      <c r="AV15" s="232">
        <f t="shared" si="21"/>
        <v>0</v>
      </c>
      <c r="AW15" s="230">
        <f t="shared" si="22"/>
        <v>1.6822429906542056</v>
      </c>
      <c r="AX15" s="244">
        <f t="shared" si="23"/>
        <v>0.5607476635514018</v>
      </c>
    </row>
    <row r="16" spans="1:50" ht="20.25" customHeight="1" thickBot="1">
      <c r="A16" s="18">
        <v>12</v>
      </c>
      <c r="B16" s="718"/>
      <c r="C16" s="275" t="s">
        <v>37</v>
      </c>
      <c r="D16" s="143">
        <f>'3歳（その1）'!D16</f>
        <v>140</v>
      </c>
      <c r="E16" s="146">
        <f t="shared" si="24"/>
        <v>126</v>
      </c>
      <c r="F16" s="127">
        <v>0</v>
      </c>
      <c r="G16" s="127">
        <v>10</v>
      </c>
      <c r="H16" s="127">
        <v>1</v>
      </c>
      <c r="I16" s="127">
        <v>3</v>
      </c>
      <c r="J16" s="127">
        <v>0</v>
      </c>
      <c r="K16" s="127">
        <v>0</v>
      </c>
      <c r="L16" s="127">
        <v>0</v>
      </c>
      <c r="M16" s="127">
        <v>0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7">
        <v>0</v>
      </c>
      <c r="U16" s="127">
        <v>0</v>
      </c>
      <c r="V16" s="127">
        <v>0</v>
      </c>
      <c r="W16" s="127">
        <v>0</v>
      </c>
      <c r="X16" s="127">
        <v>0</v>
      </c>
      <c r="Y16" s="147">
        <v>0</v>
      </c>
      <c r="Z16" s="158">
        <f t="shared" si="0"/>
        <v>0</v>
      </c>
      <c r="AA16" s="147">
        <f t="shared" si="1"/>
        <v>0</v>
      </c>
      <c r="AB16" s="230">
        <f t="shared" si="25"/>
        <v>90</v>
      </c>
      <c r="AC16" s="231">
        <f t="shared" si="2"/>
        <v>0</v>
      </c>
      <c r="AD16" s="231">
        <f t="shared" si="3"/>
        <v>7.142857142857142</v>
      </c>
      <c r="AE16" s="231">
        <f t="shared" si="4"/>
        <v>0.7142857142857143</v>
      </c>
      <c r="AF16" s="231">
        <f t="shared" si="5"/>
        <v>2.142857142857143</v>
      </c>
      <c r="AG16" s="231">
        <f t="shared" si="6"/>
        <v>0</v>
      </c>
      <c r="AH16" s="231">
        <f t="shared" si="7"/>
        <v>0</v>
      </c>
      <c r="AI16" s="231">
        <f t="shared" si="8"/>
        <v>0</v>
      </c>
      <c r="AJ16" s="231">
        <f t="shared" si="9"/>
        <v>0</v>
      </c>
      <c r="AK16" s="231">
        <f t="shared" si="10"/>
        <v>0</v>
      </c>
      <c r="AL16" s="231">
        <f t="shared" si="11"/>
        <v>0</v>
      </c>
      <c r="AM16" s="231">
        <f t="shared" si="12"/>
        <v>0</v>
      </c>
      <c r="AN16" s="231">
        <f t="shared" si="13"/>
        <v>0</v>
      </c>
      <c r="AO16" s="231">
        <f t="shared" si="14"/>
        <v>0</v>
      </c>
      <c r="AP16" s="231">
        <f t="shared" si="15"/>
        <v>0</v>
      </c>
      <c r="AQ16" s="231">
        <f t="shared" si="16"/>
        <v>0</v>
      </c>
      <c r="AR16" s="231">
        <f t="shared" si="17"/>
        <v>0</v>
      </c>
      <c r="AS16" s="231">
        <f t="shared" si="18"/>
        <v>0</v>
      </c>
      <c r="AT16" s="231">
        <f t="shared" si="19"/>
        <v>0</v>
      </c>
      <c r="AU16" s="231">
        <f t="shared" si="20"/>
        <v>0</v>
      </c>
      <c r="AV16" s="232">
        <f t="shared" si="21"/>
        <v>0</v>
      </c>
      <c r="AW16" s="230">
        <f t="shared" si="22"/>
        <v>0</v>
      </c>
      <c r="AX16" s="244">
        <f t="shared" si="23"/>
        <v>0</v>
      </c>
    </row>
    <row r="17" spans="1:50" ht="20.25" customHeight="1" thickBot="1">
      <c r="A17" s="18">
        <v>13</v>
      </c>
      <c r="B17" s="718"/>
      <c r="C17" s="275" t="s">
        <v>27</v>
      </c>
      <c r="D17" s="143">
        <f>'3歳（その1）'!D17</f>
        <v>360</v>
      </c>
      <c r="E17" s="146">
        <f t="shared" si="24"/>
        <v>316</v>
      </c>
      <c r="F17" s="133">
        <v>12</v>
      </c>
      <c r="G17" s="133">
        <v>11</v>
      </c>
      <c r="H17" s="133">
        <v>3</v>
      </c>
      <c r="I17" s="133">
        <v>8</v>
      </c>
      <c r="J17" s="133">
        <v>4</v>
      </c>
      <c r="K17" s="133">
        <v>3</v>
      </c>
      <c r="L17" s="133">
        <v>0</v>
      </c>
      <c r="M17" s="133">
        <v>2</v>
      </c>
      <c r="N17" s="133">
        <v>0</v>
      </c>
      <c r="O17" s="133">
        <v>0</v>
      </c>
      <c r="P17" s="133">
        <v>0</v>
      </c>
      <c r="Q17" s="133">
        <v>1</v>
      </c>
      <c r="R17" s="133">
        <v>0</v>
      </c>
      <c r="S17" s="133">
        <v>0</v>
      </c>
      <c r="T17" s="133">
        <v>0</v>
      </c>
      <c r="U17" s="133">
        <v>0</v>
      </c>
      <c r="V17" s="133">
        <v>0</v>
      </c>
      <c r="W17" s="133">
        <v>0</v>
      </c>
      <c r="X17" s="133">
        <v>0</v>
      </c>
      <c r="Y17" s="148">
        <v>0</v>
      </c>
      <c r="Z17" s="159">
        <f t="shared" si="0"/>
        <v>10</v>
      </c>
      <c r="AA17" s="148">
        <f t="shared" si="1"/>
        <v>1</v>
      </c>
      <c r="AB17" s="230">
        <f t="shared" si="25"/>
        <v>87.77777777777777</v>
      </c>
      <c r="AC17" s="231">
        <f t="shared" si="2"/>
        <v>3.3333333333333335</v>
      </c>
      <c r="AD17" s="231">
        <f t="shared" si="3"/>
        <v>3.0555555555555554</v>
      </c>
      <c r="AE17" s="231">
        <f t="shared" si="4"/>
        <v>0.8333333333333334</v>
      </c>
      <c r="AF17" s="231">
        <f t="shared" si="5"/>
        <v>2.2222222222222223</v>
      </c>
      <c r="AG17" s="231">
        <f t="shared" si="6"/>
        <v>1.1111111111111112</v>
      </c>
      <c r="AH17" s="231">
        <f t="shared" si="7"/>
        <v>0.8333333333333334</v>
      </c>
      <c r="AI17" s="231">
        <f t="shared" si="8"/>
        <v>0</v>
      </c>
      <c r="AJ17" s="231">
        <f t="shared" si="9"/>
        <v>0.5555555555555556</v>
      </c>
      <c r="AK17" s="231">
        <f t="shared" si="10"/>
        <v>0</v>
      </c>
      <c r="AL17" s="231">
        <f t="shared" si="11"/>
        <v>0</v>
      </c>
      <c r="AM17" s="231">
        <f t="shared" si="12"/>
        <v>0</v>
      </c>
      <c r="AN17" s="231">
        <f t="shared" si="13"/>
        <v>0.2777777777777778</v>
      </c>
      <c r="AO17" s="231">
        <f t="shared" si="14"/>
        <v>0</v>
      </c>
      <c r="AP17" s="231">
        <f t="shared" si="15"/>
        <v>0</v>
      </c>
      <c r="AQ17" s="231">
        <f t="shared" si="16"/>
        <v>0</v>
      </c>
      <c r="AR17" s="231">
        <f t="shared" si="17"/>
        <v>0</v>
      </c>
      <c r="AS17" s="231">
        <f t="shared" si="18"/>
        <v>0</v>
      </c>
      <c r="AT17" s="231">
        <f t="shared" si="19"/>
        <v>0</v>
      </c>
      <c r="AU17" s="231">
        <f t="shared" si="20"/>
        <v>0</v>
      </c>
      <c r="AV17" s="232">
        <f t="shared" si="21"/>
        <v>0</v>
      </c>
      <c r="AW17" s="230">
        <f t="shared" si="22"/>
        <v>2.7777777777777777</v>
      </c>
      <c r="AX17" s="244">
        <f t="shared" si="23"/>
        <v>0.2777777777777778</v>
      </c>
    </row>
    <row r="18" spans="1:50" ht="20.25" customHeight="1" thickBot="1">
      <c r="A18" s="18">
        <v>14</v>
      </c>
      <c r="B18" s="718"/>
      <c r="C18" s="275" t="s">
        <v>28</v>
      </c>
      <c r="D18" s="143">
        <f>'3歳（その1）'!D18</f>
        <v>333</v>
      </c>
      <c r="E18" s="146">
        <f t="shared" si="24"/>
        <v>286</v>
      </c>
      <c r="F18" s="133">
        <v>7</v>
      </c>
      <c r="G18" s="133">
        <v>18</v>
      </c>
      <c r="H18" s="133">
        <v>6</v>
      </c>
      <c r="I18" s="133">
        <v>9</v>
      </c>
      <c r="J18" s="133">
        <v>1</v>
      </c>
      <c r="K18" s="133">
        <v>0</v>
      </c>
      <c r="L18" s="133">
        <v>1</v>
      </c>
      <c r="M18" s="133">
        <v>1</v>
      </c>
      <c r="N18" s="133">
        <v>1</v>
      </c>
      <c r="O18" s="133">
        <v>1</v>
      </c>
      <c r="P18" s="133">
        <v>1</v>
      </c>
      <c r="Q18" s="133">
        <v>1</v>
      </c>
      <c r="R18" s="133">
        <v>0</v>
      </c>
      <c r="S18" s="133">
        <v>0</v>
      </c>
      <c r="T18" s="133">
        <v>0</v>
      </c>
      <c r="U18" s="133">
        <v>0</v>
      </c>
      <c r="V18" s="133">
        <v>0</v>
      </c>
      <c r="W18" s="133">
        <v>0</v>
      </c>
      <c r="X18" s="133">
        <v>0</v>
      </c>
      <c r="Y18" s="148">
        <v>0</v>
      </c>
      <c r="Z18" s="159">
        <f t="shared" si="0"/>
        <v>7</v>
      </c>
      <c r="AA18" s="148">
        <f t="shared" si="1"/>
        <v>4</v>
      </c>
      <c r="AB18" s="230">
        <f t="shared" si="25"/>
        <v>85.88588588588588</v>
      </c>
      <c r="AC18" s="231">
        <f t="shared" si="2"/>
        <v>2.1021021021021022</v>
      </c>
      <c r="AD18" s="231">
        <f t="shared" si="3"/>
        <v>5.405405405405405</v>
      </c>
      <c r="AE18" s="231">
        <f t="shared" si="4"/>
        <v>1.8018018018018018</v>
      </c>
      <c r="AF18" s="231">
        <f t="shared" si="5"/>
        <v>2.7027027027027026</v>
      </c>
      <c r="AG18" s="231">
        <f t="shared" si="6"/>
        <v>0.3003003003003003</v>
      </c>
      <c r="AH18" s="231">
        <f t="shared" si="7"/>
        <v>0</v>
      </c>
      <c r="AI18" s="231">
        <f t="shared" si="8"/>
        <v>0.3003003003003003</v>
      </c>
      <c r="AJ18" s="231">
        <f t="shared" si="9"/>
        <v>0.3003003003003003</v>
      </c>
      <c r="AK18" s="231">
        <f t="shared" si="10"/>
        <v>0.3003003003003003</v>
      </c>
      <c r="AL18" s="231">
        <f t="shared" si="11"/>
        <v>0.3003003003003003</v>
      </c>
      <c r="AM18" s="231">
        <f t="shared" si="12"/>
        <v>0.3003003003003003</v>
      </c>
      <c r="AN18" s="231">
        <f t="shared" si="13"/>
        <v>0.3003003003003003</v>
      </c>
      <c r="AO18" s="231">
        <f t="shared" si="14"/>
        <v>0</v>
      </c>
      <c r="AP18" s="231">
        <f t="shared" si="15"/>
        <v>0</v>
      </c>
      <c r="AQ18" s="231">
        <f t="shared" si="16"/>
        <v>0</v>
      </c>
      <c r="AR18" s="231">
        <f t="shared" si="17"/>
        <v>0</v>
      </c>
      <c r="AS18" s="231">
        <f t="shared" si="18"/>
        <v>0</v>
      </c>
      <c r="AT18" s="231">
        <f t="shared" si="19"/>
        <v>0</v>
      </c>
      <c r="AU18" s="231">
        <f t="shared" si="20"/>
        <v>0</v>
      </c>
      <c r="AV18" s="232">
        <f t="shared" si="21"/>
        <v>0</v>
      </c>
      <c r="AW18" s="230">
        <f t="shared" si="22"/>
        <v>2.1021021021021022</v>
      </c>
      <c r="AX18" s="244">
        <f t="shared" si="23"/>
        <v>1.2012012012012012</v>
      </c>
    </row>
    <row r="19" spans="1:50" ht="20.25" customHeight="1" thickBot="1">
      <c r="A19" s="18">
        <v>15</v>
      </c>
      <c r="B19" s="718"/>
      <c r="C19" s="275" t="s">
        <v>29</v>
      </c>
      <c r="D19" s="143">
        <f>'3歳（その1）'!D19</f>
        <v>280</v>
      </c>
      <c r="E19" s="146">
        <f t="shared" si="24"/>
        <v>238</v>
      </c>
      <c r="F19" s="133">
        <v>12</v>
      </c>
      <c r="G19" s="133">
        <v>15</v>
      </c>
      <c r="H19" s="133">
        <v>4</v>
      </c>
      <c r="I19" s="133">
        <v>5</v>
      </c>
      <c r="J19" s="133">
        <v>1</v>
      </c>
      <c r="K19" s="133">
        <v>3</v>
      </c>
      <c r="L19" s="133">
        <v>0</v>
      </c>
      <c r="M19" s="133">
        <v>1</v>
      </c>
      <c r="N19" s="133">
        <v>0</v>
      </c>
      <c r="O19" s="133">
        <v>1</v>
      </c>
      <c r="P19" s="133">
        <v>0</v>
      </c>
      <c r="Q19" s="133">
        <v>0</v>
      </c>
      <c r="R19" s="133">
        <v>0</v>
      </c>
      <c r="S19" s="133">
        <v>0</v>
      </c>
      <c r="T19" s="133">
        <v>0</v>
      </c>
      <c r="U19" s="133">
        <v>0</v>
      </c>
      <c r="V19" s="133">
        <v>0</v>
      </c>
      <c r="W19" s="133">
        <v>0</v>
      </c>
      <c r="X19" s="133">
        <v>0</v>
      </c>
      <c r="Y19" s="148">
        <v>0</v>
      </c>
      <c r="Z19" s="159">
        <f t="shared" si="0"/>
        <v>6</v>
      </c>
      <c r="AA19" s="148">
        <f t="shared" si="1"/>
        <v>1</v>
      </c>
      <c r="AB19" s="230">
        <f t="shared" si="25"/>
        <v>85</v>
      </c>
      <c r="AC19" s="231">
        <f t="shared" si="2"/>
        <v>4.285714285714286</v>
      </c>
      <c r="AD19" s="231">
        <f t="shared" si="3"/>
        <v>5.357142857142857</v>
      </c>
      <c r="AE19" s="231">
        <f t="shared" si="4"/>
        <v>1.4285714285714286</v>
      </c>
      <c r="AF19" s="231">
        <f t="shared" si="5"/>
        <v>1.7857142857142856</v>
      </c>
      <c r="AG19" s="231">
        <f t="shared" si="6"/>
        <v>0.35714285714285715</v>
      </c>
      <c r="AH19" s="231">
        <f t="shared" si="7"/>
        <v>1.0714285714285714</v>
      </c>
      <c r="AI19" s="231">
        <f t="shared" si="8"/>
        <v>0</v>
      </c>
      <c r="AJ19" s="231">
        <f t="shared" si="9"/>
        <v>0.35714285714285715</v>
      </c>
      <c r="AK19" s="231">
        <f t="shared" si="10"/>
        <v>0</v>
      </c>
      <c r="AL19" s="231">
        <f t="shared" si="11"/>
        <v>0.35714285714285715</v>
      </c>
      <c r="AM19" s="231">
        <f t="shared" si="12"/>
        <v>0</v>
      </c>
      <c r="AN19" s="231">
        <f t="shared" si="13"/>
        <v>0</v>
      </c>
      <c r="AO19" s="231">
        <f t="shared" si="14"/>
        <v>0</v>
      </c>
      <c r="AP19" s="231">
        <f t="shared" si="15"/>
        <v>0</v>
      </c>
      <c r="AQ19" s="231">
        <f t="shared" si="16"/>
        <v>0</v>
      </c>
      <c r="AR19" s="231">
        <f t="shared" si="17"/>
        <v>0</v>
      </c>
      <c r="AS19" s="231">
        <f t="shared" si="18"/>
        <v>0</v>
      </c>
      <c r="AT19" s="231">
        <f t="shared" si="19"/>
        <v>0</v>
      </c>
      <c r="AU19" s="231">
        <f t="shared" si="20"/>
        <v>0</v>
      </c>
      <c r="AV19" s="232">
        <f t="shared" si="21"/>
        <v>0</v>
      </c>
      <c r="AW19" s="230">
        <f t="shared" si="22"/>
        <v>2.142857142857143</v>
      </c>
      <c r="AX19" s="244">
        <f t="shared" si="23"/>
        <v>0.35714285714285715</v>
      </c>
    </row>
    <row r="20" spans="1:50" ht="20.25" customHeight="1" thickBot="1">
      <c r="A20" s="18">
        <v>16</v>
      </c>
      <c r="B20" s="718"/>
      <c r="C20" s="276" t="s">
        <v>30</v>
      </c>
      <c r="D20" s="144">
        <f>'3歳（その1）'!D20</f>
        <v>443</v>
      </c>
      <c r="E20" s="165">
        <f t="shared" si="24"/>
        <v>410</v>
      </c>
      <c r="F20" s="196">
        <v>10</v>
      </c>
      <c r="G20" s="196">
        <v>9</v>
      </c>
      <c r="H20" s="196">
        <v>3</v>
      </c>
      <c r="I20" s="196">
        <v>6</v>
      </c>
      <c r="J20" s="196">
        <v>0</v>
      </c>
      <c r="K20" s="196">
        <v>2</v>
      </c>
      <c r="L20" s="196">
        <v>0</v>
      </c>
      <c r="M20" s="196">
        <v>2</v>
      </c>
      <c r="N20" s="196">
        <v>1</v>
      </c>
      <c r="O20" s="196">
        <v>0</v>
      </c>
      <c r="P20" s="196">
        <v>0</v>
      </c>
      <c r="Q20" s="196">
        <v>0</v>
      </c>
      <c r="R20" s="196">
        <v>0</v>
      </c>
      <c r="S20" s="196">
        <v>0</v>
      </c>
      <c r="T20" s="196">
        <v>0</v>
      </c>
      <c r="U20" s="196">
        <v>0</v>
      </c>
      <c r="V20" s="196">
        <v>0</v>
      </c>
      <c r="W20" s="196">
        <v>0</v>
      </c>
      <c r="X20" s="196">
        <v>0</v>
      </c>
      <c r="Y20" s="197">
        <v>0</v>
      </c>
      <c r="Z20" s="198">
        <f t="shared" si="0"/>
        <v>5</v>
      </c>
      <c r="AA20" s="197">
        <f t="shared" si="1"/>
        <v>1</v>
      </c>
      <c r="AB20" s="233">
        <f t="shared" si="25"/>
        <v>92.55079006772009</v>
      </c>
      <c r="AC20" s="234">
        <f t="shared" si="2"/>
        <v>2.2573363431151243</v>
      </c>
      <c r="AD20" s="234">
        <f t="shared" si="3"/>
        <v>2.0316027088036117</v>
      </c>
      <c r="AE20" s="234">
        <f t="shared" si="4"/>
        <v>0.6772009029345373</v>
      </c>
      <c r="AF20" s="234">
        <f t="shared" si="5"/>
        <v>1.3544018058690745</v>
      </c>
      <c r="AG20" s="234">
        <f t="shared" si="6"/>
        <v>0</v>
      </c>
      <c r="AH20" s="234">
        <f t="shared" si="7"/>
        <v>0.4514672686230248</v>
      </c>
      <c r="AI20" s="234">
        <f t="shared" si="8"/>
        <v>0</v>
      </c>
      <c r="AJ20" s="234">
        <f t="shared" si="9"/>
        <v>0.4514672686230248</v>
      </c>
      <c r="AK20" s="234">
        <f t="shared" si="10"/>
        <v>0.2257336343115124</v>
      </c>
      <c r="AL20" s="234">
        <f t="shared" si="11"/>
        <v>0</v>
      </c>
      <c r="AM20" s="234">
        <f t="shared" si="12"/>
        <v>0</v>
      </c>
      <c r="AN20" s="234">
        <f t="shared" si="13"/>
        <v>0</v>
      </c>
      <c r="AO20" s="234">
        <f t="shared" si="14"/>
        <v>0</v>
      </c>
      <c r="AP20" s="234">
        <f t="shared" si="15"/>
        <v>0</v>
      </c>
      <c r="AQ20" s="234">
        <f t="shared" si="16"/>
        <v>0</v>
      </c>
      <c r="AR20" s="234">
        <f t="shared" si="17"/>
        <v>0</v>
      </c>
      <c r="AS20" s="234">
        <f t="shared" si="18"/>
        <v>0</v>
      </c>
      <c r="AT20" s="234">
        <f t="shared" si="19"/>
        <v>0</v>
      </c>
      <c r="AU20" s="234">
        <f t="shared" si="20"/>
        <v>0</v>
      </c>
      <c r="AV20" s="235">
        <f t="shared" si="21"/>
        <v>0</v>
      </c>
      <c r="AW20" s="233">
        <f t="shared" si="22"/>
        <v>1.1286681715575622</v>
      </c>
      <c r="AX20" s="245">
        <f t="shared" si="23"/>
        <v>0.2257336343115124</v>
      </c>
    </row>
    <row r="21" spans="1:50" ht="20.25" customHeight="1" thickBot="1">
      <c r="A21" s="18">
        <v>17</v>
      </c>
      <c r="B21" s="718" t="s">
        <v>76</v>
      </c>
      <c r="C21" s="274" t="s">
        <v>31</v>
      </c>
      <c r="D21" s="142">
        <f>'3歳（その1）'!D21</f>
        <v>845</v>
      </c>
      <c r="E21" s="171">
        <f t="shared" si="24"/>
        <v>739</v>
      </c>
      <c r="F21" s="203">
        <v>20</v>
      </c>
      <c r="G21" s="203">
        <v>33</v>
      </c>
      <c r="H21" s="203">
        <v>13</v>
      </c>
      <c r="I21" s="203">
        <v>14</v>
      </c>
      <c r="J21" s="203">
        <v>10</v>
      </c>
      <c r="K21" s="203">
        <v>5</v>
      </c>
      <c r="L21" s="203">
        <v>1</v>
      </c>
      <c r="M21" s="203">
        <v>3</v>
      </c>
      <c r="N21" s="203">
        <v>3</v>
      </c>
      <c r="O21" s="203">
        <v>1</v>
      </c>
      <c r="P21" s="203">
        <v>0</v>
      </c>
      <c r="Q21" s="203">
        <v>2</v>
      </c>
      <c r="R21" s="203">
        <v>0</v>
      </c>
      <c r="S21" s="203">
        <v>0</v>
      </c>
      <c r="T21" s="203">
        <v>0</v>
      </c>
      <c r="U21" s="203">
        <v>1</v>
      </c>
      <c r="V21" s="203">
        <v>0</v>
      </c>
      <c r="W21" s="203">
        <v>0</v>
      </c>
      <c r="X21" s="203">
        <v>0</v>
      </c>
      <c r="Y21" s="204">
        <v>0</v>
      </c>
      <c r="Z21" s="205">
        <f t="shared" si="0"/>
        <v>26</v>
      </c>
      <c r="AA21" s="204">
        <f t="shared" si="1"/>
        <v>7</v>
      </c>
      <c r="AB21" s="227">
        <f t="shared" si="25"/>
        <v>87.45562130177514</v>
      </c>
      <c r="AC21" s="228">
        <f t="shared" si="2"/>
        <v>2.366863905325444</v>
      </c>
      <c r="AD21" s="228">
        <f t="shared" si="3"/>
        <v>3.9053254437869818</v>
      </c>
      <c r="AE21" s="228">
        <f t="shared" si="4"/>
        <v>1.5384615384615385</v>
      </c>
      <c r="AF21" s="228">
        <f t="shared" si="5"/>
        <v>1.6568047337278107</v>
      </c>
      <c r="AG21" s="228">
        <f t="shared" si="6"/>
        <v>1.183431952662722</v>
      </c>
      <c r="AH21" s="228">
        <f t="shared" si="7"/>
        <v>0.591715976331361</v>
      </c>
      <c r="AI21" s="228">
        <f t="shared" si="8"/>
        <v>0.1183431952662722</v>
      </c>
      <c r="AJ21" s="228">
        <f t="shared" si="9"/>
        <v>0.35502958579881655</v>
      </c>
      <c r="AK21" s="228">
        <f t="shared" si="10"/>
        <v>0.35502958579881655</v>
      </c>
      <c r="AL21" s="228">
        <f t="shared" si="11"/>
        <v>0.1183431952662722</v>
      </c>
      <c r="AM21" s="228">
        <f t="shared" si="12"/>
        <v>0</v>
      </c>
      <c r="AN21" s="228">
        <f t="shared" si="13"/>
        <v>0.2366863905325444</v>
      </c>
      <c r="AO21" s="228">
        <f t="shared" si="14"/>
        <v>0</v>
      </c>
      <c r="AP21" s="228">
        <f t="shared" si="15"/>
        <v>0</v>
      </c>
      <c r="AQ21" s="228">
        <f t="shared" si="16"/>
        <v>0</v>
      </c>
      <c r="AR21" s="228">
        <f t="shared" si="17"/>
        <v>0.1183431952662722</v>
      </c>
      <c r="AS21" s="228">
        <f t="shared" si="18"/>
        <v>0</v>
      </c>
      <c r="AT21" s="228">
        <f t="shared" si="19"/>
        <v>0</v>
      </c>
      <c r="AU21" s="228">
        <f t="shared" si="20"/>
        <v>0</v>
      </c>
      <c r="AV21" s="229">
        <f t="shared" si="21"/>
        <v>0</v>
      </c>
      <c r="AW21" s="227">
        <f t="shared" si="22"/>
        <v>3.076923076923077</v>
      </c>
      <c r="AX21" s="243">
        <f t="shared" si="23"/>
        <v>0.8284023668639053</v>
      </c>
    </row>
    <row r="22" spans="1:50" ht="20.25" customHeight="1" thickBot="1">
      <c r="A22" s="18">
        <v>18</v>
      </c>
      <c r="B22" s="718"/>
      <c r="C22" s="276" t="s">
        <v>32</v>
      </c>
      <c r="D22" s="144">
        <f>'3歳（その1）'!D22</f>
        <v>156</v>
      </c>
      <c r="E22" s="165">
        <f t="shared" si="24"/>
        <v>134</v>
      </c>
      <c r="F22" s="196">
        <v>5</v>
      </c>
      <c r="G22" s="196">
        <v>8</v>
      </c>
      <c r="H22" s="196">
        <v>2</v>
      </c>
      <c r="I22" s="196">
        <v>4</v>
      </c>
      <c r="J22" s="196">
        <v>2</v>
      </c>
      <c r="K22" s="196">
        <v>1</v>
      </c>
      <c r="L22" s="206">
        <v>0</v>
      </c>
      <c r="M22" s="196">
        <v>0</v>
      </c>
      <c r="N22" s="196">
        <v>0</v>
      </c>
      <c r="O22" s="196">
        <v>0</v>
      </c>
      <c r="P22" s="196">
        <v>0</v>
      </c>
      <c r="Q22" s="196">
        <v>0</v>
      </c>
      <c r="R22" s="196">
        <v>0</v>
      </c>
      <c r="S22" s="196">
        <v>0</v>
      </c>
      <c r="T22" s="196">
        <v>0</v>
      </c>
      <c r="U22" s="196">
        <v>0</v>
      </c>
      <c r="V22" s="196">
        <v>0</v>
      </c>
      <c r="W22" s="196">
        <v>0</v>
      </c>
      <c r="X22" s="196">
        <v>0</v>
      </c>
      <c r="Y22" s="197">
        <v>0</v>
      </c>
      <c r="Z22" s="198">
        <f t="shared" si="0"/>
        <v>3</v>
      </c>
      <c r="AA22" s="197">
        <f t="shared" si="1"/>
        <v>0</v>
      </c>
      <c r="AB22" s="233">
        <f t="shared" si="25"/>
        <v>85.8974358974359</v>
      </c>
      <c r="AC22" s="234">
        <f t="shared" si="2"/>
        <v>3.205128205128205</v>
      </c>
      <c r="AD22" s="234">
        <f t="shared" si="3"/>
        <v>5.128205128205128</v>
      </c>
      <c r="AE22" s="234">
        <f t="shared" si="4"/>
        <v>1.282051282051282</v>
      </c>
      <c r="AF22" s="234">
        <f t="shared" si="5"/>
        <v>2.564102564102564</v>
      </c>
      <c r="AG22" s="234">
        <f t="shared" si="6"/>
        <v>1.282051282051282</v>
      </c>
      <c r="AH22" s="234">
        <f t="shared" si="7"/>
        <v>0.641025641025641</v>
      </c>
      <c r="AI22" s="234">
        <f t="shared" si="8"/>
        <v>0</v>
      </c>
      <c r="AJ22" s="234">
        <f t="shared" si="9"/>
        <v>0</v>
      </c>
      <c r="AK22" s="234">
        <f t="shared" si="10"/>
        <v>0</v>
      </c>
      <c r="AL22" s="234">
        <f t="shared" si="11"/>
        <v>0</v>
      </c>
      <c r="AM22" s="234">
        <f t="shared" si="12"/>
        <v>0</v>
      </c>
      <c r="AN22" s="234">
        <f t="shared" si="13"/>
        <v>0</v>
      </c>
      <c r="AO22" s="234">
        <f t="shared" si="14"/>
        <v>0</v>
      </c>
      <c r="AP22" s="234">
        <f t="shared" si="15"/>
        <v>0</v>
      </c>
      <c r="AQ22" s="234">
        <f t="shared" si="16"/>
        <v>0</v>
      </c>
      <c r="AR22" s="234">
        <f t="shared" si="17"/>
        <v>0</v>
      </c>
      <c r="AS22" s="234">
        <f t="shared" si="18"/>
        <v>0</v>
      </c>
      <c r="AT22" s="234">
        <f t="shared" si="19"/>
        <v>0</v>
      </c>
      <c r="AU22" s="234">
        <f t="shared" si="20"/>
        <v>0</v>
      </c>
      <c r="AV22" s="235">
        <f t="shared" si="21"/>
        <v>0</v>
      </c>
      <c r="AW22" s="233">
        <f t="shared" si="22"/>
        <v>1.9230769230769231</v>
      </c>
      <c r="AX22" s="245">
        <f t="shared" si="23"/>
        <v>0</v>
      </c>
    </row>
    <row r="23" spans="1:50" ht="20.25" customHeight="1" thickBot="1">
      <c r="A23" s="18">
        <v>19</v>
      </c>
      <c r="B23" s="718" t="s">
        <v>77</v>
      </c>
      <c r="C23" s="274" t="s">
        <v>34</v>
      </c>
      <c r="D23" s="142">
        <f>'3歳（その1）'!D23</f>
        <v>1127</v>
      </c>
      <c r="E23" s="171">
        <f t="shared" si="24"/>
        <v>974</v>
      </c>
      <c r="F23" s="203">
        <v>28</v>
      </c>
      <c r="G23" s="203">
        <v>56</v>
      </c>
      <c r="H23" s="207">
        <v>15</v>
      </c>
      <c r="I23" s="203">
        <v>12</v>
      </c>
      <c r="J23" s="203">
        <v>9</v>
      </c>
      <c r="K23" s="203">
        <v>8</v>
      </c>
      <c r="L23" s="203">
        <v>7</v>
      </c>
      <c r="M23" s="203">
        <v>7</v>
      </c>
      <c r="N23" s="203">
        <v>0</v>
      </c>
      <c r="O23" s="203">
        <v>3</v>
      </c>
      <c r="P23" s="203">
        <v>0</v>
      </c>
      <c r="Q23" s="203">
        <v>2</v>
      </c>
      <c r="R23" s="203">
        <v>4</v>
      </c>
      <c r="S23" s="203">
        <v>1</v>
      </c>
      <c r="T23" s="203">
        <v>0</v>
      </c>
      <c r="U23" s="203">
        <v>1</v>
      </c>
      <c r="V23" s="203">
        <v>0</v>
      </c>
      <c r="W23" s="203">
        <v>0</v>
      </c>
      <c r="X23" s="203">
        <v>0</v>
      </c>
      <c r="Y23" s="204">
        <v>0</v>
      </c>
      <c r="Z23" s="205">
        <f t="shared" si="0"/>
        <v>42</v>
      </c>
      <c r="AA23" s="204">
        <f t="shared" si="1"/>
        <v>11</v>
      </c>
      <c r="AB23" s="227">
        <f t="shared" si="25"/>
        <v>86.42413487133985</v>
      </c>
      <c r="AC23" s="228">
        <f t="shared" si="2"/>
        <v>2.484472049689441</v>
      </c>
      <c r="AD23" s="228">
        <f t="shared" si="3"/>
        <v>4.968944099378882</v>
      </c>
      <c r="AE23" s="228">
        <f t="shared" si="4"/>
        <v>1.3309671694764862</v>
      </c>
      <c r="AF23" s="228">
        <f t="shared" si="5"/>
        <v>1.064773735581189</v>
      </c>
      <c r="AG23" s="228">
        <f t="shared" si="6"/>
        <v>0.7985803016858917</v>
      </c>
      <c r="AH23" s="228">
        <f t="shared" si="7"/>
        <v>0.709849157054126</v>
      </c>
      <c r="AI23" s="228">
        <f t="shared" si="8"/>
        <v>0.6211180124223602</v>
      </c>
      <c r="AJ23" s="228">
        <f t="shared" si="9"/>
        <v>0.6211180124223602</v>
      </c>
      <c r="AK23" s="228">
        <f t="shared" si="10"/>
        <v>0</v>
      </c>
      <c r="AL23" s="228">
        <f t="shared" si="11"/>
        <v>0.26619343389529726</v>
      </c>
      <c r="AM23" s="228">
        <f t="shared" si="12"/>
        <v>0</v>
      </c>
      <c r="AN23" s="228">
        <f t="shared" si="13"/>
        <v>0.1774622892635315</v>
      </c>
      <c r="AO23" s="228">
        <f t="shared" si="14"/>
        <v>0.354924578527063</v>
      </c>
      <c r="AP23" s="228">
        <f t="shared" si="15"/>
        <v>0.08873114463176575</v>
      </c>
      <c r="AQ23" s="228">
        <f t="shared" si="16"/>
        <v>0</v>
      </c>
      <c r="AR23" s="228">
        <f t="shared" si="17"/>
        <v>0.08873114463176575</v>
      </c>
      <c r="AS23" s="228">
        <f t="shared" si="18"/>
        <v>0</v>
      </c>
      <c r="AT23" s="228">
        <f t="shared" si="19"/>
        <v>0</v>
      </c>
      <c r="AU23" s="228">
        <f t="shared" si="20"/>
        <v>0</v>
      </c>
      <c r="AV23" s="229">
        <f t="shared" si="21"/>
        <v>0</v>
      </c>
      <c r="AW23" s="227">
        <f t="shared" si="22"/>
        <v>3.7267080745341614</v>
      </c>
      <c r="AX23" s="243">
        <f t="shared" si="23"/>
        <v>0.9760425909494232</v>
      </c>
    </row>
    <row r="24" spans="1:50" ht="20.25" customHeight="1" thickBot="1">
      <c r="A24" s="18">
        <v>20</v>
      </c>
      <c r="B24" s="718"/>
      <c r="C24" s="277" t="s">
        <v>159</v>
      </c>
      <c r="D24" s="144">
        <f>'3歳（その1）'!D24</f>
        <v>1998</v>
      </c>
      <c r="E24" s="165">
        <f t="shared" si="24"/>
        <v>1792</v>
      </c>
      <c r="F24" s="196">
        <v>49</v>
      </c>
      <c r="G24" s="196">
        <v>68</v>
      </c>
      <c r="H24" s="196">
        <v>18</v>
      </c>
      <c r="I24" s="196">
        <v>22</v>
      </c>
      <c r="J24" s="196">
        <v>12</v>
      </c>
      <c r="K24" s="196">
        <v>10</v>
      </c>
      <c r="L24" s="196">
        <v>6</v>
      </c>
      <c r="M24" s="196">
        <v>5</v>
      </c>
      <c r="N24" s="196">
        <v>3</v>
      </c>
      <c r="O24" s="196">
        <v>3</v>
      </c>
      <c r="P24" s="196">
        <v>3</v>
      </c>
      <c r="Q24" s="196">
        <v>2</v>
      </c>
      <c r="R24" s="196">
        <v>1</v>
      </c>
      <c r="S24" s="196">
        <v>1</v>
      </c>
      <c r="T24" s="196">
        <v>0</v>
      </c>
      <c r="U24" s="196">
        <v>0</v>
      </c>
      <c r="V24" s="196">
        <v>0</v>
      </c>
      <c r="W24" s="196">
        <v>0</v>
      </c>
      <c r="X24" s="196">
        <v>0</v>
      </c>
      <c r="Y24" s="197">
        <v>3</v>
      </c>
      <c r="Z24" s="198">
        <f t="shared" si="0"/>
        <v>49</v>
      </c>
      <c r="AA24" s="197">
        <f t="shared" si="1"/>
        <v>16</v>
      </c>
      <c r="AB24" s="233">
        <f t="shared" si="25"/>
        <v>89.68968968968969</v>
      </c>
      <c r="AC24" s="234">
        <f t="shared" si="2"/>
        <v>2.4524524524524525</v>
      </c>
      <c r="AD24" s="234">
        <f t="shared" si="3"/>
        <v>3.4034034034034035</v>
      </c>
      <c r="AE24" s="234">
        <f t="shared" si="4"/>
        <v>0.9009009009009009</v>
      </c>
      <c r="AF24" s="234">
        <f t="shared" si="5"/>
        <v>1.1011011011011012</v>
      </c>
      <c r="AG24" s="234">
        <f t="shared" si="6"/>
        <v>0.6006006006006006</v>
      </c>
      <c r="AH24" s="234">
        <f t="shared" si="7"/>
        <v>0.5005005005005005</v>
      </c>
      <c r="AI24" s="234">
        <f t="shared" si="8"/>
        <v>0.3003003003003003</v>
      </c>
      <c r="AJ24" s="234">
        <f t="shared" si="9"/>
        <v>0.2502502502502503</v>
      </c>
      <c r="AK24" s="234">
        <f t="shared" si="10"/>
        <v>0.15015015015015015</v>
      </c>
      <c r="AL24" s="234">
        <f t="shared" si="11"/>
        <v>0.15015015015015015</v>
      </c>
      <c r="AM24" s="234">
        <f t="shared" si="12"/>
        <v>0.15015015015015015</v>
      </c>
      <c r="AN24" s="234">
        <f t="shared" si="13"/>
        <v>0.10010010010010009</v>
      </c>
      <c r="AO24" s="234">
        <f t="shared" si="14"/>
        <v>0.050050050050050046</v>
      </c>
      <c r="AP24" s="234">
        <f t="shared" si="15"/>
        <v>0.050050050050050046</v>
      </c>
      <c r="AQ24" s="234">
        <f t="shared" si="16"/>
        <v>0</v>
      </c>
      <c r="AR24" s="234">
        <f t="shared" si="17"/>
        <v>0</v>
      </c>
      <c r="AS24" s="234">
        <f t="shared" si="18"/>
        <v>0</v>
      </c>
      <c r="AT24" s="234">
        <f t="shared" si="19"/>
        <v>0</v>
      </c>
      <c r="AU24" s="234">
        <f t="shared" si="20"/>
        <v>0</v>
      </c>
      <c r="AV24" s="235">
        <f t="shared" si="21"/>
        <v>0.15015015015015015</v>
      </c>
      <c r="AW24" s="233">
        <f t="shared" si="22"/>
        <v>2.4524524524524525</v>
      </c>
      <c r="AX24" s="245">
        <f t="shared" si="23"/>
        <v>0.8008008008008007</v>
      </c>
    </row>
    <row r="25" spans="1:50" ht="20.25" customHeight="1" thickBot="1">
      <c r="A25" s="18">
        <v>21</v>
      </c>
      <c r="B25" s="718" t="s">
        <v>135</v>
      </c>
      <c r="C25" s="274" t="s">
        <v>43</v>
      </c>
      <c r="D25" s="142">
        <f>'3歳（その1）'!D25</f>
        <v>816</v>
      </c>
      <c r="E25" s="171">
        <f t="shared" si="24"/>
        <v>735</v>
      </c>
      <c r="F25" s="203">
        <v>16</v>
      </c>
      <c r="G25" s="203">
        <v>29</v>
      </c>
      <c r="H25" s="203">
        <v>11</v>
      </c>
      <c r="I25" s="203">
        <v>11</v>
      </c>
      <c r="J25" s="203">
        <v>3</v>
      </c>
      <c r="K25" s="203">
        <v>6</v>
      </c>
      <c r="L25" s="203">
        <v>2</v>
      </c>
      <c r="M25" s="203">
        <v>1</v>
      </c>
      <c r="N25" s="203">
        <v>1</v>
      </c>
      <c r="O25" s="203">
        <v>1</v>
      </c>
      <c r="P25" s="203">
        <v>0</v>
      </c>
      <c r="Q25" s="203">
        <v>0</v>
      </c>
      <c r="R25" s="203">
        <v>0</v>
      </c>
      <c r="S25" s="203">
        <v>0</v>
      </c>
      <c r="T25" s="203">
        <v>0</v>
      </c>
      <c r="U25" s="203">
        <v>0</v>
      </c>
      <c r="V25" s="203">
        <v>0</v>
      </c>
      <c r="W25" s="203">
        <v>0</v>
      </c>
      <c r="X25" s="203">
        <v>0</v>
      </c>
      <c r="Y25" s="204">
        <v>0</v>
      </c>
      <c r="Z25" s="205">
        <f t="shared" si="0"/>
        <v>14</v>
      </c>
      <c r="AA25" s="204">
        <f t="shared" si="1"/>
        <v>2</v>
      </c>
      <c r="AB25" s="227">
        <f t="shared" si="25"/>
        <v>90.07352941176471</v>
      </c>
      <c r="AC25" s="228">
        <f t="shared" si="2"/>
        <v>1.9607843137254901</v>
      </c>
      <c r="AD25" s="228">
        <f t="shared" si="3"/>
        <v>3.553921568627451</v>
      </c>
      <c r="AE25" s="228">
        <f t="shared" si="4"/>
        <v>1.3480392156862746</v>
      </c>
      <c r="AF25" s="228">
        <f t="shared" si="5"/>
        <v>1.3480392156862746</v>
      </c>
      <c r="AG25" s="228">
        <f t="shared" si="6"/>
        <v>0.3676470588235294</v>
      </c>
      <c r="AH25" s="228">
        <f t="shared" si="7"/>
        <v>0.7352941176470588</v>
      </c>
      <c r="AI25" s="228">
        <f t="shared" si="8"/>
        <v>0.24509803921568626</v>
      </c>
      <c r="AJ25" s="228">
        <f t="shared" si="9"/>
        <v>0.12254901960784313</v>
      </c>
      <c r="AK25" s="228">
        <f t="shared" si="10"/>
        <v>0.12254901960784313</v>
      </c>
      <c r="AL25" s="228">
        <f t="shared" si="11"/>
        <v>0.12254901960784313</v>
      </c>
      <c r="AM25" s="228">
        <f t="shared" si="12"/>
        <v>0</v>
      </c>
      <c r="AN25" s="228">
        <f t="shared" si="13"/>
        <v>0</v>
      </c>
      <c r="AO25" s="228">
        <f t="shared" si="14"/>
        <v>0</v>
      </c>
      <c r="AP25" s="228">
        <f t="shared" si="15"/>
        <v>0</v>
      </c>
      <c r="AQ25" s="228">
        <f t="shared" si="16"/>
        <v>0</v>
      </c>
      <c r="AR25" s="228">
        <f t="shared" si="17"/>
        <v>0</v>
      </c>
      <c r="AS25" s="228">
        <f t="shared" si="18"/>
        <v>0</v>
      </c>
      <c r="AT25" s="228">
        <f t="shared" si="19"/>
        <v>0</v>
      </c>
      <c r="AU25" s="228">
        <f t="shared" si="20"/>
        <v>0</v>
      </c>
      <c r="AV25" s="229">
        <f t="shared" si="21"/>
        <v>0</v>
      </c>
      <c r="AW25" s="227">
        <f t="shared" si="22"/>
        <v>1.715686274509804</v>
      </c>
      <c r="AX25" s="243">
        <f t="shared" si="23"/>
        <v>0.24509803921568626</v>
      </c>
    </row>
    <row r="26" spans="1:50" ht="20.25" customHeight="1" thickBot="1">
      <c r="A26" s="18">
        <v>22</v>
      </c>
      <c r="B26" s="718"/>
      <c r="C26" s="275" t="s">
        <v>47</v>
      </c>
      <c r="D26" s="143">
        <f>'3歳（その1）'!D26</f>
        <v>1135</v>
      </c>
      <c r="E26" s="146">
        <f t="shared" si="24"/>
        <v>1012</v>
      </c>
      <c r="F26" s="133">
        <v>29</v>
      </c>
      <c r="G26" s="133">
        <v>40</v>
      </c>
      <c r="H26" s="133">
        <v>13</v>
      </c>
      <c r="I26" s="133">
        <v>17</v>
      </c>
      <c r="J26" s="133">
        <v>7</v>
      </c>
      <c r="K26" s="133">
        <v>5</v>
      </c>
      <c r="L26" s="133">
        <v>3</v>
      </c>
      <c r="M26" s="133">
        <v>1</v>
      </c>
      <c r="N26" s="133">
        <v>2</v>
      </c>
      <c r="O26" s="133">
        <v>1</v>
      </c>
      <c r="P26" s="133">
        <v>1</v>
      </c>
      <c r="Q26" s="133">
        <v>0</v>
      </c>
      <c r="R26" s="133">
        <v>1</v>
      </c>
      <c r="S26" s="133">
        <v>0</v>
      </c>
      <c r="T26" s="133">
        <v>1</v>
      </c>
      <c r="U26" s="133">
        <v>1</v>
      </c>
      <c r="V26" s="133">
        <v>1</v>
      </c>
      <c r="W26" s="133">
        <v>0</v>
      </c>
      <c r="X26" s="133">
        <v>0</v>
      </c>
      <c r="Y26" s="148">
        <v>0</v>
      </c>
      <c r="Z26" s="159">
        <f t="shared" si="0"/>
        <v>24</v>
      </c>
      <c r="AA26" s="148">
        <f t="shared" si="1"/>
        <v>8</v>
      </c>
      <c r="AB26" s="230">
        <f t="shared" si="25"/>
        <v>89.16299559471366</v>
      </c>
      <c r="AC26" s="231">
        <f t="shared" si="2"/>
        <v>2.555066079295154</v>
      </c>
      <c r="AD26" s="231">
        <f t="shared" si="3"/>
        <v>3.524229074889868</v>
      </c>
      <c r="AE26" s="231">
        <f t="shared" si="4"/>
        <v>1.145374449339207</v>
      </c>
      <c r="AF26" s="231">
        <f t="shared" si="5"/>
        <v>1.4977973568281937</v>
      </c>
      <c r="AG26" s="231">
        <f t="shared" si="6"/>
        <v>0.6167400881057269</v>
      </c>
      <c r="AH26" s="231">
        <f t="shared" si="7"/>
        <v>0.4405286343612335</v>
      </c>
      <c r="AI26" s="231">
        <f t="shared" si="8"/>
        <v>0.2643171806167401</v>
      </c>
      <c r="AJ26" s="231">
        <f t="shared" si="9"/>
        <v>0.0881057268722467</v>
      </c>
      <c r="AK26" s="231">
        <f t="shared" si="10"/>
        <v>0.1762114537444934</v>
      </c>
      <c r="AL26" s="231">
        <f t="shared" si="11"/>
        <v>0.0881057268722467</v>
      </c>
      <c r="AM26" s="231">
        <f t="shared" si="12"/>
        <v>0.0881057268722467</v>
      </c>
      <c r="AN26" s="231">
        <f t="shared" si="13"/>
        <v>0</v>
      </c>
      <c r="AO26" s="231">
        <f t="shared" si="14"/>
        <v>0.0881057268722467</v>
      </c>
      <c r="AP26" s="231">
        <f t="shared" si="15"/>
        <v>0</v>
      </c>
      <c r="AQ26" s="231">
        <f t="shared" si="16"/>
        <v>0.0881057268722467</v>
      </c>
      <c r="AR26" s="231">
        <f t="shared" si="17"/>
        <v>0.0881057268722467</v>
      </c>
      <c r="AS26" s="231">
        <f t="shared" si="18"/>
        <v>0.0881057268722467</v>
      </c>
      <c r="AT26" s="231">
        <f t="shared" si="19"/>
        <v>0</v>
      </c>
      <c r="AU26" s="231">
        <f t="shared" si="20"/>
        <v>0</v>
      </c>
      <c r="AV26" s="232">
        <f t="shared" si="21"/>
        <v>0</v>
      </c>
      <c r="AW26" s="230">
        <f t="shared" si="22"/>
        <v>2.1145374449339207</v>
      </c>
      <c r="AX26" s="244">
        <f t="shared" si="23"/>
        <v>0.7048458149779736</v>
      </c>
    </row>
    <row r="27" spans="1:50" ht="20.25" customHeight="1" thickBot="1">
      <c r="A27" s="18">
        <v>23</v>
      </c>
      <c r="B27" s="718"/>
      <c r="C27" s="275" t="s">
        <v>44</v>
      </c>
      <c r="D27" s="143">
        <f>'3歳（その1）'!D27</f>
        <v>1231</v>
      </c>
      <c r="E27" s="146">
        <f t="shared" si="24"/>
        <v>1156</v>
      </c>
      <c r="F27" s="133">
        <v>17</v>
      </c>
      <c r="G27" s="133">
        <v>28</v>
      </c>
      <c r="H27" s="133">
        <v>4</v>
      </c>
      <c r="I27" s="133">
        <v>11</v>
      </c>
      <c r="J27" s="133">
        <v>4</v>
      </c>
      <c r="K27" s="133">
        <v>4</v>
      </c>
      <c r="L27" s="133">
        <v>4</v>
      </c>
      <c r="M27" s="133">
        <v>2</v>
      </c>
      <c r="N27" s="133">
        <v>0</v>
      </c>
      <c r="O27" s="133">
        <v>0</v>
      </c>
      <c r="P27" s="133">
        <v>0</v>
      </c>
      <c r="Q27" s="133">
        <v>0</v>
      </c>
      <c r="R27" s="133">
        <v>0</v>
      </c>
      <c r="S27" s="133">
        <v>0</v>
      </c>
      <c r="T27" s="133">
        <v>0</v>
      </c>
      <c r="U27" s="133">
        <v>0</v>
      </c>
      <c r="V27" s="133">
        <v>0</v>
      </c>
      <c r="W27" s="133">
        <v>1</v>
      </c>
      <c r="X27" s="133">
        <v>0</v>
      </c>
      <c r="Y27" s="148">
        <v>0</v>
      </c>
      <c r="Z27" s="159">
        <f t="shared" si="0"/>
        <v>15</v>
      </c>
      <c r="AA27" s="148">
        <f t="shared" si="1"/>
        <v>1</v>
      </c>
      <c r="AB27" s="230">
        <f t="shared" si="25"/>
        <v>93.90739236393176</v>
      </c>
      <c r="AC27" s="231">
        <f t="shared" si="2"/>
        <v>1.380991064175467</v>
      </c>
      <c r="AD27" s="231">
        <f t="shared" si="3"/>
        <v>2.274573517465475</v>
      </c>
      <c r="AE27" s="231">
        <f t="shared" si="4"/>
        <v>0.3249390739236393</v>
      </c>
      <c r="AF27" s="231">
        <f t="shared" si="5"/>
        <v>0.8935824532900082</v>
      </c>
      <c r="AG27" s="231">
        <f t="shared" si="6"/>
        <v>0.3249390739236393</v>
      </c>
      <c r="AH27" s="231">
        <f t="shared" si="7"/>
        <v>0.3249390739236393</v>
      </c>
      <c r="AI27" s="231">
        <f t="shared" si="8"/>
        <v>0.3249390739236393</v>
      </c>
      <c r="AJ27" s="231">
        <f t="shared" si="9"/>
        <v>0.16246953696181965</v>
      </c>
      <c r="AK27" s="231">
        <f t="shared" si="10"/>
        <v>0</v>
      </c>
      <c r="AL27" s="231">
        <f t="shared" si="11"/>
        <v>0</v>
      </c>
      <c r="AM27" s="231">
        <f t="shared" si="12"/>
        <v>0</v>
      </c>
      <c r="AN27" s="231">
        <f t="shared" si="13"/>
        <v>0</v>
      </c>
      <c r="AO27" s="231">
        <f t="shared" si="14"/>
        <v>0</v>
      </c>
      <c r="AP27" s="231">
        <f t="shared" si="15"/>
        <v>0</v>
      </c>
      <c r="AQ27" s="231">
        <f t="shared" si="16"/>
        <v>0</v>
      </c>
      <c r="AR27" s="231">
        <f t="shared" si="17"/>
        <v>0</v>
      </c>
      <c r="AS27" s="231">
        <f t="shared" si="18"/>
        <v>0</v>
      </c>
      <c r="AT27" s="231">
        <f t="shared" si="19"/>
        <v>0.08123476848090982</v>
      </c>
      <c r="AU27" s="231">
        <f t="shared" si="20"/>
        <v>0</v>
      </c>
      <c r="AV27" s="232">
        <f t="shared" si="21"/>
        <v>0</v>
      </c>
      <c r="AW27" s="230">
        <f t="shared" si="22"/>
        <v>1.2185215272136474</v>
      </c>
      <c r="AX27" s="244">
        <f t="shared" si="23"/>
        <v>0.08123476848090982</v>
      </c>
    </row>
    <row r="28" spans="1:50" ht="20.25" customHeight="1" thickBot="1">
      <c r="A28" s="18">
        <v>24</v>
      </c>
      <c r="B28" s="718"/>
      <c r="C28" s="275" t="s">
        <v>42</v>
      </c>
      <c r="D28" s="143">
        <f>'3歳（その1）'!D28</f>
        <v>380</v>
      </c>
      <c r="E28" s="146">
        <f t="shared" si="24"/>
        <v>321</v>
      </c>
      <c r="F28" s="133">
        <v>12</v>
      </c>
      <c r="G28" s="133">
        <v>24</v>
      </c>
      <c r="H28" s="133">
        <v>9</v>
      </c>
      <c r="I28" s="133">
        <v>4</v>
      </c>
      <c r="J28" s="133">
        <v>3</v>
      </c>
      <c r="K28" s="133">
        <v>3</v>
      </c>
      <c r="L28" s="133">
        <v>0</v>
      </c>
      <c r="M28" s="133">
        <v>1</v>
      </c>
      <c r="N28" s="133">
        <v>2</v>
      </c>
      <c r="O28" s="133">
        <v>1</v>
      </c>
      <c r="P28" s="133">
        <v>0</v>
      </c>
      <c r="Q28" s="133">
        <v>0</v>
      </c>
      <c r="R28" s="133">
        <v>0</v>
      </c>
      <c r="S28" s="133">
        <v>0</v>
      </c>
      <c r="T28" s="133">
        <v>0</v>
      </c>
      <c r="U28" s="133">
        <v>0</v>
      </c>
      <c r="V28" s="133">
        <v>0</v>
      </c>
      <c r="W28" s="133">
        <v>0</v>
      </c>
      <c r="X28" s="133">
        <v>0</v>
      </c>
      <c r="Y28" s="148">
        <v>0</v>
      </c>
      <c r="Z28" s="159">
        <f t="shared" si="0"/>
        <v>10</v>
      </c>
      <c r="AA28" s="148">
        <f t="shared" si="1"/>
        <v>3</v>
      </c>
      <c r="AB28" s="230">
        <f t="shared" si="25"/>
        <v>84.47368421052632</v>
      </c>
      <c r="AC28" s="231">
        <f t="shared" si="2"/>
        <v>3.1578947368421053</v>
      </c>
      <c r="AD28" s="231">
        <f t="shared" si="3"/>
        <v>6.315789473684211</v>
      </c>
      <c r="AE28" s="231">
        <f t="shared" si="4"/>
        <v>2.368421052631579</v>
      </c>
      <c r="AF28" s="231">
        <f t="shared" si="5"/>
        <v>1.0526315789473684</v>
      </c>
      <c r="AG28" s="231">
        <f t="shared" si="6"/>
        <v>0.7894736842105263</v>
      </c>
      <c r="AH28" s="231">
        <f t="shared" si="7"/>
        <v>0.7894736842105263</v>
      </c>
      <c r="AI28" s="231">
        <f t="shared" si="8"/>
        <v>0</v>
      </c>
      <c r="AJ28" s="231">
        <f t="shared" si="9"/>
        <v>0.2631578947368421</v>
      </c>
      <c r="AK28" s="231">
        <f t="shared" si="10"/>
        <v>0.5263157894736842</v>
      </c>
      <c r="AL28" s="231">
        <f t="shared" si="11"/>
        <v>0.2631578947368421</v>
      </c>
      <c r="AM28" s="231">
        <f t="shared" si="12"/>
        <v>0</v>
      </c>
      <c r="AN28" s="231">
        <f t="shared" si="13"/>
        <v>0</v>
      </c>
      <c r="AO28" s="231">
        <f t="shared" si="14"/>
        <v>0</v>
      </c>
      <c r="AP28" s="231">
        <f t="shared" si="15"/>
        <v>0</v>
      </c>
      <c r="AQ28" s="231">
        <f t="shared" si="16"/>
        <v>0</v>
      </c>
      <c r="AR28" s="231">
        <f t="shared" si="17"/>
        <v>0</v>
      </c>
      <c r="AS28" s="231">
        <f t="shared" si="18"/>
        <v>0</v>
      </c>
      <c r="AT28" s="231">
        <f t="shared" si="19"/>
        <v>0</v>
      </c>
      <c r="AU28" s="231">
        <f t="shared" si="20"/>
        <v>0</v>
      </c>
      <c r="AV28" s="232">
        <f t="shared" si="21"/>
        <v>0</v>
      </c>
      <c r="AW28" s="230">
        <f t="shared" si="22"/>
        <v>2.631578947368421</v>
      </c>
      <c r="AX28" s="244">
        <f t="shared" si="23"/>
        <v>0.7894736842105263</v>
      </c>
    </row>
    <row r="29" spans="1:50" ht="20.25" customHeight="1" thickBot="1">
      <c r="A29" s="18">
        <v>25</v>
      </c>
      <c r="B29" s="718"/>
      <c r="C29" s="275" t="s">
        <v>41</v>
      </c>
      <c r="D29" s="143">
        <f>'3歳（その1）'!D29</f>
        <v>283</v>
      </c>
      <c r="E29" s="146">
        <f t="shared" si="24"/>
        <v>245</v>
      </c>
      <c r="F29" s="133">
        <v>9</v>
      </c>
      <c r="G29" s="133">
        <v>18</v>
      </c>
      <c r="H29" s="133">
        <v>2</v>
      </c>
      <c r="I29" s="133">
        <v>3</v>
      </c>
      <c r="J29" s="133">
        <v>2</v>
      </c>
      <c r="K29" s="133">
        <v>0</v>
      </c>
      <c r="L29" s="133">
        <v>2</v>
      </c>
      <c r="M29" s="133">
        <v>0</v>
      </c>
      <c r="N29" s="133">
        <v>1</v>
      </c>
      <c r="O29" s="133">
        <v>0</v>
      </c>
      <c r="P29" s="133">
        <v>0</v>
      </c>
      <c r="Q29" s="133">
        <v>0</v>
      </c>
      <c r="R29" s="133">
        <v>0</v>
      </c>
      <c r="S29" s="133">
        <v>0</v>
      </c>
      <c r="T29" s="133">
        <v>0</v>
      </c>
      <c r="U29" s="133">
        <v>1</v>
      </c>
      <c r="V29" s="133">
        <v>0</v>
      </c>
      <c r="W29" s="133">
        <v>0</v>
      </c>
      <c r="X29" s="133">
        <v>0</v>
      </c>
      <c r="Y29" s="148">
        <v>0</v>
      </c>
      <c r="Z29" s="159">
        <f t="shared" si="0"/>
        <v>6</v>
      </c>
      <c r="AA29" s="148">
        <f t="shared" si="1"/>
        <v>2</v>
      </c>
      <c r="AB29" s="230">
        <f t="shared" si="25"/>
        <v>86.57243816254417</v>
      </c>
      <c r="AC29" s="231">
        <f t="shared" si="2"/>
        <v>3.180212014134275</v>
      </c>
      <c r="AD29" s="231">
        <f t="shared" si="3"/>
        <v>6.36042402826855</v>
      </c>
      <c r="AE29" s="231">
        <f t="shared" si="4"/>
        <v>0.7067137809187279</v>
      </c>
      <c r="AF29" s="231">
        <f t="shared" si="5"/>
        <v>1.0600706713780919</v>
      </c>
      <c r="AG29" s="231">
        <f t="shared" si="6"/>
        <v>0.7067137809187279</v>
      </c>
      <c r="AH29" s="231">
        <f t="shared" si="7"/>
        <v>0</v>
      </c>
      <c r="AI29" s="231">
        <f t="shared" si="8"/>
        <v>0.7067137809187279</v>
      </c>
      <c r="AJ29" s="231">
        <f t="shared" si="9"/>
        <v>0</v>
      </c>
      <c r="AK29" s="231">
        <f t="shared" si="10"/>
        <v>0.35335689045936397</v>
      </c>
      <c r="AL29" s="231">
        <f t="shared" si="11"/>
        <v>0</v>
      </c>
      <c r="AM29" s="231">
        <f t="shared" si="12"/>
        <v>0</v>
      </c>
      <c r="AN29" s="231">
        <f t="shared" si="13"/>
        <v>0</v>
      </c>
      <c r="AO29" s="231">
        <f t="shared" si="14"/>
        <v>0</v>
      </c>
      <c r="AP29" s="231">
        <f t="shared" si="15"/>
        <v>0</v>
      </c>
      <c r="AQ29" s="231">
        <f t="shared" si="16"/>
        <v>0</v>
      </c>
      <c r="AR29" s="231">
        <f t="shared" si="17"/>
        <v>0.35335689045936397</v>
      </c>
      <c r="AS29" s="231">
        <f t="shared" si="18"/>
        <v>0</v>
      </c>
      <c r="AT29" s="231">
        <f t="shared" si="19"/>
        <v>0</v>
      </c>
      <c r="AU29" s="231">
        <f t="shared" si="20"/>
        <v>0</v>
      </c>
      <c r="AV29" s="232">
        <f t="shared" si="21"/>
        <v>0</v>
      </c>
      <c r="AW29" s="230">
        <f t="shared" si="22"/>
        <v>2.1201413427561837</v>
      </c>
      <c r="AX29" s="244">
        <f t="shared" si="23"/>
        <v>0.7067137809187279</v>
      </c>
    </row>
    <row r="30" spans="1:50" ht="20.25" customHeight="1" thickBot="1">
      <c r="A30" s="18">
        <v>26</v>
      </c>
      <c r="B30" s="718"/>
      <c r="C30" s="276" t="s">
        <v>40</v>
      </c>
      <c r="D30" s="144">
        <f>'3歳（その1）'!D30</f>
        <v>34</v>
      </c>
      <c r="E30" s="165">
        <f t="shared" si="24"/>
        <v>33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  <c r="L30" s="196">
        <v>0</v>
      </c>
      <c r="M30" s="196">
        <v>0</v>
      </c>
      <c r="N30" s="196">
        <v>0</v>
      </c>
      <c r="O30" s="196">
        <v>1</v>
      </c>
      <c r="P30" s="196">
        <v>0</v>
      </c>
      <c r="Q30" s="196">
        <v>0</v>
      </c>
      <c r="R30" s="196">
        <v>0</v>
      </c>
      <c r="S30" s="196">
        <v>0</v>
      </c>
      <c r="T30" s="196">
        <v>0</v>
      </c>
      <c r="U30" s="196">
        <v>0</v>
      </c>
      <c r="V30" s="196">
        <v>0</v>
      </c>
      <c r="W30" s="196">
        <v>0</v>
      </c>
      <c r="X30" s="196">
        <v>0</v>
      </c>
      <c r="Y30" s="197">
        <v>0</v>
      </c>
      <c r="Z30" s="198">
        <f t="shared" si="0"/>
        <v>1</v>
      </c>
      <c r="AA30" s="197">
        <f t="shared" si="1"/>
        <v>1</v>
      </c>
      <c r="AB30" s="233">
        <f t="shared" si="25"/>
        <v>97.05882352941177</v>
      </c>
      <c r="AC30" s="234">
        <f t="shared" si="2"/>
        <v>0</v>
      </c>
      <c r="AD30" s="234">
        <f t="shared" si="3"/>
        <v>0</v>
      </c>
      <c r="AE30" s="234">
        <f t="shared" si="4"/>
        <v>0</v>
      </c>
      <c r="AF30" s="234">
        <f t="shared" si="5"/>
        <v>0</v>
      </c>
      <c r="AG30" s="234">
        <f t="shared" si="6"/>
        <v>0</v>
      </c>
      <c r="AH30" s="234">
        <f t="shared" si="7"/>
        <v>0</v>
      </c>
      <c r="AI30" s="234">
        <f t="shared" si="8"/>
        <v>0</v>
      </c>
      <c r="AJ30" s="234">
        <f t="shared" si="9"/>
        <v>0</v>
      </c>
      <c r="AK30" s="234">
        <f t="shared" si="10"/>
        <v>0</v>
      </c>
      <c r="AL30" s="234">
        <f t="shared" si="11"/>
        <v>2.941176470588235</v>
      </c>
      <c r="AM30" s="234">
        <f t="shared" si="12"/>
        <v>0</v>
      </c>
      <c r="AN30" s="234">
        <f t="shared" si="13"/>
        <v>0</v>
      </c>
      <c r="AO30" s="234">
        <f t="shared" si="14"/>
        <v>0</v>
      </c>
      <c r="AP30" s="234">
        <f t="shared" si="15"/>
        <v>0</v>
      </c>
      <c r="AQ30" s="234">
        <f t="shared" si="16"/>
        <v>0</v>
      </c>
      <c r="AR30" s="234">
        <f t="shared" si="17"/>
        <v>0</v>
      </c>
      <c r="AS30" s="234">
        <f t="shared" si="18"/>
        <v>0</v>
      </c>
      <c r="AT30" s="234">
        <f t="shared" si="19"/>
        <v>0</v>
      </c>
      <c r="AU30" s="234">
        <f t="shared" si="20"/>
        <v>0</v>
      </c>
      <c r="AV30" s="235">
        <f t="shared" si="21"/>
        <v>0</v>
      </c>
      <c r="AW30" s="233">
        <f t="shared" si="22"/>
        <v>2.941176470588235</v>
      </c>
      <c r="AX30" s="245">
        <f t="shared" si="23"/>
        <v>2.941176470588235</v>
      </c>
    </row>
    <row r="31" spans="1:50" ht="20.25" customHeight="1" thickBot="1">
      <c r="A31" s="18">
        <v>27</v>
      </c>
      <c r="B31" s="718" t="s">
        <v>79</v>
      </c>
      <c r="C31" s="274" t="s">
        <v>2</v>
      </c>
      <c r="D31" s="142">
        <f>'3歳（その1）'!D31</f>
        <v>1476</v>
      </c>
      <c r="E31" s="171">
        <f t="shared" si="24"/>
        <v>1241</v>
      </c>
      <c r="F31" s="208">
        <v>48</v>
      </c>
      <c r="G31" s="208">
        <v>98</v>
      </c>
      <c r="H31" s="208">
        <v>28</v>
      </c>
      <c r="I31" s="208">
        <v>20</v>
      </c>
      <c r="J31" s="208">
        <v>12</v>
      </c>
      <c r="K31" s="208">
        <v>5</v>
      </c>
      <c r="L31" s="208">
        <v>9</v>
      </c>
      <c r="M31" s="208">
        <v>7</v>
      </c>
      <c r="N31" s="208">
        <v>1</v>
      </c>
      <c r="O31" s="208">
        <v>2</v>
      </c>
      <c r="P31" s="208">
        <v>2</v>
      </c>
      <c r="Q31" s="208">
        <v>3</v>
      </c>
      <c r="R31" s="208">
        <v>0</v>
      </c>
      <c r="S31" s="208">
        <v>0</v>
      </c>
      <c r="T31" s="208">
        <v>0</v>
      </c>
      <c r="U31" s="208">
        <v>0</v>
      </c>
      <c r="V31" s="208">
        <v>0</v>
      </c>
      <c r="W31" s="208">
        <v>0</v>
      </c>
      <c r="X31" s="208">
        <v>0</v>
      </c>
      <c r="Y31" s="209">
        <v>0</v>
      </c>
      <c r="Z31" s="210">
        <f t="shared" si="0"/>
        <v>41</v>
      </c>
      <c r="AA31" s="209">
        <f t="shared" si="1"/>
        <v>8</v>
      </c>
      <c r="AB31" s="227">
        <f t="shared" si="25"/>
        <v>84.07859078590786</v>
      </c>
      <c r="AC31" s="228">
        <f t="shared" si="2"/>
        <v>3.2520325203252036</v>
      </c>
      <c r="AD31" s="228">
        <f t="shared" si="3"/>
        <v>6.639566395663957</v>
      </c>
      <c r="AE31" s="228">
        <f t="shared" si="4"/>
        <v>1.8970189701897018</v>
      </c>
      <c r="AF31" s="228">
        <f t="shared" si="5"/>
        <v>1.3550135501355014</v>
      </c>
      <c r="AG31" s="228">
        <f t="shared" si="6"/>
        <v>0.8130081300813009</v>
      </c>
      <c r="AH31" s="228">
        <f t="shared" si="7"/>
        <v>0.33875338753387535</v>
      </c>
      <c r="AI31" s="228">
        <f t="shared" si="8"/>
        <v>0.6097560975609756</v>
      </c>
      <c r="AJ31" s="228">
        <f t="shared" si="9"/>
        <v>0.47425474254742545</v>
      </c>
      <c r="AK31" s="228">
        <f t="shared" si="10"/>
        <v>0.06775067750677506</v>
      </c>
      <c r="AL31" s="228">
        <f t="shared" si="11"/>
        <v>0.13550135501355012</v>
      </c>
      <c r="AM31" s="228">
        <f t="shared" si="12"/>
        <v>0.13550135501355012</v>
      </c>
      <c r="AN31" s="228">
        <f t="shared" si="13"/>
        <v>0.20325203252032523</v>
      </c>
      <c r="AO31" s="228">
        <f t="shared" si="14"/>
        <v>0</v>
      </c>
      <c r="AP31" s="228">
        <f t="shared" si="15"/>
        <v>0</v>
      </c>
      <c r="AQ31" s="228">
        <f t="shared" si="16"/>
        <v>0</v>
      </c>
      <c r="AR31" s="228">
        <f t="shared" si="17"/>
        <v>0</v>
      </c>
      <c r="AS31" s="228">
        <f t="shared" si="18"/>
        <v>0</v>
      </c>
      <c r="AT31" s="228">
        <f t="shared" si="19"/>
        <v>0</v>
      </c>
      <c r="AU31" s="228">
        <f t="shared" si="20"/>
        <v>0</v>
      </c>
      <c r="AV31" s="229">
        <f t="shared" si="21"/>
        <v>0</v>
      </c>
      <c r="AW31" s="227">
        <f t="shared" si="22"/>
        <v>2.7777777777777777</v>
      </c>
      <c r="AX31" s="243">
        <f t="shared" si="23"/>
        <v>0.5420054200542005</v>
      </c>
    </row>
    <row r="32" spans="1:50" ht="20.25" customHeight="1" thickBot="1">
      <c r="A32" s="18">
        <v>28</v>
      </c>
      <c r="B32" s="718"/>
      <c r="C32" s="275" t="s">
        <v>3</v>
      </c>
      <c r="D32" s="143">
        <f>'3歳（その1）'!D32</f>
        <v>1110</v>
      </c>
      <c r="E32" s="146">
        <f t="shared" si="24"/>
        <v>947</v>
      </c>
      <c r="F32" s="130">
        <v>40</v>
      </c>
      <c r="G32" s="130">
        <v>54</v>
      </c>
      <c r="H32" s="130">
        <v>13</v>
      </c>
      <c r="I32" s="130">
        <v>20</v>
      </c>
      <c r="J32" s="130">
        <v>7</v>
      </c>
      <c r="K32" s="130">
        <v>8</v>
      </c>
      <c r="L32" s="130">
        <v>5</v>
      </c>
      <c r="M32" s="130">
        <v>7</v>
      </c>
      <c r="N32" s="130">
        <v>3</v>
      </c>
      <c r="O32" s="130">
        <v>3</v>
      </c>
      <c r="P32" s="130">
        <v>1</v>
      </c>
      <c r="Q32" s="130">
        <v>0</v>
      </c>
      <c r="R32" s="130">
        <v>1</v>
      </c>
      <c r="S32" s="130">
        <v>0</v>
      </c>
      <c r="T32" s="130">
        <v>1</v>
      </c>
      <c r="U32" s="130">
        <v>0</v>
      </c>
      <c r="V32" s="130">
        <v>0</v>
      </c>
      <c r="W32" s="130">
        <v>0</v>
      </c>
      <c r="X32" s="130">
        <v>0</v>
      </c>
      <c r="Y32" s="149">
        <v>0</v>
      </c>
      <c r="Z32" s="160">
        <f t="shared" si="0"/>
        <v>36</v>
      </c>
      <c r="AA32" s="149">
        <f t="shared" si="1"/>
        <v>9</v>
      </c>
      <c r="AB32" s="230">
        <f t="shared" si="25"/>
        <v>85.3153153153153</v>
      </c>
      <c r="AC32" s="231">
        <f t="shared" si="2"/>
        <v>3.6036036036036037</v>
      </c>
      <c r="AD32" s="231">
        <f t="shared" si="3"/>
        <v>4.864864864864865</v>
      </c>
      <c r="AE32" s="231">
        <f t="shared" si="4"/>
        <v>1.1711711711711712</v>
      </c>
      <c r="AF32" s="231">
        <f t="shared" si="5"/>
        <v>1.8018018018018018</v>
      </c>
      <c r="AG32" s="231">
        <f t="shared" si="6"/>
        <v>0.6306306306306306</v>
      </c>
      <c r="AH32" s="231">
        <f t="shared" si="7"/>
        <v>0.7207207207207207</v>
      </c>
      <c r="AI32" s="231">
        <f t="shared" si="8"/>
        <v>0.45045045045045046</v>
      </c>
      <c r="AJ32" s="231">
        <f t="shared" si="9"/>
        <v>0.6306306306306306</v>
      </c>
      <c r="AK32" s="231">
        <f t="shared" si="10"/>
        <v>0.2702702702702703</v>
      </c>
      <c r="AL32" s="231">
        <f t="shared" si="11"/>
        <v>0.2702702702702703</v>
      </c>
      <c r="AM32" s="231">
        <f t="shared" si="12"/>
        <v>0.09009009009009009</v>
      </c>
      <c r="AN32" s="231">
        <f t="shared" si="13"/>
        <v>0</v>
      </c>
      <c r="AO32" s="231">
        <f t="shared" si="14"/>
        <v>0.09009009009009009</v>
      </c>
      <c r="AP32" s="231">
        <f t="shared" si="15"/>
        <v>0</v>
      </c>
      <c r="AQ32" s="231">
        <f t="shared" si="16"/>
        <v>0.09009009009009009</v>
      </c>
      <c r="AR32" s="231">
        <f t="shared" si="17"/>
        <v>0</v>
      </c>
      <c r="AS32" s="231">
        <f t="shared" si="18"/>
        <v>0</v>
      </c>
      <c r="AT32" s="231">
        <f t="shared" si="19"/>
        <v>0</v>
      </c>
      <c r="AU32" s="231">
        <f t="shared" si="20"/>
        <v>0</v>
      </c>
      <c r="AV32" s="232">
        <f t="shared" si="21"/>
        <v>0</v>
      </c>
      <c r="AW32" s="230">
        <f t="shared" si="22"/>
        <v>3.2432432432432434</v>
      </c>
      <c r="AX32" s="244">
        <f t="shared" si="23"/>
        <v>0.8108108108108109</v>
      </c>
    </row>
    <row r="33" spans="1:50" ht="20.25" customHeight="1" thickBot="1">
      <c r="A33" s="18">
        <v>29</v>
      </c>
      <c r="B33" s="718"/>
      <c r="C33" s="275" t="s">
        <v>4</v>
      </c>
      <c r="D33" s="143">
        <f>'3歳（その1）'!D33</f>
        <v>884</v>
      </c>
      <c r="E33" s="146">
        <f t="shared" si="24"/>
        <v>791</v>
      </c>
      <c r="F33" s="130">
        <v>28</v>
      </c>
      <c r="G33" s="130">
        <v>33</v>
      </c>
      <c r="H33" s="130">
        <v>7</v>
      </c>
      <c r="I33" s="130">
        <v>12</v>
      </c>
      <c r="J33" s="130">
        <v>4</v>
      </c>
      <c r="K33" s="130">
        <v>4</v>
      </c>
      <c r="L33" s="130">
        <v>2</v>
      </c>
      <c r="M33" s="130">
        <v>1</v>
      </c>
      <c r="N33" s="130">
        <v>0</v>
      </c>
      <c r="O33" s="130">
        <v>1</v>
      </c>
      <c r="P33" s="130">
        <v>0</v>
      </c>
      <c r="Q33" s="130">
        <v>0</v>
      </c>
      <c r="R33" s="130">
        <v>0</v>
      </c>
      <c r="S33" s="130">
        <v>1</v>
      </c>
      <c r="T33" s="130">
        <v>0</v>
      </c>
      <c r="U33" s="130">
        <v>0</v>
      </c>
      <c r="V33" s="130">
        <v>0</v>
      </c>
      <c r="W33" s="130">
        <v>0</v>
      </c>
      <c r="X33" s="130">
        <v>0</v>
      </c>
      <c r="Y33" s="149">
        <v>0</v>
      </c>
      <c r="Z33" s="160">
        <f t="shared" si="0"/>
        <v>13</v>
      </c>
      <c r="AA33" s="149">
        <f t="shared" si="1"/>
        <v>2</v>
      </c>
      <c r="AB33" s="230">
        <f t="shared" si="25"/>
        <v>89.47963800904978</v>
      </c>
      <c r="AC33" s="231">
        <f t="shared" si="2"/>
        <v>3.167420814479638</v>
      </c>
      <c r="AD33" s="231">
        <f t="shared" si="3"/>
        <v>3.733031674208145</v>
      </c>
      <c r="AE33" s="231">
        <f t="shared" si="4"/>
        <v>0.7918552036199095</v>
      </c>
      <c r="AF33" s="231">
        <f t="shared" si="5"/>
        <v>1.3574660633484164</v>
      </c>
      <c r="AG33" s="231">
        <f t="shared" si="6"/>
        <v>0.4524886877828055</v>
      </c>
      <c r="AH33" s="231">
        <f t="shared" si="7"/>
        <v>0.4524886877828055</v>
      </c>
      <c r="AI33" s="231">
        <f t="shared" si="8"/>
        <v>0.22624434389140274</v>
      </c>
      <c r="AJ33" s="231">
        <f t="shared" si="9"/>
        <v>0.11312217194570137</v>
      </c>
      <c r="AK33" s="231">
        <f t="shared" si="10"/>
        <v>0</v>
      </c>
      <c r="AL33" s="231">
        <f t="shared" si="11"/>
        <v>0.11312217194570137</v>
      </c>
      <c r="AM33" s="231">
        <f t="shared" si="12"/>
        <v>0</v>
      </c>
      <c r="AN33" s="231">
        <f t="shared" si="13"/>
        <v>0</v>
      </c>
      <c r="AO33" s="231">
        <f t="shared" si="14"/>
        <v>0</v>
      </c>
      <c r="AP33" s="231">
        <f t="shared" si="15"/>
        <v>0.11312217194570137</v>
      </c>
      <c r="AQ33" s="231">
        <f t="shared" si="16"/>
        <v>0</v>
      </c>
      <c r="AR33" s="231">
        <f t="shared" si="17"/>
        <v>0</v>
      </c>
      <c r="AS33" s="231">
        <f t="shared" si="18"/>
        <v>0</v>
      </c>
      <c r="AT33" s="231">
        <f t="shared" si="19"/>
        <v>0</v>
      </c>
      <c r="AU33" s="231">
        <f t="shared" si="20"/>
        <v>0</v>
      </c>
      <c r="AV33" s="232">
        <f t="shared" si="21"/>
        <v>0</v>
      </c>
      <c r="AW33" s="230">
        <f t="shared" si="22"/>
        <v>1.4705882352941175</v>
      </c>
      <c r="AX33" s="244">
        <f t="shared" si="23"/>
        <v>0.22624434389140274</v>
      </c>
    </row>
    <row r="34" spans="1:50" ht="20.25" customHeight="1" thickBot="1">
      <c r="A34" s="18">
        <v>30</v>
      </c>
      <c r="B34" s="718"/>
      <c r="C34" s="275" t="s">
        <v>5</v>
      </c>
      <c r="D34" s="143">
        <f>'3歳（その1）'!D34</f>
        <v>512</v>
      </c>
      <c r="E34" s="146">
        <f t="shared" si="24"/>
        <v>449</v>
      </c>
      <c r="F34" s="130">
        <v>15</v>
      </c>
      <c r="G34" s="130">
        <v>12</v>
      </c>
      <c r="H34" s="130">
        <v>13</v>
      </c>
      <c r="I34" s="130">
        <v>9</v>
      </c>
      <c r="J34" s="130">
        <v>4</v>
      </c>
      <c r="K34" s="130">
        <v>3</v>
      </c>
      <c r="L34" s="130">
        <v>1</v>
      </c>
      <c r="M34" s="130">
        <v>1</v>
      </c>
      <c r="N34" s="130">
        <v>2</v>
      </c>
      <c r="O34" s="130">
        <v>1</v>
      </c>
      <c r="P34" s="130">
        <v>1</v>
      </c>
      <c r="Q34" s="130">
        <v>0</v>
      </c>
      <c r="R34" s="130">
        <v>0</v>
      </c>
      <c r="S34" s="130">
        <v>1</v>
      </c>
      <c r="T34" s="130">
        <v>0</v>
      </c>
      <c r="U34" s="130">
        <v>0</v>
      </c>
      <c r="V34" s="130">
        <v>0</v>
      </c>
      <c r="W34" s="130">
        <v>0</v>
      </c>
      <c r="X34" s="130">
        <v>0</v>
      </c>
      <c r="Y34" s="149">
        <v>0</v>
      </c>
      <c r="Z34" s="160">
        <f t="shared" si="0"/>
        <v>14</v>
      </c>
      <c r="AA34" s="149">
        <f t="shared" si="1"/>
        <v>5</v>
      </c>
      <c r="AB34" s="230">
        <f t="shared" si="25"/>
        <v>87.6953125</v>
      </c>
      <c r="AC34" s="231">
        <f t="shared" si="2"/>
        <v>2.9296875</v>
      </c>
      <c r="AD34" s="231">
        <f t="shared" si="3"/>
        <v>2.34375</v>
      </c>
      <c r="AE34" s="231">
        <f t="shared" si="4"/>
        <v>2.5390625</v>
      </c>
      <c r="AF34" s="231">
        <f t="shared" si="5"/>
        <v>1.7578125</v>
      </c>
      <c r="AG34" s="231">
        <f t="shared" si="6"/>
        <v>0.78125</v>
      </c>
      <c r="AH34" s="231">
        <f t="shared" si="7"/>
        <v>0.5859375</v>
      </c>
      <c r="AI34" s="231">
        <f t="shared" si="8"/>
        <v>0.1953125</v>
      </c>
      <c r="AJ34" s="231">
        <f t="shared" si="9"/>
        <v>0.1953125</v>
      </c>
      <c r="AK34" s="231">
        <f t="shared" si="10"/>
        <v>0.390625</v>
      </c>
      <c r="AL34" s="231">
        <f t="shared" si="11"/>
        <v>0.1953125</v>
      </c>
      <c r="AM34" s="231">
        <f t="shared" si="12"/>
        <v>0.1953125</v>
      </c>
      <c r="AN34" s="231">
        <f t="shared" si="13"/>
        <v>0</v>
      </c>
      <c r="AO34" s="231">
        <f t="shared" si="14"/>
        <v>0</v>
      </c>
      <c r="AP34" s="231">
        <f t="shared" si="15"/>
        <v>0.1953125</v>
      </c>
      <c r="AQ34" s="231">
        <f t="shared" si="16"/>
        <v>0</v>
      </c>
      <c r="AR34" s="231">
        <f t="shared" si="17"/>
        <v>0</v>
      </c>
      <c r="AS34" s="231">
        <f t="shared" si="18"/>
        <v>0</v>
      </c>
      <c r="AT34" s="231">
        <f t="shared" si="19"/>
        <v>0</v>
      </c>
      <c r="AU34" s="231">
        <f t="shared" si="20"/>
        <v>0</v>
      </c>
      <c r="AV34" s="232">
        <f t="shared" si="21"/>
        <v>0</v>
      </c>
      <c r="AW34" s="230">
        <f t="shared" si="22"/>
        <v>2.734375</v>
      </c>
      <c r="AX34" s="244">
        <f t="shared" si="23"/>
        <v>0.9765625</v>
      </c>
    </row>
    <row r="35" spans="1:50" ht="20.25" customHeight="1" thickBot="1">
      <c r="A35" s="18">
        <v>31</v>
      </c>
      <c r="B35" s="718"/>
      <c r="C35" s="278" t="s">
        <v>1</v>
      </c>
      <c r="D35" s="143">
        <f>'3歳（その1）'!D35</f>
        <v>279</v>
      </c>
      <c r="E35" s="146">
        <f t="shared" si="24"/>
        <v>239</v>
      </c>
      <c r="F35" s="130">
        <v>6</v>
      </c>
      <c r="G35" s="130">
        <v>16</v>
      </c>
      <c r="H35" s="130">
        <v>3</v>
      </c>
      <c r="I35" s="130">
        <v>10</v>
      </c>
      <c r="J35" s="130">
        <v>3</v>
      </c>
      <c r="K35" s="130">
        <v>0</v>
      </c>
      <c r="L35" s="130">
        <v>1</v>
      </c>
      <c r="M35" s="130">
        <v>0</v>
      </c>
      <c r="N35" s="130">
        <v>0</v>
      </c>
      <c r="O35" s="130">
        <v>0</v>
      </c>
      <c r="P35" s="130">
        <v>0</v>
      </c>
      <c r="Q35" s="130">
        <v>0</v>
      </c>
      <c r="R35" s="130">
        <v>1</v>
      </c>
      <c r="S35" s="130">
        <v>0</v>
      </c>
      <c r="T35" s="130">
        <v>0</v>
      </c>
      <c r="U35" s="130">
        <v>0</v>
      </c>
      <c r="V35" s="130">
        <v>0</v>
      </c>
      <c r="W35" s="130">
        <v>0</v>
      </c>
      <c r="X35" s="130">
        <v>0</v>
      </c>
      <c r="Y35" s="149">
        <v>0</v>
      </c>
      <c r="Z35" s="160">
        <f t="shared" si="0"/>
        <v>5</v>
      </c>
      <c r="AA35" s="149">
        <f t="shared" si="1"/>
        <v>1</v>
      </c>
      <c r="AB35" s="230">
        <f t="shared" si="25"/>
        <v>85.66308243727599</v>
      </c>
      <c r="AC35" s="231">
        <f t="shared" si="2"/>
        <v>2.1505376344086025</v>
      </c>
      <c r="AD35" s="231">
        <f t="shared" si="3"/>
        <v>5.734767025089606</v>
      </c>
      <c r="AE35" s="231">
        <f t="shared" si="4"/>
        <v>1.0752688172043012</v>
      </c>
      <c r="AF35" s="231">
        <f t="shared" si="5"/>
        <v>3.584229390681003</v>
      </c>
      <c r="AG35" s="231">
        <f t="shared" si="6"/>
        <v>1.0752688172043012</v>
      </c>
      <c r="AH35" s="231">
        <f t="shared" si="7"/>
        <v>0</v>
      </c>
      <c r="AI35" s="231">
        <f t="shared" si="8"/>
        <v>0.35842293906810035</v>
      </c>
      <c r="AJ35" s="231">
        <f t="shared" si="9"/>
        <v>0</v>
      </c>
      <c r="AK35" s="231">
        <f t="shared" si="10"/>
        <v>0</v>
      </c>
      <c r="AL35" s="231">
        <f t="shared" si="11"/>
        <v>0</v>
      </c>
      <c r="AM35" s="231">
        <f t="shared" si="12"/>
        <v>0</v>
      </c>
      <c r="AN35" s="231">
        <f t="shared" si="13"/>
        <v>0</v>
      </c>
      <c r="AO35" s="231">
        <f t="shared" si="14"/>
        <v>0.35842293906810035</v>
      </c>
      <c r="AP35" s="231">
        <f t="shared" si="15"/>
        <v>0</v>
      </c>
      <c r="AQ35" s="231">
        <f t="shared" si="16"/>
        <v>0</v>
      </c>
      <c r="AR35" s="231">
        <f t="shared" si="17"/>
        <v>0</v>
      </c>
      <c r="AS35" s="231">
        <f t="shared" si="18"/>
        <v>0</v>
      </c>
      <c r="AT35" s="231">
        <f t="shared" si="19"/>
        <v>0</v>
      </c>
      <c r="AU35" s="231">
        <f t="shared" si="20"/>
        <v>0</v>
      </c>
      <c r="AV35" s="232">
        <f t="shared" si="21"/>
        <v>0</v>
      </c>
      <c r="AW35" s="230">
        <f t="shared" si="22"/>
        <v>1.7921146953405016</v>
      </c>
      <c r="AX35" s="244">
        <f t="shared" si="23"/>
        <v>0.35842293906810035</v>
      </c>
    </row>
    <row r="36" spans="1:50" ht="20.25" customHeight="1" thickBot="1">
      <c r="A36" s="18">
        <v>32</v>
      </c>
      <c r="B36" s="718"/>
      <c r="C36" s="275" t="s">
        <v>15</v>
      </c>
      <c r="D36" s="143">
        <f>'3歳（その1）'!D36</f>
        <v>422</v>
      </c>
      <c r="E36" s="146">
        <f t="shared" si="24"/>
        <v>379</v>
      </c>
      <c r="F36" s="130">
        <v>5</v>
      </c>
      <c r="G36" s="130">
        <v>25</v>
      </c>
      <c r="H36" s="130">
        <v>5</v>
      </c>
      <c r="I36" s="130">
        <v>7</v>
      </c>
      <c r="J36" s="130">
        <v>1</v>
      </c>
      <c r="K36" s="130">
        <v>0</v>
      </c>
      <c r="L36" s="130">
        <v>0</v>
      </c>
      <c r="M36" s="130">
        <v>0</v>
      </c>
      <c r="N36" s="130">
        <v>0</v>
      </c>
      <c r="O36" s="130">
        <v>0</v>
      </c>
      <c r="P36" s="130">
        <v>0</v>
      </c>
      <c r="Q36" s="130">
        <v>0</v>
      </c>
      <c r="R36" s="130">
        <v>0</v>
      </c>
      <c r="S36" s="130">
        <v>0</v>
      </c>
      <c r="T36" s="130">
        <v>0</v>
      </c>
      <c r="U36" s="130">
        <v>0</v>
      </c>
      <c r="V36" s="130">
        <v>0</v>
      </c>
      <c r="W36" s="130">
        <v>0</v>
      </c>
      <c r="X36" s="130">
        <v>0</v>
      </c>
      <c r="Y36" s="149">
        <v>0</v>
      </c>
      <c r="Z36" s="160">
        <f t="shared" si="0"/>
        <v>1</v>
      </c>
      <c r="AA36" s="149">
        <f t="shared" si="1"/>
        <v>0</v>
      </c>
      <c r="AB36" s="230">
        <f t="shared" si="25"/>
        <v>89.81042654028435</v>
      </c>
      <c r="AC36" s="231">
        <f t="shared" si="2"/>
        <v>1.1848341232227488</v>
      </c>
      <c r="AD36" s="231">
        <f t="shared" si="3"/>
        <v>5.924170616113744</v>
      </c>
      <c r="AE36" s="231">
        <f t="shared" si="4"/>
        <v>1.1848341232227488</v>
      </c>
      <c r="AF36" s="231">
        <f t="shared" si="5"/>
        <v>1.6587677725118484</v>
      </c>
      <c r="AG36" s="231">
        <f t="shared" si="6"/>
        <v>0.23696682464454977</v>
      </c>
      <c r="AH36" s="231">
        <f t="shared" si="7"/>
        <v>0</v>
      </c>
      <c r="AI36" s="231">
        <f t="shared" si="8"/>
        <v>0</v>
      </c>
      <c r="AJ36" s="231">
        <f t="shared" si="9"/>
        <v>0</v>
      </c>
      <c r="AK36" s="231">
        <f t="shared" si="10"/>
        <v>0</v>
      </c>
      <c r="AL36" s="231">
        <f t="shared" si="11"/>
        <v>0</v>
      </c>
      <c r="AM36" s="231">
        <f t="shared" si="12"/>
        <v>0</v>
      </c>
      <c r="AN36" s="231">
        <f t="shared" si="13"/>
        <v>0</v>
      </c>
      <c r="AO36" s="231">
        <f t="shared" si="14"/>
        <v>0</v>
      </c>
      <c r="AP36" s="231">
        <f t="shared" si="15"/>
        <v>0</v>
      </c>
      <c r="AQ36" s="231">
        <f t="shared" si="16"/>
        <v>0</v>
      </c>
      <c r="AR36" s="231">
        <f t="shared" si="17"/>
        <v>0</v>
      </c>
      <c r="AS36" s="231">
        <f t="shared" si="18"/>
        <v>0</v>
      </c>
      <c r="AT36" s="231">
        <f t="shared" si="19"/>
        <v>0</v>
      </c>
      <c r="AU36" s="231">
        <f t="shared" si="20"/>
        <v>0</v>
      </c>
      <c r="AV36" s="232">
        <f t="shared" si="21"/>
        <v>0</v>
      </c>
      <c r="AW36" s="230">
        <f t="shared" si="22"/>
        <v>0.23696682464454977</v>
      </c>
      <c r="AX36" s="244">
        <f t="shared" si="23"/>
        <v>0</v>
      </c>
    </row>
    <row r="37" spans="1:50" ht="20.25" customHeight="1" thickBot="1">
      <c r="A37" s="18">
        <v>33</v>
      </c>
      <c r="B37" s="718"/>
      <c r="C37" s="276" t="s">
        <v>6</v>
      </c>
      <c r="D37" s="164">
        <f>'3歳（その1）'!D37</f>
        <v>132</v>
      </c>
      <c r="E37" s="165">
        <f t="shared" si="24"/>
        <v>111</v>
      </c>
      <c r="F37" s="211">
        <v>5</v>
      </c>
      <c r="G37" s="211">
        <v>13</v>
      </c>
      <c r="H37" s="211">
        <v>0</v>
      </c>
      <c r="I37" s="211">
        <v>2</v>
      </c>
      <c r="J37" s="211">
        <v>1</v>
      </c>
      <c r="K37" s="211">
        <v>0</v>
      </c>
      <c r="L37" s="211">
        <v>0</v>
      </c>
      <c r="M37" s="211">
        <v>0</v>
      </c>
      <c r="N37" s="211">
        <v>0</v>
      </c>
      <c r="O37" s="211">
        <v>0</v>
      </c>
      <c r="P37" s="211">
        <v>0</v>
      </c>
      <c r="Q37" s="211">
        <v>0</v>
      </c>
      <c r="R37" s="211">
        <v>0</v>
      </c>
      <c r="S37" s="211">
        <v>0</v>
      </c>
      <c r="T37" s="211">
        <v>0</v>
      </c>
      <c r="U37" s="211">
        <v>0</v>
      </c>
      <c r="V37" s="211">
        <v>0</v>
      </c>
      <c r="W37" s="211">
        <v>0</v>
      </c>
      <c r="X37" s="211">
        <v>0</v>
      </c>
      <c r="Y37" s="212">
        <v>0</v>
      </c>
      <c r="Z37" s="213">
        <f t="shared" si="0"/>
        <v>1</v>
      </c>
      <c r="AA37" s="212">
        <f t="shared" si="1"/>
        <v>0</v>
      </c>
      <c r="AB37" s="233">
        <f t="shared" si="25"/>
        <v>84.0909090909091</v>
      </c>
      <c r="AC37" s="234">
        <f t="shared" si="2"/>
        <v>3.787878787878788</v>
      </c>
      <c r="AD37" s="234">
        <f t="shared" si="3"/>
        <v>9.848484848484848</v>
      </c>
      <c r="AE37" s="234">
        <f t="shared" si="4"/>
        <v>0</v>
      </c>
      <c r="AF37" s="234">
        <f t="shared" si="5"/>
        <v>1.5151515151515151</v>
      </c>
      <c r="AG37" s="234">
        <f t="shared" si="6"/>
        <v>0.7575757575757576</v>
      </c>
      <c r="AH37" s="234">
        <f t="shared" si="7"/>
        <v>0</v>
      </c>
      <c r="AI37" s="234">
        <f t="shared" si="8"/>
        <v>0</v>
      </c>
      <c r="AJ37" s="234">
        <f t="shared" si="9"/>
        <v>0</v>
      </c>
      <c r="AK37" s="234">
        <f t="shared" si="10"/>
        <v>0</v>
      </c>
      <c r="AL37" s="234">
        <f t="shared" si="11"/>
        <v>0</v>
      </c>
      <c r="AM37" s="234">
        <f t="shared" si="12"/>
        <v>0</v>
      </c>
      <c r="AN37" s="234">
        <f t="shared" si="13"/>
        <v>0</v>
      </c>
      <c r="AO37" s="234">
        <f t="shared" si="14"/>
        <v>0</v>
      </c>
      <c r="AP37" s="234">
        <f t="shared" si="15"/>
        <v>0</v>
      </c>
      <c r="AQ37" s="234">
        <f t="shared" si="16"/>
        <v>0</v>
      </c>
      <c r="AR37" s="234">
        <f t="shared" si="17"/>
        <v>0</v>
      </c>
      <c r="AS37" s="234">
        <f t="shared" si="18"/>
        <v>0</v>
      </c>
      <c r="AT37" s="234">
        <f t="shared" si="19"/>
        <v>0</v>
      </c>
      <c r="AU37" s="234">
        <f t="shared" si="20"/>
        <v>0</v>
      </c>
      <c r="AV37" s="235">
        <f t="shared" si="21"/>
        <v>0</v>
      </c>
      <c r="AW37" s="233">
        <f t="shared" si="22"/>
        <v>0.7575757575757576</v>
      </c>
      <c r="AX37" s="245">
        <f t="shared" si="23"/>
        <v>0</v>
      </c>
    </row>
    <row r="38" spans="2:50" ht="9" customHeight="1" thickBot="1">
      <c r="B38" s="23"/>
      <c r="C38" s="24"/>
      <c r="D38" s="131"/>
      <c r="E38" s="131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  <c r="AW38" s="239"/>
      <c r="AX38" s="239"/>
    </row>
    <row r="39" spans="1:50" ht="20.25" customHeight="1">
      <c r="A39" s="18">
        <v>34</v>
      </c>
      <c r="B39" s="689" t="s">
        <v>35</v>
      </c>
      <c r="C39" s="690"/>
      <c r="D39" s="142">
        <f>'3歳（その1）'!D39</f>
        <v>5237</v>
      </c>
      <c r="E39" s="171">
        <v>4819</v>
      </c>
      <c r="F39" s="546">
        <v>154</v>
      </c>
      <c r="G39" s="546">
        <v>223</v>
      </c>
      <c r="H39" s="546">
        <v>80</v>
      </c>
      <c r="I39" s="546">
        <v>66</v>
      </c>
      <c r="J39" s="546">
        <v>35</v>
      </c>
      <c r="K39" s="546">
        <v>32</v>
      </c>
      <c r="L39" s="546">
        <v>25</v>
      </c>
      <c r="M39" s="546">
        <v>15</v>
      </c>
      <c r="N39" s="546">
        <v>19</v>
      </c>
      <c r="O39" s="546">
        <v>21</v>
      </c>
      <c r="P39" s="546">
        <v>9</v>
      </c>
      <c r="Q39" s="546">
        <v>8</v>
      </c>
      <c r="R39" s="546">
        <v>1</v>
      </c>
      <c r="S39" s="546">
        <v>8</v>
      </c>
      <c r="T39" s="546">
        <v>0</v>
      </c>
      <c r="U39" s="546">
        <v>0</v>
      </c>
      <c r="V39" s="546">
        <v>2</v>
      </c>
      <c r="W39" s="546">
        <v>0</v>
      </c>
      <c r="X39" s="546">
        <v>1</v>
      </c>
      <c r="Y39" s="215">
        <v>3</v>
      </c>
      <c r="Z39" s="216">
        <f>SUM(J39:Y39)</f>
        <v>179</v>
      </c>
      <c r="AA39" s="215">
        <f>SUM(N39:Y39)</f>
        <v>72</v>
      </c>
      <c r="AB39" s="227">
        <f t="shared" si="25"/>
        <v>92.01833110559481</v>
      </c>
      <c r="AC39" s="228">
        <f t="shared" si="2"/>
        <v>2.940614855833492</v>
      </c>
      <c r="AD39" s="228">
        <f t="shared" si="3"/>
        <v>4.258163070460188</v>
      </c>
      <c r="AE39" s="228">
        <f t="shared" si="4"/>
        <v>1.5275921329005155</v>
      </c>
      <c r="AF39" s="228">
        <f t="shared" si="5"/>
        <v>1.2602635096429253</v>
      </c>
      <c r="AG39" s="228">
        <f t="shared" si="6"/>
        <v>0.6683215581439755</v>
      </c>
      <c r="AH39" s="228">
        <f t="shared" si="7"/>
        <v>0.6110368531602063</v>
      </c>
      <c r="AI39" s="228">
        <f t="shared" si="8"/>
        <v>0.47737254153141107</v>
      </c>
      <c r="AJ39" s="228">
        <f t="shared" si="9"/>
        <v>0.2864235249188467</v>
      </c>
      <c r="AK39" s="228">
        <f t="shared" si="10"/>
        <v>0.36280313156387245</v>
      </c>
      <c r="AL39" s="228">
        <f t="shared" si="11"/>
        <v>0.4009929348863853</v>
      </c>
      <c r="AM39" s="228">
        <f t="shared" si="12"/>
        <v>0.171854114951308</v>
      </c>
      <c r="AN39" s="228">
        <f t="shared" si="13"/>
        <v>0.15275921329005157</v>
      </c>
      <c r="AO39" s="228">
        <f t="shared" si="14"/>
        <v>0.019094901661256446</v>
      </c>
      <c r="AP39" s="228">
        <f t="shared" si="15"/>
        <v>0.15275921329005157</v>
      </c>
      <c r="AQ39" s="228">
        <f t="shared" si="16"/>
        <v>0</v>
      </c>
      <c r="AR39" s="228">
        <f t="shared" si="17"/>
        <v>0</v>
      </c>
      <c r="AS39" s="228">
        <f t="shared" si="18"/>
        <v>0.03818980332251289</v>
      </c>
      <c r="AT39" s="228">
        <f t="shared" si="19"/>
        <v>0</v>
      </c>
      <c r="AU39" s="228">
        <f t="shared" si="20"/>
        <v>0.019094901661256446</v>
      </c>
      <c r="AV39" s="229">
        <f t="shared" si="21"/>
        <v>0.057284704983769336</v>
      </c>
      <c r="AW39" s="227">
        <f t="shared" si="22"/>
        <v>3.4179873973649038</v>
      </c>
      <c r="AX39" s="243">
        <f t="shared" si="23"/>
        <v>1.374832919610464</v>
      </c>
    </row>
    <row r="40" spans="1:50" ht="20.25" customHeight="1" thickBot="1">
      <c r="A40" s="18">
        <v>35</v>
      </c>
      <c r="B40" s="691" t="s">
        <v>39</v>
      </c>
      <c r="C40" s="692"/>
      <c r="D40" s="164">
        <f>'3歳（その1）'!D40</f>
        <v>4785</v>
      </c>
      <c r="E40" s="165">
        <v>4308</v>
      </c>
      <c r="F40" s="547">
        <v>138</v>
      </c>
      <c r="G40" s="547">
        <v>151</v>
      </c>
      <c r="H40" s="547">
        <v>33</v>
      </c>
      <c r="I40" s="547">
        <v>54</v>
      </c>
      <c r="J40" s="547">
        <v>22</v>
      </c>
      <c r="K40" s="547">
        <v>19</v>
      </c>
      <c r="L40" s="547">
        <v>13</v>
      </c>
      <c r="M40" s="547">
        <v>13</v>
      </c>
      <c r="N40" s="547">
        <v>5</v>
      </c>
      <c r="O40" s="547">
        <v>5</v>
      </c>
      <c r="P40" s="547">
        <v>3</v>
      </c>
      <c r="Q40" s="547">
        <v>2</v>
      </c>
      <c r="R40" s="547">
        <v>0</v>
      </c>
      <c r="S40" s="547">
        <v>2</v>
      </c>
      <c r="T40" s="547">
        <v>1</v>
      </c>
      <c r="U40" s="547">
        <v>2</v>
      </c>
      <c r="V40" s="547">
        <v>0</v>
      </c>
      <c r="W40" s="547">
        <v>1</v>
      </c>
      <c r="X40" s="547">
        <v>0</v>
      </c>
      <c r="Y40" s="548">
        <v>0</v>
      </c>
      <c r="Z40" s="549">
        <f>SUM(J40:Y40)</f>
        <v>88</v>
      </c>
      <c r="AA40" s="548">
        <f>SUM(N40:Y40)</f>
        <v>21</v>
      </c>
      <c r="AB40" s="233">
        <f t="shared" si="25"/>
        <v>90.03134796238244</v>
      </c>
      <c r="AC40" s="234">
        <f t="shared" si="2"/>
        <v>2.884012539184953</v>
      </c>
      <c r="AD40" s="234">
        <f t="shared" si="3"/>
        <v>3.1556948798328106</v>
      </c>
      <c r="AE40" s="234">
        <f t="shared" si="4"/>
        <v>0.6896551724137931</v>
      </c>
      <c r="AF40" s="234">
        <f t="shared" si="5"/>
        <v>1.128526645768025</v>
      </c>
      <c r="AG40" s="234">
        <f t="shared" si="6"/>
        <v>0.45977011494252873</v>
      </c>
      <c r="AH40" s="234">
        <f t="shared" si="7"/>
        <v>0.39707419017763845</v>
      </c>
      <c r="AI40" s="234">
        <f t="shared" si="8"/>
        <v>0.2716823406478579</v>
      </c>
      <c r="AJ40" s="234">
        <f t="shared" si="9"/>
        <v>0.2716823406478579</v>
      </c>
      <c r="AK40" s="234">
        <f t="shared" si="10"/>
        <v>0.10449320794148381</v>
      </c>
      <c r="AL40" s="234">
        <f t="shared" si="11"/>
        <v>0.10449320794148381</v>
      </c>
      <c r="AM40" s="234">
        <f t="shared" si="12"/>
        <v>0.06269592476489029</v>
      </c>
      <c r="AN40" s="234">
        <f t="shared" si="13"/>
        <v>0.04179728317659352</v>
      </c>
      <c r="AO40" s="234">
        <f t="shared" si="14"/>
        <v>0</v>
      </c>
      <c r="AP40" s="234">
        <f t="shared" si="15"/>
        <v>0.04179728317659352</v>
      </c>
      <c r="AQ40" s="234">
        <f t="shared" si="16"/>
        <v>0.02089864158829676</v>
      </c>
      <c r="AR40" s="234">
        <f t="shared" si="17"/>
        <v>0.04179728317659352</v>
      </c>
      <c r="AS40" s="234">
        <f t="shared" si="18"/>
        <v>0</v>
      </c>
      <c r="AT40" s="234">
        <f t="shared" si="19"/>
        <v>0.02089864158829676</v>
      </c>
      <c r="AU40" s="234">
        <f t="shared" si="20"/>
        <v>0</v>
      </c>
      <c r="AV40" s="235">
        <f t="shared" si="21"/>
        <v>0</v>
      </c>
      <c r="AW40" s="233">
        <f t="shared" si="22"/>
        <v>1.839080459770115</v>
      </c>
      <c r="AX40" s="245">
        <f t="shared" si="23"/>
        <v>0.438871473354232</v>
      </c>
    </row>
    <row r="41" spans="2:50" ht="8.25" customHeight="1" thickBot="1">
      <c r="B41" s="23"/>
      <c r="C41" s="24"/>
      <c r="D41" s="132"/>
      <c r="E41" s="132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</row>
    <row r="42" spans="2:50" ht="20.25" customHeight="1" thickBot="1">
      <c r="B42" s="693" t="s">
        <v>38</v>
      </c>
      <c r="C42" s="688"/>
      <c r="D42" s="145">
        <f aca="true" t="shared" si="26" ref="D42:Y42">D52+D39+D40</f>
        <v>27973</v>
      </c>
      <c r="E42" s="166">
        <f>E52+E39+E40</f>
        <v>25006</v>
      </c>
      <c r="F42" s="167">
        <f t="shared" si="26"/>
        <v>763</v>
      </c>
      <c r="G42" s="167">
        <f t="shared" si="26"/>
        <v>1124</v>
      </c>
      <c r="H42" s="167">
        <f t="shared" si="26"/>
        <v>313</v>
      </c>
      <c r="I42" s="167">
        <f t="shared" si="26"/>
        <v>357</v>
      </c>
      <c r="J42" s="167">
        <f t="shared" si="26"/>
        <v>166</v>
      </c>
      <c r="K42" s="167">
        <f t="shared" si="26"/>
        <v>138</v>
      </c>
      <c r="L42" s="167">
        <f t="shared" si="26"/>
        <v>93</v>
      </c>
      <c r="M42" s="167">
        <f t="shared" si="26"/>
        <v>79</v>
      </c>
      <c r="N42" s="167">
        <f t="shared" si="26"/>
        <v>51</v>
      </c>
      <c r="O42" s="167">
        <f t="shared" si="26"/>
        <v>52</v>
      </c>
      <c r="P42" s="167">
        <f t="shared" si="26"/>
        <v>26</v>
      </c>
      <c r="Q42" s="167">
        <f t="shared" si="26"/>
        <v>26</v>
      </c>
      <c r="R42" s="167">
        <f t="shared" si="26"/>
        <v>13</v>
      </c>
      <c r="S42" s="167">
        <f t="shared" si="26"/>
        <v>14</v>
      </c>
      <c r="T42" s="167">
        <f t="shared" si="26"/>
        <v>3</v>
      </c>
      <c r="U42" s="167">
        <f t="shared" si="26"/>
        <v>6</v>
      </c>
      <c r="V42" s="167">
        <f t="shared" si="26"/>
        <v>3</v>
      </c>
      <c r="W42" s="167">
        <f t="shared" si="26"/>
        <v>2</v>
      </c>
      <c r="X42" s="167">
        <f t="shared" si="26"/>
        <v>2</v>
      </c>
      <c r="Y42" s="168">
        <f t="shared" si="26"/>
        <v>7</v>
      </c>
      <c r="Z42" s="169">
        <f>SUM(J42:Y42)</f>
        <v>681</v>
      </c>
      <c r="AA42" s="170">
        <f>SUM(N42:Y42)</f>
        <v>205</v>
      </c>
      <c r="AB42" s="240">
        <f t="shared" si="25"/>
        <v>89.39334358131055</v>
      </c>
      <c r="AC42" s="241">
        <f t="shared" si="2"/>
        <v>2.7276302148500338</v>
      </c>
      <c r="AD42" s="241">
        <f t="shared" si="3"/>
        <v>4.018160368927179</v>
      </c>
      <c r="AE42" s="241">
        <f t="shared" si="4"/>
        <v>1.1189361169699354</v>
      </c>
      <c r="AF42" s="241">
        <f t="shared" si="5"/>
        <v>1.2762306509848782</v>
      </c>
      <c r="AG42" s="241">
        <f t="shared" si="6"/>
        <v>0.593429378329103</v>
      </c>
      <c r="AH42" s="241">
        <f t="shared" si="7"/>
        <v>0.49333285668323024</v>
      </c>
      <c r="AI42" s="241">
        <f t="shared" si="8"/>
        <v>0.3324634468952204</v>
      </c>
      <c r="AJ42" s="241">
        <f t="shared" si="9"/>
        <v>0.282415186072284</v>
      </c>
      <c r="AK42" s="241">
        <f t="shared" si="10"/>
        <v>0.18231866442641118</v>
      </c>
      <c r="AL42" s="241">
        <f t="shared" si="11"/>
        <v>0.18589354019947807</v>
      </c>
      <c r="AM42" s="241">
        <f t="shared" si="12"/>
        <v>0.09294677009973903</v>
      </c>
      <c r="AN42" s="241">
        <f t="shared" si="13"/>
        <v>0.09294677009973903</v>
      </c>
      <c r="AO42" s="241">
        <f t="shared" si="14"/>
        <v>0.04647338504986952</v>
      </c>
      <c r="AP42" s="241">
        <f t="shared" si="15"/>
        <v>0.050048260822936404</v>
      </c>
      <c r="AQ42" s="241">
        <f t="shared" si="16"/>
        <v>0.010724627319200658</v>
      </c>
      <c r="AR42" s="241">
        <f t="shared" si="17"/>
        <v>0.021449254638401315</v>
      </c>
      <c r="AS42" s="241">
        <f t="shared" si="18"/>
        <v>0.010724627319200658</v>
      </c>
      <c r="AT42" s="241">
        <f t="shared" si="19"/>
        <v>0.007149751546133771</v>
      </c>
      <c r="AU42" s="241">
        <f t="shared" si="20"/>
        <v>0.007149751546133771</v>
      </c>
      <c r="AV42" s="242">
        <f t="shared" si="21"/>
        <v>0.025024130411468202</v>
      </c>
      <c r="AW42" s="240">
        <f t="shared" si="22"/>
        <v>2.4344904014585493</v>
      </c>
      <c r="AX42" s="242">
        <f t="shared" si="23"/>
        <v>0.7328495334787116</v>
      </c>
    </row>
    <row r="43" spans="2:50" ht="6.75" customHeight="1">
      <c r="B43" s="23"/>
      <c r="C43" s="27"/>
      <c r="D43" s="132"/>
      <c r="E43" s="132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</row>
    <row r="44" spans="2:50" ht="20.25" customHeight="1" thickBot="1">
      <c r="B44" s="367" t="s">
        <v>94</v>
      </c>
      <c r="C44" s="136"/>
      <c r="D44" s="132"/>
      <c r="E44" s="132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</row>
    <row r="45" spans="2:50" ht="20.25" customHeight="1">
      <c r="B45" s="652" t="s">
        <v>136</v>
      </c>
      <c r="C45" s="649"/>
      <c r="D45" s="139">
        <f>SUM(D5:D10)</f>
        <v>335</v>
      </c>
      <c r="E45" s="172">
        <f>SUM(E5:E10)</f>
        <v>288</v>
      </c>
      <c r="F45" s="173">
        <f>SUM(F5:F10)</f>
        <v>10</v>
      </c>
      <c r="G45" s="173">
        <f aca="true" t="shared" si="27" ref="G45:Y45">SUM(G5:G10)</f>
        <v>14</v>
      </c>
      <c r="H45" s="173">
        <f t="shared" si="27"/>
        <v>6</v>
      </c>
      <c r="I45" s="173">
        <f t="shared" si="27"/>
        <v>8</v>
      </c>
      <c r="J45" s="173">
        <f t="shared" si="27"/>
        <v>1</v>
      </c>
      <c r="K45" s="173">
        <f t="shared" si="27"/>
        <v>2</v>
      </c>
      <c r="L45" s="173">
        <f t="shared" si="27"/>
        <v>1</v>
      </c>
      <c r="M45" s="173">
        <f t="shared" si="27"/>
        <v>1</v>
      </c>
      <c r="N45" s="173">
        <f t="shared" si="27"/>
        <v>0</v>
      </c>
      <c r="O45" s="173">
        <f t="shared" si="27"/>
        <v>2</v>
      </c>
      <c r="P45" s="173">
        <f t="shared" si="27"/>
        <v>1</v>
      </c>
      <c r="Q45" s="173">
        <f t="shared" si="27"/>
        <v>1</v>
      </c>
      <c r="R45" s="173">
        <f t="shared" si="27"/>
        <v>0</v>
      </c>
      <c r="S45" s="173">
        <f t="shared" si="27"/>
        <v>0</v>
      </c>
      <c r="T45" s="173">
        <f t="shared" si="27"/>
        <v>0</v>
      </c>
      <c r="U45" s="173">
        <f t="shared" si="27"/>
        <v>0</v>
      </c>
      <c r="V45" s="173">
        <f t="shared" si="27"/>
        <v>0</v>
      </c>
      <c r="W45" s="173">
        <f t="shared" si="27"/>
        <v>0</v>
      </c>
      <c r="X45" s="173">
        <f t="shared" si="27"/>
        <v>0</v>
      </c>
      <c r="Y45" s="174">
        <f t="shared" si="27"/>
        <v>0</v>
      </c>
      <c r="Z45" s="175">
        <f aca="true" t="shared" si="28" ref="Z45:Z52">SUM(J45:Y45)</f>
        <v>9</v>
      </c>
      <c r="AA45" s="176">
        <f aca="true" t="shared" si="29" ref="AA45:AA52">SUM(N45:Y45)</f>
        <v>4</v>
      </c>
      <c r="AB45" s="227">
        <f t="shared" si="25"/>
        <v>85.97014925373134</v>
      </c>
      <c r="AC45" s="228">
        <f t="shared" si="2"/>
        <v>2.9850746268656714</v>
      </c>
      <c r="AD45" s="228">
        <f t="shared" si="3"/>
        <v>4.179104477611941</v>
      </c>
      <c r="AE45" s="228">
        <f t="shared" si="4"/>
        <v>1.791044776119403</v>
      </c>
      <c r="AF45" s="228">
        <f t="shared" si="5"/>
        <v>2.3880597014925375</v>
      </c>
      <c r="AG45" s="228">
        <f t="shared" si="6"/>
        <v>0.2985074626865672</v>
      </c>
      <c r="AH45" s="228">
        <f t="shared" si="7"/>
        <v>0.5970149253731344</v>
      </c>
      <c r="AI45" s="228">
        <f t="shared" si="8"/>
        <v>0.2985074626865672</v>
      </c>
      <c r="AJ45" s="228">
        <f t="shared" si="9"/>
        <v>0.2985074626865672</v>
      </c>
      <c r="AK45" s="228">
        <f t="shared" si="10"/>
        <v>0</v>
      </c>
      <c r="AL45" s="228">
        <f t="shared" si="11"/>
        <v>0.5970149253731344</v>
      </c>
      <c r="AM45" s="228">
        <f t="shared" si="12"/>
        <v>0.2985074626865672</v>
      </c>
      <c r="AN45" s="228">
        <f t="shared" si="13"/>
        <v>0.2985074626865672</v>
      </c>
      <c r="AO45" s="228">
        <f t="shared" si="14"/>
        <v>0</v>
      </c>
      <c r="AP45" s="228">
        <f t="shared" si="15"/>
        <v>0</v>
      </c>
      <c r="AQ45" s="228">
        <f t="shared" si="16"/>
        <v>0</v>
      </c>
      <c r="AR45" s="228">
        <f t="shared" si="17"/>
        <v>0</v>
      </c>
      <c r="AS45" s="228">
        <f t="shared" si="18"/>
        <v>0</v>
      </c>
      <c r="AT45" s="228">
        <f t="shared" si="19"/>
        <v>0</v>
      </c>
      <c r="AU45" s="228">
        <f t="shared" si="20"/>
        <v>0</v>
      </c>
      <c r="AV45" s="229">
        <f t="shared" si="21"/>
        <v>0</v>
      </c>
      <c r="AW45" s="227">
        <f t="shared" si="22"/>
        <v>2.6865671641791042</v>
      </c>
      <c r="AX45" s="243">
        <f t="shared" si="23"/>
        <v>1.1940298507462688</v>
      </c>
    </row>
    <row r="46" spans="2:50" ht="20.25" customHeight="1">
      <c r="B46" s="650" t="s">
        <v>137</v>
      </c>
      <c r="C46" s="648"/>
      <c r="D46" s="140">
        <f>SUM(D11:D12)</f>
        <v>490</v>
      </c>
      <c r="E46" s="151">
        <f>SUM(E11:E12)</f>
        <v>439</v>
      </c>
      <c r="F46" s="137">
        <f>SUM(F11:F12)</f>
        <v>22</v>
      </c>
      <c r="G46" s="137">
        <f aca="true" t="shared" si="30" ref="G46:Y46">SUM(G11:G12)</f>
        <v>13</v>
      </c>
      <c r="H46" s="137">
        <f t="shared" si="30"/>
        <v>3</v>
      </c>
      <c r="I46" s="137">
        <f t="shared" si="30"/>
        <v>3</v>
      </c>
      <c r="J46" s="137">
        <f t="shared" si="30"/>
        <v>2</v>
      </c>
      <c r="K46" s="137">
        <f t="shared" si="30"/>
        <v>1</v>
      </c>
      <c r="L46" s="137">
        <f t="shared" si="30"/>
        <v>1</v>
      </c>
      <c r="M46" s="137">
        <f t="shared" si="30"/>
        <v>5</v>
      </c>
      <c r="N46" s="137">
        <f t="shared" si="30"/>
        <v>0</v>
      </c>
      <c r="O46" s="137">
        <f t="shared" si="30"/>
        <v>0</v>
      </c>
      <c r="P46" s="137">
        <f t="shared" si="30"/>
        <v>1</v>
      </c>
      <c r="Q46" s="137">
        <f t="shared" si="30"/>
        <v>0</v>
      </c>
      <c r="R46" s="137">
        <f t="shared" si="30"/>
        <v>0</v>
      </c>
      <c r="S46" s="137">
        <f t="shared" si="30"/>
        <v>0</v>
      </c>
      <c r="T46" s="137">
        <f t="shared" si="30"/>
        <v>0</v>
      </c>
      <c r="U46" s="137">
        <f t="shared" si="30"/>
        <v>0</v>
      </c>
      <c r="V46" s="137">
        <f t="shared" si="30"/>
        <v>0</v>
      </c>
      <c r="W46" s="137">
        <f t="shared" si="30"/>
        <v>0</v>
      </c>
      <c r="X46" s="137">
        <f t="shared" si="30"/>
        <v>0</v>
      </c>
      <c r="Y46" s="152">
        <f t="shared" si="30"/>
        <v>0</v>
      </c>
      <c r="Z46" s="161">
        <f t="shared" si="28"/>
        <v>10</v>
      </c>
      <c r="AA46" s="150">
        <f t="shared" si="29"/>
        <v>1</v>
      </c>
      <c r="AB46" s="230">
        <f t="shared" si="25"/>
        <v>89.59183673469387</v>
      </c>
      <c r="AC46" s="231">
        <f t="shared" si="2"/>
        <v>4.489795918367347</v>
      </c>
      <c r="AD46" s="231">
        <f t="shared" si="3"/>
        <v>2.6530612244897958</v>
      </c>
      <c r="AE46" s="231">
        <f t="shared" si="4"/>
        <v>0.6122448979591837</v>
      </c>
      <c r="AF46" s="231">
        <f t="shared" si="5"/>
        <v>0.6122448979591837</v>
      </c>
      <c r="AG46" s="231">
        <f t="shared" si="6"/>
        <v>0.40816326530612246</v>
      </c>
      <c r="AH46" s="231">
        <f t="shared" si="7"/>
        <v>0.20408163265306123</v>
      </c>
      <c r="AI46" s="231">
        <f t="shared" si="8"/>
        <v>0.20408163265306123</v>
      </c>
      <c r="AJ46" s="231">
        <f t="shared" si="9"/>
        <v>1.0204081632653061</v>
      </c>
      <c r="AK46" s="231">
        <f t="shared" si="10"/>
        <v>0</v>
      </c>
      <c r="AL46" s="231">
        <f t="shared" si="11"/>
        <v>0</v>
      </c>
      <c r="AM46" s="231">
        <f t="shared" si="12"/>
        <v>0.20408163265306123</v>
      </c>
      <c r="AN46" s="231">
        <f t="shared" si="13"/>
        <v>0</v>
      </c>
      <c r="AO46" s="231">
        <f t="shared" si="14"/>
        <v>0</v>
      </c>
      <c r="AP46" s="231">
        <f t="shared" si="15"/>
        <v>0</v>
      </c>
      <c r="AQ46" s="231">
        <f t="shared" si="16"/>
        <v>0</v>
      </c>
      <c r="AR46" s="231">
        <f t="shared" si="17"/>
        <v>0</v>
      </c>
      <c r="AS46" s="231">
        <f t="shared" si="18"/>
        <v>0</v>
      </c>
      <c r="AT46" s="231">
        <f t="shared" si="19"/>
        <v>0</v>
      </c>
      <c r="AU46" s="231">
        <f t="shared" si="20"/>
        <v>0</v>
      </c>
      <c r="AV46" s="232">
        <f t="shared" si="21"/>
        <v>0</v>
      </c>
      <c r="AW46" s="230">
        <f t="shared" si="22"/>
        <v>2.0408163265306123</v>
      </c>
      <c r="AX46" s="244">
        <f t="shared" si="23"/>
        <v>0.20408163265306123</v>
      </c>
    </row>
    <row r="47" spans="2:50" ht="20.25" customHeight="1">
      <c r="B47" s="650" t="s">
        <v>138</v>
      </c>
      <c r="C47" s="648"/>
      <c r="D47" s="140">
        <f aca="true" t="shared" si="31" ref="D47:Y47">SUM(D13:D20)</f>
        <v>4306</v>
      </c>
      <c r="E47" s="151">
        <f t="shared" si="31"/>
        <v>3854</v>
      </c>
      <c r="F47" s="137">
        <f t="shared" si="31"/>
        <v>107</v>
      </c>
      <c r="G47" s="137">
        <f t="shared" si="31"/>
        <v>168</v>
      </c>
      <c r="H47" s="137">
        <f t="shared" si="31"/>
        <v>35</v>
      </c>
      <c r="I47" s="137">
        <f t="shared" si="31"/>
        <v>48</v>
      </c>
      <c r="J47" s="137">
        <f t="shared" si="31"/>
        <v>22</v>
      </c>
      <c r="K47" s="137">
        <f t="shared" si="31"/>
        <v>22</v>
      </c>
      <c r="L47" s="137">
        <f t="shared" si="31"/>
        <v>10</v>
      </c>
      <c r="M47" s="137">
        <f t="shared" si="31"/>
        <v>9</v>
      </c>
      <c r="N47" s="137">
        <f t="shared" si="31"/>
        <v>9</v>
      </c>
      <c r="O47" s="137">
        <f t="shared" si="31"/>
        <v>6</v>
      </c>
      <c r="P47" s="137">
        <f t="shared" si="31"/>
        <v>4</v>
      </c>
      <c r="Q47" s="137">
        <f t="shared" si="31"/>
        <v>6</v>
      </c>
      <c r="R47" s="137">
        <f t="shared" si="31"/>
        <v>4</v>
      </c>
      <c r="S47" s="137">
        <f t="shared" si="31"/>
        <v>0</v>
      </c>
      <c r="T47" s="137">
        <f t="shared" si="31"/>
        <v>0</v>
      </c>
      <c r="U47" s="137">
        <f t="shared" si="31"/>
        <v>0</v>
      </c>
      <c r="V47" s="137">
        <f t="shared" si="31"/>
        <v>0</v>
      </c>
      <c r="W47" s="137">
        <f t="shared" si="31"/>
        <v>0</v>
      </c>
      <c r="X47" s="137">
        <f t="shared" si="31"/>
        <v>1</v>
      </c>
      <c r="Y47" s="152">
        <f t="shared" si="31"/>
        <v>1</v>
      </c>
      <c r="Z47" s="161">
        <f>SUM(J47:Y47)</f>
        <v>94</v>
      </c>
      <c r="AA47" s="150">
        <f>SUM(N47:Y47)</f>
        <v>31</v>
      </c>
      <c r="AB47" s="230">
        <f aca="true" t="shared" si="32" ref="AB47:AX47">E47/$D47*100</f>
        <v>89.50301904319554</v>
      </c>
      <c r="AC47" s="231">
        <f t="shared" si="32"/>
        <v>2.4849047840222944</v>
      </c>
      <c r="AD47" s="231">
        <f t="shared" si="32"/>
        <v>3.9015327450069672</v>
      </c>
      <c r="AE47" s="231">
        <f t="shared" si="32"/>
        <v>0.8128193218764515</v>
      </c>
      <c r="AF47" s="231">
        <f t="shared" si="32"/>
        <v>1.1147236414305621</v>
      </c>
      <c r="AG47" s="231">
        <f t="shared" si="32"/>
        <v>0.5109150023223409</v>
      </c>
      <c r="AH47" s="231">
        <f t="shared" si="32"/>
        <v>0.5109150023223409</v>
      </c>
      <c r="AI47" s="231">
        <f t="shared" si="32"/>
        <v>0.23223409196470043</v>
      </c>
      <c r="AJ47" s="231">
        <f t="shared" si="32"/>
        <v>0.20901068276823037</v>
      </c>
      <c r="AK47" s="231">
        <f t="shared" si="32"/>
        <v>0.20901068276823037</v>
      </c>
      <c r="AL47" s="231">
        <f t="shared" si="32"/>
        <v>0.13934045517882027</v>
      </c>
      <c r="AM47" s="231">
        <f t="shared" si="32"/>
        <v>0.09289363678588017</v>
      </c>
      <c r="AN47" s="231">
        <f t="shared" si="32"/>
        <v>0.13934045517882027</v>
      </c>
      <c r="AO47" s="231">
        <f t="shared" si="32"/>
        <v>0.09289363678588017</v>
      </c>
      <c r="AP47" s="231">
        <f t="shared" si="32"/>
        <v>0</v>
      </c>
      <c r="AQ47" s="231">
        <f t="shared" si="32"/>
        <v>0</v>
      </c>
      <c r="AR47" s="231">
        <f t="shared" si="32"/>
        <v>0</v>
      </c>
      <c r="AS47" s="231">
        <f t="shared" si="32"/>
        <v>0</v>
      </c>
      <c r="AT47" s="231">
        <f t="shared" si="32"/>
        <v>0</v>
      </c>
      <c r="AU47" s="231">
        <f t="shared" si="32"/>
        <v>0.023223409196470042</v>
      </c>
      <c r="AV47" s="232">
        <f t="shared" si="32"/>
        <v>0.023223409196470042</v>
      </c>
      <c r="AW47" s="230">
        <f t="shared" si="32"/>
        <v>2.1830004644681837</v>
      </c>
      <c r="AX47" s="244">
        <f t="shared" si="32"/>
        <v>0.7199256850905713</v>
      </c>
    </row>
    <row r="48" spans="2:50" ht="20.25" customHeight="1">
      <c r="B48" s="650" t="s">
        <v>76</v>
      </c>
      <c r="C48" s="648"/>
      <c r="D48" s="140">
        <f>SUM(D21:D22)</f>
        <v>1001</v>
      </c>
      <c r="E48" s="151">
        <f>SUM(E21:E22)</f>
        <v>873</v>
      </c>
      <c r="F48" s="137">
        <f>SUM(F21:F22)</f>
        <v>25</v>
      </c>
      <c r="G48" s="137">
        <f aca="true" t="shared" si="33" ref="G48:Y48">SUM(G21:G22)</f>
        <v>41</v>
      </c>
      <c r="H48" s="137">
        <f t="shared" si="33"/>
        <v>15</v>
      </c>
      <c r="I48" s="137">
        <f t="shared" si="33"/>
        <v>18</v>
      </c>
      <c r="J48" s="137">
        <f t="shared" si="33"/>
        <v>12</v>
      </c>
      <c r="K48" s="137">
        <f t="shared" si="33"/>
        <v>6</v>
      </c>
      <c r="L48" s="137">
        <f t="shared" si="33"/>
        <v>1</v>
      </c>
      <c r="M48" s="137">
        <f t="shared" si="33"/>
        <v>3</v>
      </c>
      <c r="N48" s="137">
        <f t="shared" si="33"/>
        <v>3</v>
      </c>
      <c r="O48" s="137">
        <f t="shared" si="33"/>
        <v>1</v>
      </c>
      <c r="P48" s="137">
        <f t="shared" si="33"/>
        <v>0</v>
      </c>
      <c r="Q48" s="137">
        <f t="shared" si="33"/>
        <v>2</v>
      </c>
      <c r="R48" s="137">
        <f t="shared" si="33"/>
        <v>0</v>
      </c>
      <c r="S48" s="137">
        <f t="shared" si="33"/>
        <v>0</v>
      </c>
      <c r="T48" s="137">
        <f t="shared" si="33"/>
        <v>0</v>
      </c>
      <c r="U48" s="137">
        <f t="shared" si="33"/>
        <v>1</v>
      </c>
      <c r="V48" s="137">
        <f t="shared" si="33"/>
        <v>0</v>
      </c>
      <c r="W48" s="137">
        <f t="shared" si="33"/>
        <v>0</v>
      </c>
      <c r="X48" s="137">
        <f t="shared" si="33"/>
        <v>0</v>
      </c>
      <c r="Y48" s="152">
        <f t="shared" si="33"/>
        <v>0</v>
      </c>
      <c r="Z48" s="161">
        <f t="shared" si="28"/>
        <v>29</v>
      </c>
      <c r="AA48" s="150">
        <f t="shared" si="29"/>
        <v>7</v>
      </c>
      <c r="AB48" s="230">
        <f t="shared" si="25"/>
        <v>87.21278721278722</v>
      </c>
      <c r="AC48" s="231">
        <f t="shared" si="2"/>
        <v>2.4975024975024978</v>
      </c>
      <c r="AD48" s="231">
        <f t="shared" si="3"/>
        <v>4.095904095904096</v>
      </c>
      <c r="AE48" s="231">
        <f t="shared" si="4"/>
        <v>1.4985014985014986</v>
      </c>
      <c r="AF48" s="231">
        <f t="shared" si="5"/>
        <v>1.7982017982017984</v>
      </c>
      <c r="AG48" s="231">
        <f t="shared" si="6"/>
        <v>1.1988011988011988</v>
      </c>
      <c r="AH48" s="231">
        <f t="shared" si="7"/>
        <v>0.5994005994005994</v>
      </c>
      <c r="AI48" s="231">
        <f t="shared" si="8"/>
        <v>0.0999000999000999</v>
      </c>
      <c r="AJ48" s="231">
        <f t="shared" si="9"/>
        <v>0.2997002997002997</v>
      </c>
      <c r="AK48" s="231">
        <f t="shared" si="10"/>
        <v>0.2997002997002997</v>
      </c>
      <c r="AL48" s="231">
        <f t="shared" si="11"/>
        <v>0.0999000999000999</v>
      </c>
      <c r="AM48" s="231">
        <f t="shared" si="12"/>
        <v>0</v>
      </c>
      <c r="AN48" s="231">
        <f t="shared" si="13"/>
        <v>0.1998001998001998</v>
      </c>
      <c r="AO48" s="231">
        <f t="shared" si="14"/>
        <v>0</v>
      </c>
      <c r="AP48" s="231">
        <f t="shared" si="15"/>
        <v>0</v>
      </c>
      <c r="AQ48" s="231">
        <f t="shared" si="16"/>
        <v>0</v>
      </c>
      <c r="AR48" s="231">
        <f t="shared" si="17"/>
        <v>0.0999000999000999</v>
      </c>
      <c r="AS48" s="231">
        <f t="shared" si="18"/>
        <v>0</v>
      </c>
      <c r="AT48" s="231">
        <f t="shared" si="19"/>
        <v>0</v>
      </c>
      <c r="AU48" s="231">
        <f t="shared" si="20"/>
        <v>0</v>
      </c>
      <c r="AV48" s="232">
        <f t="shared" si="21"/>
        <v>0</v>
      </c>
      <c r="AW48" s="230">
        <f t="shared" si="22"/>
        <v>2.897102897102897</v>
      </c>
      <c r="AX48" s="244">
        <f t="shared" si="23"/>
        <v>0.6993006993006993</v>
      </c>
    </row>
    <row r="49" spans="2:50" ht="20.25" customHeight="1">
      <c r="B49" s="650" t="s">
        <v>139</v>
      </c>
      <c r="C49" s="648"/>
      <c r="D49" s="140">
        <f>SUM(D23:D24)</f>
        <v>3125</v>
      </c>
      <c r="E49" s="151">
        <f>SUM(E23:E24)</f>
        <v>2766</v>
      </c>
      <c r="F49" s="137">
        <f>SUM(F23:F24)</f>
        <v>77</v>
      </c>
      <c r="G49" s="137">
        <f aca="true" t="shared" si="34" ref="G49:Y49">SUM(G23:G24)</f>
        <v>124</v>
      </c>
      <c r="H49" s="137">
        <f t="shared" si="34"/>
        <v>33</v>
      </c>
      <c r="I49" s="137">
        <f t="shared" si="34"/>
        <v>34</v>
      </c>
      <c r="J49" s="137">
        <f t="shared" si="34"/>
        <v>21</v>
      </c>
      <c r="K49" s="137">
        <f t="shared" si="34"/>
        <v>18</v>
      </c>
      <c r="L49" s="137">
        <f t="shared" si="34"/>
        <v>13</v>
      </c>
      <c r="M49" s="137">
        <f t="shared" si="34"/>
        <v>12</v>
      </c>
      <c r="N49" s="137">
        <f t="shared" si="34"/>
        <v>3</v>
      </c>
      <c r="O49" s="137">
        <f t="shared" si="34"/>
        <v>6</v>
      </c>
      <c r="P49" s="137">
        <f t="shared" si="34"/>
        <v>3</v>
      </c>
      <c r="Q49" s="137">
        <f t="shared" si="34"/>
        <v>4</v>
      </c>
      <c r="R49" s="137">
        <f t="shared" si="34"/>
        <v>5</v>
      </c>
      <c r="S49" s="137">
        <f t="shared" si="34"/>
        <v>2</v>
      </c>
      <c r="T49" s="137">
        <f t="shared" si="34"/>
        <v>0</v>
      </c>
      <c r="U49" s="137">
        <f t="shared" si="34"/>
        <v>1</v>
      </c>
      <c r="V49" s="137">
        <f t="shared" si="34"/>
        <v>0</v>
      </c>
      <c r="W49" s="137">
        <f t="shared" si="34"/>
        <v>0</v>
      </c>
      <c r="X49" s="137">
        <f t="shared" si="34"/>
        <v>0</v>
      </c>
      <c r="Y49" s="152">
        <f t="shared" si="34"/>
        <v>3</v>
      </c>
      <c r="Z49" s="161">
        <f t="shared" si="28"/>
        <v>91</v>
      </c>
      <c r="AA49" s="150">
        <f t="shared" si="29"/>
        <v>27</v>
      </c>
      <c r="AB49" s="230">
        <f t="shared" si="25"/>
        <v>88.512</v>
      </c>
      <c r="AC49" s="231">
        <f t="shared" si="2"/>
        <v>2.464</v>
      </c>
      <c r="AD49" s="231">
        <f t="shared" si="3"/>
        <v>3.968</v>
      </c>
      <c r="AE49" s="231">
        <f t="shared" si="4"/>
        <v>1.056</v>
      </c>
      <c r="AF49" s="231">
        <f t="shared" si="5"/>
        <v>1.088</v>
      </c>
      <c r="AG49" s="231">
        <f t="shared" si="6"/>
        <v>0.672</v>
      </c>
      <c r="AH49" s="231">
        <f t="shared" si="7"/>
        <v>0.5760000000000001</v>
      </c>
      <c r="AI49" s="231">
        <f t="shared" si="8"/>
        <v>0.416</v>
      </c>
      <c r="AJ49" s="231">
        <f t="shared" si="9"/>
        <v>0.384</v>
      </c>
      <c r="AK49" s="231">
        <f t="shared" si="10"/>
        <v>0.096</v>
      </c>
      <c r="AL49" s="231">
        <f t="shared" si="11"/>
        <v>0.192</v>
      </c>
      <c r="AM49" s="231">
        <f t="shared" si="12"/>
        <v>0.096</v>
      </c>
      <c r="AN49" s="231">
        <f t="shared" si="13"/>
        <v>0.128</v>
      </c>
      <c r="AO49" s="231">
        <f t="shared" si="14"/>
        <v>0.16</v>
      </c>
      <c r="AP49" s="231">
        <f t="shared" si="15"/>
        <v>0.064</v>
      </c>
      <c r="AQ49" s="231">
        <f t="shared" si="16"/>
        <v>0</v>
      </c>
      <c r="AR49" s="231">
        <f t="shared" si="17"/>
        <v>0.032</v>
      </c>
      <c r="AS49" s="231">
        <f t="shared" si="18"/>
        <v>0</v>
      </c>
      <c r="AT49" s="231">
        <f t="shared" si="19"/>
        <v>0</v>
      </c>
      <c r="AU49" s="231">
        <f t="shared" si="20"/>
        <v>0</v>
      </c>
      <c r="AV49" s="232">
        <f t="shared" si="21"/>
        <v>0.096</v>
      </c>
      <c r="AW49" s="230">
        <f t="shared" si="22"/>
        <v>2.912</v>
      </c>
      <c r="AX49" s="244">
        <f t="shared" si="23"/>
        <v>0.864</v>
      </c>
    </row>
    <row r="50" spans="2:50" ht="20.25" customHeight="1">
      <c r="B50" s="650" t="s">
        <v>140</v>
      </c>
      <c r="C50" s="648"/>
      <c r="D50" s="140">
        <f>SUM(D25:D30)</f>
        <v>3879</v>
      </c>
      <c r="E50" s="151">
        <f>SUM(E25:E30)</f>
        <v>3502</v>
      </c>
      <c r="F50" s="137">
        <f>SUM(F25:F30)</f>
        <v>83</v>
      </c>
      <c r="G50" s="137">
        <f aca="true" t="shared" si="35" ref="G50:Y50">SUM(G25:G30)</f>
        <v>139</v>
      </c>
      <c r="H50" s="137">
        <f t="shared" si="35"/>
        <v>39</v>
      </c>
      <c r="I50" s="137">
        <f t="shared" si="35"/>
        <v>46</v>
      </c>
      <c r="J50" s="137">
        <f t="shared" si="35"/>
        <v>19</v>
      </c>
      <c r="K50" s="137">
        <f t="shared" si="35"/>
        <v>18</v>
      </c>
      <c r="L50" s="137">
        <f t="shared" si="35"/>
        <v>11</v>
      </c>
      <c r="M50" s="137">
        <f t="shared" si="35"/>
        <v>5</v>
      </c>
      <c r="N50" s="137">
        <f t="shared" si="35"/>
        <v>6</v>
      </c>
      <c r="O50" s="137">
        <f t="shared" si="35"/>
        <v>4</v>
      </c>
      <c r="P50" s="137">
        <f t="shared" si="35"/>
        <v>1</v>
      </c>
      <c r="Q50" s="137">
        <f t="shared" si="35"/>
        <v>0</v>
      </c>
      <c r="R50" s="137">
        <f t="shared" si="35"/>
        <v>1</v>
      </c>
      <c r="S50" s="137">
        <f t="shared" si="35"/>
        <v>0</v>
      </c>
      <c r="T50" s="137">
        <f t="shared" si="35"/>
        <v>1</v>
      </c>
      <c r="U50" s="137">
        <f t="shared" si="35"/>
        <v>2</v>
      </c>
      <c r="V50" s="137">
        <f t="shared" si="35"/>
        <v>1</v>
      </c>
      <c r="W50" s="137">
        <f t="shared" si="35"/>
        <v>1</v>
      </c>
      <c r="X50" s="137">
        <f t="shared" si="35"/>
        <v>0</v>
      </c>
      <c r="Y50" s="152">
        <f t="shared" si="35"/>
        <v>0</v>
      </c>
      <c r="Z50" s="161">
        <f t="shared" si="28"/>
        <v>70</v>
      </c>
      <c r="AA50" s="150">
        <f t="shared" si="29"/>
        <v>17</v>
      </c>
      <c r="AB50" s="230">
        <f t="shared" si="25"/>
        <v>90.28100025779841</v>
      </c>
      <c r="AC50" s="231">
        <f t="shared" si="2"/>
        <v>2.139726733694251</v>
      </c>
      <c r="AD50" s="231">
        <f t="shared" si="3"/>
        <v>3.5833977829337456</v>
      </c>
      <c r="AE50" s="231">
        <f t="shared" si="4"/>
        <v>1.005413766434648</v>
      </c>
      <c r="AF50" s="231">
        <f t="shared" si="5"/>
        <v>1.1858726475895849</v>
      </c>
      <c r="AG50" s="231">
        <f t="shared" si="6"/>
        <v>0.48981696313482853</v>
      </c>
      <c r="AH50" s="231">
        <f t="shared" si="7"/>
        <v>0.46403712296983757</v>
      </c>
      <c r="AI50" s="231">
        <f t="shared" si="8"/>
        <v>0.28357824181490077</v>
      </c>
      <c r="AJ50" s="231">
        <f t="shared" si="9"/>
        <v>0.1288992008249549</v>
      </c>
      <c r="AK50" s="231">
        <f t="shared" si="10"/>
        <v>0.15467904098994587</v>
      </c>
      <c r="AL50" s="231">
        <f t="shared" si="11"/>
        <v>0.10311936065996391</v>
      </c>
      <c r="AM50" s="231">
        <f t="shared" si="12"/>
        <v>0.025779840164990978</v>
      </c>
      <c r="AN50" s="231">
        <f t="shared" si="13"/>
        <v>0</v>
      </c>
      <c r="AO50" s="231">
        <f t="shared" si="14"/>
        <v>0.025779840164990978</v>
      </c>
      <c r="AP50" s="231">
        <f t="shared" si="15"/>
        <v>0</v>
      </c>
      <c r="AQ50" s="231">
        <f t="shared" si="16"/>
        <v>0.025779840164990978</v>
      </c>
      <c r="AR50" s="231">
        <f t="shared" si="17"/>
        <v>0.051559680329981955</v>
      </c>
      <c r="AS50" s="231">
        <f t="shared" si="18"/>
        <v>0.025779840164990978</v>
      </c>
      <c r="AT50" s="231">
        <f t="shared" si="19"/>
        <v>0.025779840164990978</v>
      </c>
      <c r="AU50" s="231">
        <f t="shared" si="20"/>
        <v>0</v>
      </c>
      <c r="AV50" s="232">
        <f t="shared" si="21"/>
        <v>0</v>
      </c>
      <c r="AW50" s="230">
        <f t="shared" si="22"/>
        <v>1.8045888115493685</v>
      </c>
      <c r="AX50" s="244">
        <f t="shared" si="23"/>
        <v>0.4382572828048466</v>
      </c>
    </row>
    <row r="51" spans="2:50" ht="20.25" customHeight="1" thickBot="1">
      <c r="B51" s="685" t="s">
        <v>141</v>
      </c>
      <c r="C51" s="686"/>
      <c r="D51" s="141">
        <f>SUM(D31:D37)</f>
        <v>4815</v>
      </c>
      <c r="E51" s="153">
        <f>SUM(E31:E37)</f>
        <v>4157</v>
      </c>
      <c r="F51" s="154">
        <f>SUM(F31:F37)</f>
        <v>147</v>
      </c>
      <c r="G51" s="154">
        <f aca="true" t="shared" si="36" ref="G51:Y51">SUM(G31:G37)</f>
        <v>251</v>
      </c>
      <c r="H51" s="154">
        <f t="shared" si="36"/>
        <v>69</v>
      </c>
      <c r="I51" s="154">
        <f t="shared" si="36"/>
        <v>80</v>
      </c>
      <c r="J51" s="154">
        <f t="shared" si="36"/>
        <v>32</v>
      </c>
      <c r="K51" s="154">
        <f t="shared" si="36"/>
        <v>20</v>
      </c>
      <c r="L51" s="154">
        <f t="shared" si="36"/>
        <v>18</v>
      </c>
      <c r="M51" s="154">
        <f t="shared" si="36"/>
        <v>16</v>
      </c>
      <c r="N51" s="154">
        <f t="shared" si="36"/>
        <v>6</v>
      </c>
      <c r="O51" s="154">
        <f t="shared" si="36"/>
        <v>7</v>
      </c>
      <c r="P51" s="154">
        <f t="shared" si="36"/>
        <v>4</v>
      </c>
      <c r="Q51" s="154">
        <f t="shared" si="36"/>
        <v>3</v>
      </c>
      <c r="R51" s="154">
        <f t="shared" si="36"/>
        <v>2</v>
      </c>
      <c r="S51" s="154">
        <f t="shared" si="36"/>
        <v>2</v>
      </c>
      <c r="T51" s="154">
        <f t="shared" si="36"/>
        <v>1</v>
      </c>
      <c r="U51" s="154">
        <f t="shared" si="36"/>
        <v>0</v>
      </c>
      <c r="V51" s="154">
        <f t="shared" si="36"/>
        <v>0</v>
      </c>
      <c r="W51" s="154">
        <f t="shared" si="36"/>
        <v>0</v>
      </c>
      <c r="X51" s="154">
        <f t="shared" si="36"/>
        <v>0</v>
      </c>
      <c r="Y51" s="155">
        <f t="shared" si="36"/>
        <v>0</v>
      </c>
      <c r="Z51" s="162">
        <f t="shared" si="28"/>
        <v>111</v>
      </c>
      <c r="AA51" s="163">
        <f t="shared" si="29"/>
        <v>25</v>
      </c>
      <c r="AB51" s="233">
        <f t="shared" si="25"/>
        <v>86.3343717549325</v>
      </c>
      <c r="AC51" s="234">
        <f t="shared" si="2"/>
        <v>3.0529595015576323</v>
      </c>
      <c r="AD51" s="234">
        <f t="shared" si="3"/>
        <v>5.212876427829699</v>
      </c>
      <c r="AE51" s="234">
        <f t="shared" si="4"/>
        <v>1.4330218068535825</v>
      </c>
      <c r="AF51" s="234">
        <f t="shared" si="5"/>
        <v>1.6614745586708204</v>
      </c>
      <c r="AG51" s="234">
        <f t="shared" si="6"/>
        <v>0.6645898234683282</v>
      </c>
      <c r="AH51" s="234">
        <f t="shared" si="7"/>
        <v>0.4153686396677051</v>
      </c>
      <c r="AI51" s="234">
        <f t="shared" si="8"/>
        <v>0.3738317757009346</v>
      </c>
      <c r="AJ51" s="234">
        <f t="shared" si="9"/>
        <v>0.3322949117341641</v>
      </c>
      <c r="AK51" s="234">
        <f t="shared" si="10"/>
        <v>0.12461059190031153</v>
      </c>
      <c r="AL51" s="234">
        <f t="shared" si="11"/>
        <v>0.14537902388369678</v>
      </c>
      <c r="AM51" s="234">
        <f t="shared" si="12"/>
        <v>0.08307372793354102</v>
      </c>
      <c r="AN51" s="234">
        <f t="shared" si="13"/>
        <v>0.06230529595015576</v>
      </c>
      <c r="AO51" s="234">
        <f t="shared" si="14"/>
        <v>0.04153686396677051</v>
      </c>
      <c r="AP51" s="234">
        <f t="shared" si="15"/>
        <v>0.04153686396677051</v>
      </c>
      <c r="AQ51" s="234">
        <f t="shared" si="16"/>
        <v>0.020768431983385256</v>
      </c>
      <c r="AR51" s="234">
        <f t="shared" si="17"/>
        <v>0</v>
      </c>
      <c r="AS51" s="234">
        <f t="shared" si="18"/>
        <v>0</v>
      </c>
      <c r="AT51" s="234">
        <f t="shared" si="19"/>
        <v>0</v>
      </c>
      <c r="AU51" s="234">
        <f t="shared" si="20"/>
        <v>0</v>
      </c>
      <c r="AV51" s="235">
        <f t="shared" si="21"/>
        <v>0</v>
      </c>
      <c r="AW51" s="233">
        <f t="shared" si="22"/>
        <v>2.3052959501557635</v>
      </c>
      <c r="AX51" s="245">
        <f t="shared" si="23"/>
        <v>0.5192107995846313</v>
      </c>
    </row>
    <row r="52" spans="2:50" ht="32.25" customHeight="1" thickBot="1">
      <c r="B52" s="687" t="s">
        <v>93</v>
      </c>
      <c r="C52" s="688"/>
      <c r="D52" s="138">
        <f>SUM(D45:D51)</f>
        <v>17951</v>
      </c>
      <c r="E52" s="177">
        <f>SUM(E45:E51)</f>
        <v>15879</v>
      </c>
      <c r="F52" s="178">
        <f>SUM(F45:F51)</f>
        <v>471</v>
      </c>
      <c r="G52" s="178">
        <f aca="true" t="shared" si="37" ref="G52:Y52">SUM(G45:G51)</f>
        <v>750</v>
      </c>
      <c r="H52" s="178">
        <f t="shared" si="37"/>
        <v>200</v>
      </c>
      <c r="I52" s="178">
        <f t="shared" si="37"/>
        <v>237</v>
      </c>
      <c r="J52" s="178">
        <f t="shared" si="37"/>
        <v>109</v>
      </c>
      <c r="K52" s="178">
        <f t="shared" si="37"/>
        <v>87</v>
      </c>
      <c r="L52" s="178">
        <f t="shared" si="37"/>
        <v>55</v>
      </c>
      <c r="M52" s="178">
        <f t="shared" si="37"/>
        <v>51</v>
      </c>
      <c r="N52" s="178">
        <f t="shared" si="37"/>
        <v>27</v>
      </c>
      <c r="O52" s="178">
        <f t="shared" si="37"/>
        <v>26</v>
      </c>
      <c r="P52" s="178">
        <f t="shared" si="37"/>
        <v>14</v>
      </c>
      <c r="Q52" s="178">
        <f t="shared" si="37"/>
        <v>16</v>
      </c>
      <c r="R52" s="178">
        <f t="shared" si="37"/>
        <v>12</v>
      </c>
      <c r="S52" s="178">
        <f t="shared" si="37"/>
        <v>4</v>
      </c>
      <c r="T52" s="178">
        <f t="shared" si="37"/>
        <v>2</v>
      </c>
      <c r="U52" s="178">
        <f t="shared" si="37"/>
        <v>4</v>
      </c>
      <c r="V52" s="178">
        <f t="shared" si="37"/>
        <v>1</v>
      </c>
      <c r="W52" s="178">
        <f t="shared" si="37"/>
        <v>1</v>
      </c>
      <c r="X52" s="178">
        <f t="shared" si="37"/>
        <v>1</v>
      </c>
      <c r="Y52" s="179">
        <f t="shared" si="37"/>
        <v>4</v>
      </c>
      <c r="Z52" s="180">
        <f t="shared" si="28"/>
        <v>414</v>
      </c>
      <c r="AA52" s="181">
        <f t="shared" si="29"/>
        <v>112</v>
      </c>
      <c r="AB52" s="247">
        <f t="shared" si="25"/>
        <v>88.4574675505543</v>
      </c>
      <c r="AC52" s="248">
        <f t="shared" si="2"/>
        <v>2.6238092585371287</v>
      </c>
      <c r="AD52" s="248">
        <f t="shared" si="3"/>
        <v>4.178040220600524</v>
      </c>
      <c r="AE52" s="248">
        <f t="shared" si="4"/>
        <v>1.1141440588268063</v>
      </c>
      <c r="AF52" s="248">
        <f t="shared" si="5"/>
        <v>1.3202607097097654</v>
      </c>
      <c r="AG52" s="248">
        <f t="shared" si="6"/>
        <v>0.6072085120606094</v>
      </c>
      <c r="AH52" s="248">
        <f t="shared" si="7"/>
        <v>0.48465266558966075</v>
      </c>
      <c r="AI52" s="248">
        <f t="shared" si="8"/>
        <v>0.3063896161773717</v>
      </c>
      <c r="AJ52" s="248">
        <f t="shared" si="9"/>
        <v>0.2841067350008356</v>
      </c>
      <c r="AK52" s="248">
        <f t="shared" si="10"/>
        <v>0.15040944794161884</v>
      </c>
      <c r="AL52" s="248">
        <f t="shared" si="11"/>
        <v>0.14483872764748482</v>
      </c>
      <c r="AM52" s="248">
        <f t="shared" si="12"/>
        <v>0.07799008411787643</v>
      </c>
      <c r="AN52" s="248">
        <f t="shared" si="13"/>
        <v>0.08913152470614451</v>
      </c>
      <c r="AO52" s="248">
        <f t="shared" si="14"/>
        <v>0.06684864352960838</v>
      </c>
      <c r="AP52" s="248">
        <f t="shared" si="15"/>
        <v>0.022282881176536127</v>
      </c>
      <c r="AQ52" s="248">
        <f t="shared" si="16"/>
        <v>0.011141440588268063</v>
      </c>
      <c r="AR52" s="248">
        <f t="shared" si="17"/>
        <v>0.022282881176536127</v>
      </c>
      <c r="AS52" s="248">
        <f t="shared" si="18"/>
        <v>0.005570720294134032</v>
      </c>
      <c r="AT52" s="248">
        <f t="shared" si="19"/>
        <v>0.005570720294134032</v>
      </c>
      <c r="AU52" s="248">
        <f t="shared" si="20"/>
        <v>0.005570720294134032</v>
      </c>
      <c r="AV52" s="249">
        <f t="shared" si="21"/>
        <v>0.022282881176536127</v>
      </c>
      <c r="AW52" s="247">
        <f t="shared" si="22"/>
        <v>2.306278201771489</v>
      </c>
      <c r="AX52" s="250">
        <f t="shared" si="23"/>
        <v>0.6239206729430115</v>
      </c>
    </row>
    <row r="53" spans="4:49" ht="13.5">
      <c r="D53" s="126"/>
      <c r="E53" s="12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</row>
    <row r="55" spans="6:25" ht="13.5">
      <c r="F55" s="13">
        <v>1</v>
      </c>
      <c r="G55" s="13">
        <v>2</v>
      </c>
      <c r="H55" s="13">
        <v>3</v>
      </c>
      <c r="I55" s="13">
        <v>4</v>
      </c>
      <c r="J55" s="13">
        <v>5</v>
      </c>
      <c r="K55" s="13">
        <v>6</v>
      </c>
      <c r="L55" s="13">
        <v>7</v>
      </c>
      <c r="M55" s="13">
        <v>8</v>
      </c>
      <c r="N55" s="13">
        <v>9</v>
      </c>
      <c r="O55" s="13">
        <v>10</v>
      </c>
      <c r="P55" s="13">
        <v>11</v>
      </c>
      <c r="Q55" s="13">
        <v>12</v>
      </c>
      <c r="R55" s="13">
        <v>13</v>
      </c>
      <c r="S55" s="13">
        <v>14</v>
      </c>
      <c r="T55" s="13">
        <v>15</v>
      </c>
      <c r="U55" s="13">
        <v>16</v>
      </c>
      <c r="V55" s="13">
        <v>17</v>
      </c>
      <c r="W55" s="13">
        <v>18</v>
      </c>
      <c r="X55" s="13">
        <v>19</v>
      </c>
      <c r="Y55" s="13">
        <v>20</v>
      </c>
    </row>
    <row r="56" spans="6:26" ht="13.5">
      <c r="F56" s="13">
        <f>F55*F35</f>
        <v>6</v>
      </c>
      <c r="G56" s="13">
        <f aca="true" t="shared" si="38" ref="G56:Y56">G55*G35</f>
        <v>32</v>
      </c>
      <c r="H56" s="13">
        <f t="shared" si="38"/>
        <v>9</v>
      </c>
      <c r="I56" s="13">
        <f t="shared" si="38"/>
        <v>40</v>
      </c>
      <c r="J56" s="13">
        <f t="shared" si="38"/>
        <v>15</v>
      </c>
      <c r="K56" s="13">
        <f t="shared" si="38"/>
        <v>0</v>
      </c>
      <c r="L56" s="13">
        <f t="shared" si="38"/>
        <v>7</v>
      </c>
      <c r="M56" s="13">
        <f t="shared" si="38"/>
        <v>0</v>
      </c>
      <c r="N56" s="13">
        <f t="shared" si="38"/>
        <v>0</v>
      </c>
      <c r="O56" s="13">
        <f t="shared" si="38"/>
        <v>0</v>
      </c>
      <c r="P56" s="13">
        <f t="shared" si="38"/>
        <v>0</v>
      </c>
      <c r="Q56" s="13">
        <f t="shared" si="38"/>
        <v>0</v>
      </c>
      <c r="R56" s="13">
        <f t="shared" si="38"/>
        <v>13</v>
      </c>
      <c r="S56" s="13">
        <f t="shared" si="38"/>
        <v>0</v>
      </c>
      <c r="T56" s="13">
        <f t="shared" si="38"/>
        <v>0</v>
      </c>
      <c r="U56" s="13">
        <f t="shared" si="38"/>
        <v>0</v>
      </c>
      <c r="V56" s="13">
        <f t="shared" si="38"/>
        <v>0</v>
      </c>
      <c r="W56" s="13">
        <f t="shared" si="38"/>
        <v>0</v>
      </c>
      <c r="X56" s="13">
        <f t="shared" si="38"/>
        <v>0</v>
      </c>
      <c r="Y56" s="13">
        <f t="shared" si="38"/>
        <v>0</v>
      </c>
      <c r="Z56" s="13">
        <f>SUM(F56:X56)</f>
        <v>122</v>
      </c>
    </row>
    <row r="57" ht="13.5">
      <c r="F57" s="550">
        <f>SUM(F35:R35)</f>
        <v>40</v>
      </c>
    </row>
  </sheetData>
  <mergeCells count="23">
    <mergeCell ref="B51:C51"/>
    <mergeCell ref="B52:C52"/>
    <mergeCell ref="B47:C47"/>
    <mergeCell ref="B48:C48"/>
    <mergeCell ref="B49:C49"/>
    <mergeCell ref="B50:C50"/>
    <mergeCell ref="B40:C40"/>
    <mergeCell ref="B42:C42"/>
    <mergeCell ref="B45:C45"/>
    <mergeCell ref="B46:C46"/>
    <mergeCell ref="B23:B24"/>
    <mergeCell ref="B25:B30"/>
    <mergeCell ref="B31:B37"/>
    <mergeCell ref="B39:C39"/>
    <mergeCell ref="B5:B10"/>
    <mergeCell ref="B11:B12"/>
    <mergeCell ref="B13:B20"/>
    <mergeCell ref="B21:B22"/>
    <mergeCell ref="E3:Y3"/>
    <mergeCell ref="AB3:AV3"/>
    <mergeCell ref="D3:D4"/>
    <mergeCell ref="B3:B4"/>
    <mergeCell ref="C3:C4"/>
  </mergeCells>
  <printOptions/>
  <pageMargins left="0.5905511811023623" right="0.1968503937007874" top="0.59" bottom="0.33" header="0.5118110236220472" footer="0.23"/>
  <pageSetup horizontalDpi="600" verticalDpi="600" orientation="portrait" paperSize="9" scale="80" r:id="rId1"/>
  <headerFooter alignWithMargins="0">
    <oddFooter>&amp;C３歳児健康診査結果（平成27年度）　その２　〔&amp;P/&amp;N〕
</oddFooter>
  </headerFooter>
  <colBreaks count="1" manualBreakCount="1">
    <brk id="27" max="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3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7.625" style="9" customWidth="1"/>
    <col min="2" max="5" width="9.00390625" style="9" customWidth="1"/>
    <col min="6" max="6" width="7.625" style="9" customWidth="1"/>
    <col min="7" max="10" width="9.00390625" style="9" customWidth="1"/>
    <col min="11" max="11" width="5.125" style="219" customWidth="1"/>
    <col min="12" max="36" width="3.25390625" style="221" customWidth="1"/>
    <col min="37" max="38" width="3.25390625" style="9" customWidth="1"/>
    <col min="39" max="16384" width="9.00390625" style="9" customWidth="1"/>
  </cols>
  <sheetData>
    <row r="1" spans="2:36" s="1" customFormat="1" ht="24">
      <c r="B1" s="368"/>
      <c r="C1" s="368"/>
      <c r="D1" s="368"/>
      <c r="E1" s="368"/>
      <c r="F1" s="368"/>
      <c r="G1" s="368"/>
      <c r="H1" s="368"/>
      <c r="I1" s="368"/>
      <c r="J1" s="385" t="s">
        <v>152</v>
      </c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69"/>
    </row>
    <row r="3" spans="11:38" ht="13.5">
      <c r="K3" s="219" t="s">
        <v>133</v>
      </c>
      <c r="AK3" s="221"/>
      <c r="AL3" s="221" t="s">
        <v>131</v>
      </c>
    </row>
    <row r="4" spans="1:38" ht="17.25">
      <c r="A4" s="383" t="s">
        <v>153</v>
      </c>
      <c r="K4" s="358" t="s">
        <v>71</v>
      </c>
      <c r="L4" s="359" t="s">
        <v>104</v>
      </c>
      <c r="M4" s="359" t="s">
        <v>105</v>
      </c>
      <c r="N4" s="359" t="s">
        <v>106</v>
      </c>
      <c r="O4" s="359" t="s">
        <v>107</v>
      </c>
      <c r="P4" s="359" t="s">
        <v>108</v>
      </c>
      <c r="Q4" s="359" t="s">
        <v>109</v>
      </c>
      <c r="R4" s="359" t="s">
        <v>110</v>
      </c>
      <c r="S4" s="359" t="s">
        <v>111</v>
      </c>
      <c r="T4" s="359" t="s">
        <v>112</v>
      </c>
      <c r="U4" s="359" t="s">
        <v>113</v>
      </c>
      <c r="V4" s="359" t="s">
        <v>114</v>
      </c>
      <c r="W4" s="359" t="s">
        <v>115</v>
      </c>
      <c r="X4" s="359" t="s">
        <v>116</v>
      </c>
      <c r="Y4" s="359" t="s">
        <v>117</v>
      </c>
      <c r="Z4" s="359" t="s">
        <v>118</v>
      </c>
      <c r="AA4" s="359" t="s">
        <v>119</v>
      </c>
      <c r="AB4" s="359" t="s">
        <v>120</v>
      </c>
      <c r="AC4" s="359" t="s">
        <v>121</v>
      </c>
      <c r="AD4" s="359" t="s">
        <v>122</v>
      </c>
      <c r="AE4" s="359" t="s">
        <v>123</v>
      </c>
      <c r="AF4" s="359" t="s">
        <v>124</v>
      </c>
      <c r="AG4" s="359" t="s">
        <v>125</v>
      </c>
      <c r="AH4" s="359" t="s">
        <v>72</v>
      </c>
      <c r="AI4" s="359" t="s">
        <v>126</v>
      </c>
      <c r="AJ4" s="359" t="s">
        <v>127</v>
      </c>
      <c r="AK4" s="359" t="s">
        <v>160</v>
      </c>
      <c r="AL4" s="359" t="s">
        <v>183</v>
      </c>
    </row>
    <row r="5" spans="11:38" ht="13.5">
      <c r="K5" s="358" t="s">
        <v>128</v>
      </c>
      <c r="L5" s="360">
        <v>91.3</v>
      </c>
      <c r="M5" s="360">
        <v>90.5</v>
      </c>
      <c r="N5" s="360">
        <v>90.8</v>
      </c>
      <c r="O5" s="360">
        <v>91.7</v>
      </c>
      <c r="P5" s="360">
        <v>91.5</v>
      </c>
      <c r="Q5" s="360">
        <v>91.6</v>
      </c>
      <c r="R5" s="360">
        <v>91.4</v>
      </c>
      <c r="S5" s="360">
        <v>92</v>
      </c>
      <c r="T5" s="360">
        <v>91.8</v>
      </c>
      <c r="U5" s="360">
        <v>92.2</v>
      </c>
      <c r="V5" s="360">
        <v>92.4</v>
      </c>
      <c r="W5" s="360">
        <v>93</v>
      </c>
      <c r="X5" s="360">
        <v>93.5</v>
      </c>
      <c r="Y5" s="360">
        <v>94.2</v>
      </c>
      <c r="Z5" s="360">
        <v>94.3</v>
      </c>
      <c r="AA5" s="360">
        <v>94.4</v>
      </c>
      <c r="AB5" s="360">
        <v>94.8</v>
      </c>
      <c r="AC5" s="360">
        <v>94.7</v>
      </c>
      <c r="AD5" s="360">
        <v>94.7</v>
      </c>
      <c r="AE5" s="360">
        <v>95.5</v>
      </c>
      <c r="AF5" s="360">
        <v>95.3</v>
      </c>
      <c r="AG5" s="360">
        <v>95.8</v>
      </c>
      <c r="AH5" s="360">
        <v>96.4</v>
      </c>
      <c r="AI5" s="360">
        <v>96.7</v>
      </c>
      <c r="AJ5" s="360">
        <v>97.3</v>
      </c>
      <c r="AK5" s="360">
        <v>97.4</v>
      </c>
      <c r="AL5" s="615">
        <v>97.9236188357434</v>
      </c>
    </row>
    <row r="7" spans="37:38" ht="13.5">
      <c r="AK7" s="17"/>
      <c r="AL7" s="17"/>
    </row>
    <row r="9" spans="11:38" ht="13.5">
      <c r="K9" s="219" t="s">
        <v>155</v>
      </c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1"/>
      <c r="AL9" s="221" t="s">
        <v>131</v>
      </c>
    </row>
    <row r="10" spans="11:38" ht="13.5">
      <c r="K10" s="358" t="s">
        <v>71</v>
      </c>
      <c r="L10" s="359" t="s">
        <v>104</v>
      </c>
      <c r="M10" s="359" t="s">
        <v>105</v>
      </c>
      <c r="N10" s="359" t="s">
        <v>106</v>
      </c>
      <c r="O10" s="359" t="s">
        <v>107</v>
      </c>
      <c r="P10" s="359" t="s">
        <v>108</v>
      </c>
      <c r="Q10" s="359" t="s">
        <v>109</v>
      </c>
      <c r="R10" s="359" t="s">
        <v>110</v>
      </c>
      <c r="S10" s="359" t="s">
        <v>111</v>
      </c>
      <c r="T10" s="359" t="s">
        <v>112</v>
      </c>
      <c r="U10" s="359" t="s">
        <v>113</v>
      </c>
      <c r="V10" s="359" t="s">
        <v>114</v>
      </c>
      <c r="W10" s="359" t="s">
        <v>115</v>
      </c>
      <c r="X10" s="359" t="s">
        <v>116</v>
      </c>
      <c r="Y10" s="359" t="s">
        <v>117</v>
      </c>
      <c r="Z10" s="359" t="s">
        <v>118</v>
      </c>
      <c r="AA10" s="359" t="s">
        <v>119</v>
      </c>
      <c r="AB10" s="359" t="s">
        <v>120</v>
      </c>
      <c r="AC10" s="359" t="s">
        <v>121</v>
      </c>
      <c r="AD10" s="359" t="s">
        <v>122</v>
      </c>
      <c r="AE10" s="359" t="s">
        <v>123</v>
      </c>
      <c r="AF10" s="359" t="s">
        <v>124</v>
      </c>
      <c r="AG10" s="359" t="s">
        <v>125</v>
      </c>
      <c r="AH10" s="359" t="s">
        <v>72</v>
      </c>
      <c r="AI10" s="359" t="s">
        <v>126</v>
      </c>
      <c r="AJ10" s="359" t="s">
        <v>127</v>
      </c>
      <c r="AK10" s="359" t="s">
        <v>160</v>
      </c>
      <c r="AL10" s="359" t="s">
        <v>183</v>
      </c>
    </row>
    <row r="11" spans="11:38" ht="13.5">
      <c r="K11" s="358" t="s">
        <v>129</v>
      </c>
      <c r="L11" s="360">
        <v>5.6</v>
      </c>
      <c r="M11" s="360">
        <v>5.5</v>
      </c>
      <c r="N11" s="360">
        <v>5.6</v>
      </c>
      <c r="O11" s="360">
        <v>5.3</v>
      </c>
      <c r="P11" s="360">
        <v>4.9</v>
      </c>
      <c r="Q11" s="360">
        <v>4.4</v>
      </c>
      <c r="R11" s="360">
        <v>4.1</v>
      </c>
      <c r="S11" s="360">
        <v>4</v>
      </c>
      <c r="T11" s="360">
        <v>3.7</v>
      </c>
      <c r="U11" s="360">
        <v>3.5</v>
      </c>
      <c r="V11" s="360">
        <v>3</v>
      </c>
      <c r="W11" s="360">
        <v>3</v>
      </c>
      <c r="X11" s="360">
        <v>2.9</v>
      </c>
      <c r="Y11" s="360">
        <v>2.6</v>
      </c>
      <c r="Z11" s="360">
        <v>2.4</v>
      </c>
      <c r="AA11" s="360">
        <v>2.3</v>
      </c>
      <c r="AB11" s="360">
        <v>2.3</v>
      </c>
      <c r="AC11" s="360">
        <v>2.2</v>
      </c>
      <c r="AD11" s="360">
        <v>2</v>
      </c>
      <c r="AE11" s="360">
        <v>1.9</v>
      </c>
      <c r="AF11" s="360">
        <v>1.9</v>
      </c>
      <c r="AG11" s="360">
        <v>1.7</v>
      </c>
      <c r="AH11" s="360">
        <v>1.5</v>
      </c>
      <c r="AI11" s="360">
        <v>1.5</v>
      </c>
      <c r="AJ11" s="360">
        <v>1.4</v>
      </c>
      <c r="AK11" s="360">
        <v>1.25449199607971</v>
      </c>
      <c r="AL11" s="360">
        <v>1.28394891742109</v>
      </c>
    </row>
    <row r="15" spans="11:15" ht="13.5">
      <c r="K15" s="220"/>
      <c r="L15" s="222"/>
      <c r="M15" s="222"/>
      <c r="N15" s="222"/>
      <c r="O15" s="222"/>
    </row>
    <row r="17" spans="2:10" ht="13.5">
      <c r="B17" s="12"/>
      <c r="C17" s="12"/>
      <c r="D17" s="12"/>
      <c r="E17" s="12"/>
      <c r="F17" s="12"/>
      <c r="G17" s="12"/>
      <c r="H17" s="12"/>
      <c r="I17" s="12"/>
      <c r="J17" s="12"/>
    </row>
    <row r="20" spans="11:38" ht="13.5">
      <c r="K20" s="219" t="s">
        <v>132</v>
      </c>
      <c r="AK20" s="221"/>
      <c r="AL20" s="221" t="s">
        <v>131</v>
      </c>
    </row>
    <row r="21" spans="11:38" ht="13.5">
      <c r="K21" s="358" t="s">
        <v>71</v>
      </c>
      <c r="L21" s="359" t="s">
        <v>104</v>
      </c>
      <c r="M21" s="359" t="s">
        <v>105</v>
      </c>
      <c r="N21" s="359" t="s">
        <v>106</v>
      </c>
      <c r="O21" s="359" t="s">
        <v>107</v>
      </c>
      <c r="P21" s="359" t="s">
        <v>108</v>
      </c>
      <c r="Q21" s="359" t="s">
        <v>109</v>
      </c>
      <c r="R21" s="359" t="s">
        <v>110</v>
      </c>
      <c r="S21" s="359" t="s">
        <v>111</v>
      </c>
      <c r="T21" s="359" t="s">
        <v>112</v>
      </c>
      <c r="U21" s="359" t="s">
        <v>113</v>
      </c>
      <c r="V21" s="359" t="s">
        <v>114</v>
      </c>
      <c r="W21" s="359" t="s">
        <v>115</v>
      </c>
      <c r="X21" s="359" t="s">
        <v>116</v>
      </c>
      <c r="Y21" s="359" t="s">
        <v>117</v>
      </c>
      <c r="Z21" s="359" t="s">
        <v>118</v>
      </c>
      <c r="AA21" s="359" t="s">
        <v>119</v>
      </c>
      <c r="AB21" s="359" t="s">
        <v>120</v>
      </c>
      <c r="AC21" s="359" t="s">
        <v>121</v>
      </c>
      <c r="AD21" s="359" t="s">
        <v>122</v>
      </c>
      <c r="AE21" s="359" t="s">
        <v>123</v>
      </c>
      <c r="AF21" s="359" t="s">
        <v>124</v>
      </c>
      <c r="AG21" s="359" t="s">
        <v>125</v>
      </c>
      <c r="AH21" s="359" t="s">
        <v>72</v>
      </c>
      <c r="AI21" s="359" t="s">
        <v>126</v>
      </c>
      <c r="AJ21" s="359" t="s">
        <v>127</v>
      </c>
      <c r="AK21" s="359" t="s">
        <v>160</v>
      </c>
      <c r="AL21" s="359" t="s">
        <v>183</v>
      </c>
    </row>
    <row r="22" spans="1:38" ht="17.25">
      <c r="A22" s="384" t="s">
        <v>154</v>
      </c>
      <c r="K22" s="358" t="s">
        <v>128</v>
      </c>
      <c r="L22" s="360">
        <v>87.2</v>
      </c>
      <c r="M22" s="360">
        <v>87.8</v>
      </c>
      <c r="N22" s="360">
        <v>85.1</v>
      </c>
      <c r="O22" s="360">
        <v>85.3</v>
      </c>
      <c r="P22" s="360">
        <v>85.4</v>
      </c>
      <c r="Q22" s="360">
        <v>84.8</v>
      </c>
      <c r="R22" s="360">
        <v>84.5</v>
      </c>
      <c r="S22" s="360">
        <v>85.3</v>
      </c>
      <c r="T22" s="360">
        <v>83.7</v>
      </c>
      <c r="U22" s="360">
        <v>84.8</v>
      </c>
      <c r="V22" s="360">
        <v>86</v>
      </c>
      <c r="W22" s="360">
        <v>86.1</v>
      </c>
      <c r="X22" s="360">
        <v>86.2</v>
      </c>
      <c r="Y22" s="360">
        <v>86.7</v>
      </c>
      <c r="Z22" s="360">
        <v>88.1</v>
      </c>
      <c r="AA22" s="360">
        <v>86.9</v>
      </c>
      <c r="AB22" s="360">
        <v>88</v>
      </c>
      <c r="AC22" s="360">
        <v>88.3</v>
      </c>
      <c r="AD22" s="360">
        <v>86.7</v>
      </c>
      <c r="AE22" s="360">
        <v>87.7</v>
      </c>
      <c r="AF22" s="360">
        <v>86.9</v>
      </c>
      <c r="AG22" s="360">
        <v>87.8</v>
      </c>
      <c r="AH22" s="360">
        <v>88.9</v>
      </c>
      <c r="AI22" s="360">
        <v>89.7</v>
      </c>
      <c r="AJ22" s="360">
        <v>89.2</v>
      </c>
      <c r="AK22" s="360">
        <v>89.7404049186436</v>
      </c>
      <c r="AL22" s="360">
        <v>89.8817556712294</v>
      </c>
    </row>
    <row r="23" spans="11:36" ht="13.5">
      <c r="K23" s="223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</row>
    <row r="24" spans="11:38" ht="13.5">
      <c r="K24" s="225" t="s">
        <v>156</v>
      </c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K24" s="221"/>
      <c r="AL24" s="221" t="s">
        <v>131</v>
      </c>
    </row>
    <row r="25" spans="11:38" ht="13.5">
      <c r="K25" s="358" t="s">
        <v>71</v>
      </c>
      <c r="L25" s="359" t="s">
        <v>104</v>
      </c>
      <c r="M25" s="359" t="s">
        <v>105</v>
      </c>
      <c r="N25" s="359" t="s">
        <v>106</v>
      </c>
      <c r="O25" s="359" t="s">
        <v>107</v>
      </c>
      <c r="P25" s="359" t="s">
        <v>108</v>
      </c>
      <c r="Q25" s="359" t="s">
        <v>109</v>
      </c>
      <c r="R25" s="359" t="s">
        <v>110</v>
      </c>
      <c r="S25" s="359" t="s">
        <v>111</v>
      </c>
      <c r="T25" s="359" t="s">
        <v>112</v>
      </c>
      <c r="U25" s="359" t="s">
        <v>113</v>
      </c>
      <c r="V25" s="359" t="s">
        <v>114</v>
      </c>
      <c r="W25" s="359" t="s">
        <v>115</v>
      </c>
      <c r="X25" s="359" t="s">
        <v>116</v>
      </c>
      <c r="Y25" s="359" t="s">
        <v>117</v>
      </c>
      <c r="Z25" s="359" t="s">
        <v>118</v>
      </c>
      <c r="AA25" s="359" t="s">
        <v>119</v>
      </c>
      <c r="AB25" s="359" t="s">
        <v>120</v>
      </c>
      <c r="AC25" s="359" t="s">
        <v>121</v>
      </c>
      <c r="AD25" s="359" t="s">
        <v>122</v>
      </c>
      <c r="AE25" s="359" t="s">
        <v>123</v>
      </c>
      <c r="AF25" s="359" t="s">
        <v>124</v>
      </c>
      <c r="AG25" s="359" t="s">
        <v>125</v>
      </c>
      <c r="AH25" s="359" t="s">
        <v>72</v>
      </c>
      <c r="AI25" s="359" t="s">
        <v>126</v>
      </c>
      <c r="AJ25" s="359" t="s">
        <v>127</v>
      </c>
      <c r="AK25" s="359" t="s">
        <v>160</v>
      </c>
      <c r="AL25" s="626" t="s">
        <v>183</v>
      </c>
    </row>
    <row r="26" spans="11:38" ht="13.5">
      <c r="K26" s="358" t="s">
        <v>129</v>
      </c>
      <c r="L26" s="627">
        <v>50.8</v>
      </c>
      <c r="M26" s="627">
        <v>49</v>
      </c>
      <c r="N26" s="627">
        <v>46.7</v>
      </c>
      <c r="O26" s="627">
        <v>45.5</v>
      </c>
      <c r="P26" s="627">
        <v>42.6</v>
      </c>
      <c r="Q26" s="627">
        <v>41.4</v>
      </c>
      <c r="R26" s="627">
        <v>37.9</v>
      </c>
      <c r="S26" s="627">
        <v>35.4</v>
      </c>
      <c r="T26" s="627">
        <v>34.8</v>
      </c>
      <c r="U26" s="627">
        <v>31.9</v>
      </c>
      <c r="V26" s="627">
        <v>29.9</v>
      </c>
      <c r="W26" s="627">
        <v>27.6</v>
      </c>
      <c r="X26" s="627">
        <v>26.3</v>
      </c>
      <c r="Y26" s="627">
        <v>25</v>
      </c>
      <c r="Z26" s="627">
        <v>23.5</v>
      </c>
      <c r="AA26" s="627">
        <v>22.2</v>
      </c>
      <c r="AB26" s="627">
        <v>20.9</v>
      </c>
      <c r="AC26" s="627">
        <v>20.2</v>
      </c>
      <c r="AD26" s="627">
        <v>19.8</v>
      </c>
      <c r="AE26" s="627">
        <v>18.1</v>
      </c>
      <c r="AF26" s="627">
        <v>17.3</v>
      </c>
      <c r="AG26" s="627">
        <v>15.9</v>
      </c>
      <c r="AH26" s="627">
        <v>14.4</v>
      </c>
      <c r="AI26" s="627">
        <v>13.6</v>
      </c>
      <c r="AJ26" s="627">
        <v>13.2</v>
      </c>
      <c r="AK26" s="628">
        <v>12.6989619377163</v>
      </c>
      <c r="AL26" s="627">
        <v>11.5754477531906</v>
      </c>
    </row>
    <row r="27" spans="11:36" ht="13.5">
      <c r="K27" s="223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</row>
    <row r="28" spans="11:38" ht="13.5">
      <c r="K28" s="225" t="s">
        <v>157</v>
      </c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K28" s="221"/>
      <c r="AL28" s="221" t="s">
        <v>170</v>
      </c>
    </row>
    <row r="29" spans="11:38" ht="13.5">
      <c r="K29" s="358" t="s">
        <v>71</v>
      </c>
      <c r="L29" s="359" t="s">
        <v>104</v>
      </c>
      <c r="M29" s="359" t="s">
        <v>105</v>
      </c>
      <c r="N29" s="359" t="s">
        <v>106</v>
      </c>
      <c r="O29" s="359" t="s">
        <v>107</v>
      </c>
      <c r="P29" s="359" t="s">
        <v>108</v>
      </c>
      <c r="Q29" s="359" t="s">
        <v>109</v>
      </c>
      <c r="R29" s="359" t="s">
        <v>110</v>
      </c>
      <c r="S29" s="359" t="s">
        <v>111</v>
      </c>
      <c r="T29" s="359" t="s">
        <v>112</v>
      </c>
      <c r="U29" s="359" t="s">
        <v>113</v>
      </c>
      <c r="V29" s="359" t="s">
        <v>114</v>
      </c>
      <c r="W29" s="359" t="s">
        <v>115</v>
      </c>
      <c r="X29" s="359" t="s">
        <v>116</v>
      </c>
      <c r="Y29" s="359" t="s">
        <v>117</v>
      </c>
      <c r="Z29" s="359" t="s">
        <v>118</v>
      </c>
      <c r="AA29" s="359" t="s">
        <v>119</v>
      </c>
      <c r="AB29" s="359" t="s">
        <v>120</v>
      </c>
      <c r="AC29" s="359" t="s">
        <v>121</v>
      </c>
      <c r="AD29" s="359" t="s">
        <v>122</v>
      </c>
      <c r="AE29" s="359" t="s">
        <v>123</v>
      </c>
      <c r="AF29" s="359" t="s">
        <v>124</v>
      </c>
      <c r="AG29" s="359" t="s">
        <v>125</v>
      </c>
      <c r="AH29" s="359" t="s">
        <v>72</v>
      </c>
      <c r="AI29" s="359" t="s">
        <v>126</v>
      </c>
      <c r="AJ29" s="359" t="s">
        <v>127</v>
      </c>
      <c r="AK29" s="359" t="s">
        <v>160</v>
      </c>
      <c r="AL29" s="359" t="s">
        <v>183</v>
      </c>
    </row>
    <row r="30" spans="11:38" ht="13.5">
      <c r="K30" s="358" t="s">
        <v>130</v>
      </c>
      <c r="L30" s="361">
        <v>2.43</v>
      </c>
      <c r="M30" s="361">
        <v>2.32</v>
      </c>
      <c r="N30" s="361">
        <v>2.16</v>
      </c>
      <c r="O30" s="361">
        <v>2.06</v>
      </c>
      <c r="P30" s="361">
        <v>1.93</v>
      </c>
      <c r="Q30" s="361">
        <v>1.85</v>
      </c>
      <c r="R30" s="361">
        <v>1.63</v>
      </c>
      <c r="S30" s="361">
        <v>1.55</v>
      </c>
      <c r="T30" s="361">
        <v>1.48</v>
      </c>
      <c r="U30" s="361">
        <v>1.32</v>
      </c>
      <c r="V30" s="361">
        <v>1.21</v>
      </c>
      <c r="W30" s="361">
        <v>1.1</v>
      </c>
      <c r="X30" s="361">
        <v>1.05</v>
      </c>
      <c r="Y30" s="361">
        <v>0.98</v>
      </c>
      <c r="Z30" s="361">
        <v>0.9</v>
      </c>
      <c r="AA30" s="361">
        <v>0.86</v>
      </c>
      <c r="AB30" s="361">
        <v>0.78</v>
      </c>
      <c r="AC30" s="361">
        <v>0.75</v>
      </c>
      <c r="AD30" s="361">
        <v>0.73</v>
      </c>
      <c r="AE30" s="361">
        <v>0.66</v>
      </c>
      <c r="AF30" s="361">
        <v>0.62</v>
      </c>
      <c r="AG30" s="361">
        <v>0.55</v>
      </c>
      <c r="AH30" s="361">
        <v>0.49</v>
      </c>
      <c r="AI30" s="361">
        <v>0.45</v>
      </c>
      <c r="AJ30" s="361">
        <v>0.43</v>
      </c>
      <c r="AK30" s="361">
        <v>0.4179584775086505</v>
      </c>
      <c r="AL30" s="361">
        <v>0.38240446144496476</v>
      </c>
    </row>
    <row r="31" spans="11:36" ht="13.5">
      <c r="K31" s="223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</row>
    <row r="32" spans="11:36" ht="13.5">
      <c r="K32" s="225" t="s">
        <v>158</v>
      </c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E32" s="221" t="s">
        <v>131</v>
      </c>
      <c r="AF32" s="224"/>
      <c r="AG32" s="224"/>
      <c r="AH32" s="224"/>
      <c r="AI32" s="224"/>
      <c r="AJ32" s="224"/>
    </row>
    <row r="33" spans="11:36" ht="13.5">
      <c r="K33" s="358" t="s">
        <v>71</v>
      </c>
      <c r="L33" s="359" t="s">
        <v>111</v>
      </c>
      <c r="M33" s="359" t="s">
        <v>112</v>
      </c>
      <c r="N33" s="359" t="s">
        <v>113</v>
      </c>
      <c r="O33" s="359" t="s">
        <v>114</v>
      </c>
      <c r="P33" s="359" t="s">
        <v>115</v>
      </c>
      <c r="Q33" s="359" t="s">
        <v>116</v>
      </c>
      <c r="R33" s="359" t="s">
        <v>117</v>
      </c>
      <c r="S33" s="359" t="s">
        <v>118</v>
      </c>
      <c r="T33" s="359" t="s">
        <v>119</v>
      </c>
      <c r="U33" s="359" t="s">
        <v>120</v>
      </c>
      <c r="V33" s="359" t="s">
        <v>121</v>
      </c>
      <c r="W33" s="359" t="s">
        <v>122</v>
      </c>
      <c r="X33" s="359" t="s">
        <v>123</v>
      </c>
      <c r="Y33" s="359" t="s">
        <v>124</v>
      </c>
      <c r="Z33" s="359" t="s">
        <v>125</v>
      </c>
      <c r="AA33" s="359" t="s">
        <v>72</v>
      </c>
      <c r="AB33" s="359" t="s">
        <v>126</v>
      </c>
      <c r="AC33" s="359" t="s">
        <v>127</v>
      </c>
      <c r="AD33" s="359" t="s">
        <v>160</v>
      </c>
      <c r="AE33" s="359" t="s">
        <v>183</v>
      </c>
      <c r="AF33" s="224"/>
      <c r="AG33" s="224"/>
      <c r="AH33" s="224"/>
      <c r="AI33" s="224"/>
      <c r="AJ33" s="224"/>
    </row>
    <row r="34" spans="11:36" ht="13.5">
      <c r="K34" s="358" t="s">
        <v>69</v>
      </c>
      <c r="L34" s="360">
        <v>12.1</v>
      </c>
      <c r="M34" s="360">
        <v>11.7</v>
      </c>
      <c r="N34" s="360">
        <v>10</v>
      </c>
      <c r="O34" s="360">
        <v>9.1</v>
      </c>
      <c r="P34" s="360">
        <v>8.1</v>
      </c>
      <c r="Q34" s="360">
        <v>8</v>
      </c>
      <c r="R34" s="360">
        <v>7.3</v>
      </c>
      <c r="S34" s="360">
        <v>6.7</v>
      </c>
      <c r="T34" s="360">
        <v>6.4</v>
      </c>
      <c r="U34" s="360">
        <v>5.5</v>
      </c>
      <c r="V34" s="360">
        <v>5.3</v>
      </c>
      <c r="W34" s="360">
        <v>5.1</v>
      </c>
      <c r="X34" s="360">
        <v>4.5</v>
      </c>
      <c r="Y34" s="360">
        <v>4.1</v>
      </c>
      <c r="Z34" s="360">
        <v>3.7</v>
      </c>
      <c r="AA34" s="360">
        <v>3.2</v>
      </c>
      <c r="AB34" s="360">
        <v>2.7</v>
      </c>
      <c r="AC34" s="360">
        <v>2.6</v>
      </c>
      <c r="AD34" s="360">
        <v>2.460257380772142</v>
      </c>
      <c r="AE34" s="616">
        <v>2.4344904014585493</v>
      </c>
      <c r="AF34" s="224"/>
      <c r="AI34" s="224"/>
      <c r="AJ34" s="224"/>
    </row>
    <row r="35" spans="11:36" ht="13.5">
      <c r="K35" s="358" t="s">
        <v>70</v>
      </c>
      <c r="L35" s="360">
        <v>4.7</v>
      </c>
      <c r="M35" s="360">
        <v>4.2</v>
      </c>
      <c r="N35" s="360">
        <v>3.7</v>
      </c>
      <c r="O35" s="360">
        <v>3.2</v>
      </c>
      <c r="P35" s="360">
        <v>2.9</v>
      </c>
      <c r="Q35" s="360">
        <v>2.7</v>
      </c>
      <c r="R35" s="360">
        <v>2.4</v>
      </c>
      <c r="S35" s="360">
        <v>2.1</v>
      </c>
      <c r="T35" s="360">
        <v>2</v>
      </c>
      <c r="U35" s="360">
        <v>1.8</v>
      </c>
      <c r="V35" s="360">
        <v>1.7</v>
      </c>
      <c r="W35" s="360">
        <v>1.6</v>
      </c>
      <c r="X35" s="360">
        <v>1.4</v>
      </c>
      <c r="Y35" s="360">
        <v>1.3</v>
      </c>
      <c r="Z35" s="360">
        <v>1</v>
      </c>
      <c r="AA35" s="360">
        <v>1</v>
      </c>
      <c r="AB35" s="360">
        <v>0.8</v>
      </c>
      <c r="AC35" s="360">
        <v>0.8</v>
      </c>
      <c r="AD35" s="360">
        <v>0.7810887069024843</v>
      </c>
      <c r="AE35" s="616">
        <v>0.7328495334787116</v>
      </c>
      <c r="AF35" s="224"/>
      <c r="AG35" s="224"/>
      <c r="AH35" s="224"/>
      <c r="AI35" s="224"/>
      <c r="AJ35" s="224"/>
    </row>
    <row r="36" spans="29:30" ht="13.5">
      <c r="AC36" s="545"/>
      <c r="AD36" s="545"/>
    </row>
  </sheetData>
  <printOptions/>
  <pageMargins left="0.8661417322834646" right="0.5905511811023623" top="0.984251968503937" bottom="0.7874015748031497" header="0.5118110236220472" footer="0.5118110236220472"/>
  <pageSetup horizontalDpi="600" verticalDpi="600" orientation="portrait" paperSize="9" scale="94" r:id="rId2"/>
  <headerFooter alignWithMargins="0">
    <oddFooter>&amp;C参考：年次推移〔&amp;P/&amp;N〕
</oddFooter>
  </headerFooter>
  <colBreaks count="1" manualBreakCount="1">
    <brk id="10" max="5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65"/>
  <sheetViews>
    <sheetView view="pageBreakPreview" zoomScaleSheetLayoutView="100" workbookViewId="0" topLeftCell="A1">
      <selection activeCell="A1" sqref="A1"/>
    </sheetView>
  </sheetViews>
  <sheetFormatPr defaultColWidth="8.875" defaultRowHeight="13.5"/>
  <cols>
    <col min="1" max="1" width="6.125" style="370" customWidth="1"/>
    <col min="2" max="2" width="5.25390625" style="594" customWidth="1"/>
    <col min="3" max="5" width="4.50390625" style="370" customWidth="1"/>
    <col min="6" max="6" width="2.75390625" style="370" customWidth="1"/>
    <col min="7" max="13" width="9.50390625" style="370" customWidth="1"/>
    <col min="14" max="16" width="8.875" style="370" customWidth="1"/>
    <col min="17" max="17" width="8.875" style="556" customWidth="1"/>
    <col min="18" max="18" width="9.875" style="556" customWidth="1"/>
    <col min="19" max="32" width="8.875" style="556" customWidth="1"/>
    <col min="33" max="16384" width="8.875" style="370" customWidth="1"/>
  </cols>
  <sheetData>
    <row r="1" spans="1:2" ht="27.75" customHeight="1">
      <c r="A1" s="379" t="s">
        <v>189</v>
      </c>
      <c r="B1" s="593"/>
    </row>
    <row r="2" spans="1:16" ht="27.75" customHeight="1" thickBot="1">
      <c r="A2" s="376"/>
      <c r="B2" s="593"/>
      <c r="O2" s="381"/>
      <c r="P2" s="381"/>
    </row>
    <row r="3" spans="1:49" ht="18" customHeight="1" thickBot="1">
      <c r="A3" s="375" t="s">
        <v>150</v>
      </c>
      <c r="B3" s="593"/>
      <c r="E3" s="370" t="s">
        <v>162</v>
      </c>
      <c r="F3" s="372"/>
      <c r="O3" s="381"/>
      <c r="P3" s="382"/>
      <c r="R3" s="558"/>
      <c r="S3" s="559"/>
      <c r="T3" s="560" t="s">
        <v>185</v>
      </c>
      <c r="U3" s="592"/>
      <c r="V3" s="561"/>
      <c r="W3" s="561"/>
      <c r="X3" s="562"/>
      <c r="Y3" s="560" t="s">
        <v>163</v>
      </c>
      <c r="Z3" s="592"/>
      <c r="AA3" s="561"/>
      <c r="AB3" s="561"/>
      <c r="AC3" s="562"/>
      <c r="AD3" s="560" t="s">
        <v>164</v>
      </c>
      <c r="AE3" s="561"/>
      <c r="AF3" s="561"/>
      <c r="AG3" s="561"/>
      <c r="AH3" s="562"/>
      <c r="AI3" s="560" t="s">
        <v>165</v>
      </c>
      <c r="AJ3" s="561"/>
      <c r="AK3" s="561"/>
      <c r="AL3" s="561"/>
      <c r="AM3" s="562"/>
      <c r="AN3" s="563" t="s">
        <v>166</v>
      </c>
      <c r="AO3" s="564"/>
      <c r="AP3" s="564"/>
      <c r="AQ3" s="564"/>
      <c r="AR3" s="559"/>
      <c r="AS3" s="563" t="s">
        <v>167</v>
      </c>
      <c r="AT3" s="564"/>
      <c r="AU3" s="564"/>
      <c r="AV3" s="564"/>
      <c r="AW3" s="559"/>
    </row>
    <row r="4" spans="1:49" ht="17.25" customHeight="1">
      <c r="A4" s="732" t="s">
        <v>177</v>
      </c>
      <c r="B4" s="734" t="s">
        <v>190</v>
      </c>
      <c r="C4" s="735"/>
      <c r="D4" s="735"/>
      <c r="E4" s="736"/>
      <c r="F4" s="373"/>
      <c r="G4" s="380" t="s">
        <v>187</v>
      </c>
      <c r="N4" s="555"/>
      <c r="O4" s="554" t="s">
        <v>44</v>
      </c>
      <c r="P4" s="555">
        <v>7.155915382606424</v>
      </c>
      <c r="R4" s="552" t="s">
        <v>178</v>
      </c>
      <c r="S4" s="565" t="s">
        <v>92</v>
      </c>
      <c r="T4" s="566" t="s">
        <v>173</v>
      </c>
      <c r="U4" s="567" t="s">
        <v>174</v>
      </c>
      <c r="V4" s="568" t="s">
        <v>175</v>
      </c>
      <c r="W4" s="568" t="s">
        <v>176</v>
      </c>
      <c r="X4" s="569" t="s">
        <v>168</v>
      </c>
      <c r="Y4" s="566" t="s">
        <v>173</v>
      </c>
      <c r="Z4" s="567" t="s">
        <v>174</v>
      </c>
      <c r="AA4" s="568" t="s">
        <v>175</v>
      </c>
      <c r="AB4" s="568" t="s">
        <v>176</v>
      </c>
      <c r="AC4" s="569" t="s">
        <v>168</v>
      </c>
      <c r="AD4" s="566" t="s">
        <v>173</v>
      </c>
      <c r="AE4" s="567" t="s">
        <v>174</v>
      </c>
      <c r="AF4" s="568" t="s">
        <v>175</v>
      </c>
      <c r="AG4" s="568" t="s">
        <v>176</v>
      </c>
      <c r="AH4" s="569" t="s">
        <v>168</v>
      </c>
      <c r="AI4" s="566" t="s">
        <v>173</v>
      </c>
      <c r="AJ4" s="567" t="s">
        <v>174</v>
      </c>
      <c r="AK4" s="568" t="s">
        <v>175</v>
      </c>
      <c r="AL4" s="568" t="s">
        <v>176</v>
      </c>
      <c r="AM4" s="569" t="s">
        <v>168</v>
      </c>
      <c r="AN4" s="566" t="s">
        <v>173</v>
      </c>
      <c r="AO4" s="567" t="s">
        <v>174</v>
      </c>
      <c r="AP4" s="568" t="s">
        <v>175</v>
      </c>
      <c r="AQ4" s="568" t="s">
        <v>176</v>
      </c>
      <c r="AR4" s="569" t="s">
        <v>168</v>
      </c>
      <c r="AS4" s="566" t="s">
        <v>173</v>
      </c>
      <c r="AT4" s="567" t="s">
        <v>174</v>
      </c>
      <c r="AU4" s="568" t="s">
        <v>175</v>
      </c>
      <c r="AV4" s="568" t="s">
        <v>176</v>
      </c>
      <c r="AW4" s="569" t="s">
        <v>168</v>
      </c>
    </row>
    <row r="5" spans="1:49" ht="18" customHeight="1" thickBot="1">
      <c r="A5" s="733"/>
      <c r="B5" s="599"/>
      <c r="C5" s="620" t="s">
        <v>149</v>
      </c>
      <c r="D5" s="378" t="s">
        <v>161</v>
      </c>
      <c r="E5" s="621" t="s">
        <v>186</v>
      </c>
      <c r="F5" s="373"/>
      <c r="N5" s="555"/>
      <c r="O5" s="554" t="s">
        <v>25</v>
      </c>
      <c r="P5" s="555">
        <v>8.197905381003972</v>
      </c>
      <c r="R5" s="553"/>
      <c r="S5" s="570"/>
      <c r="T5" s="571" t="s">
        <v>169</v>
      </c>
      <c r="U5" s="572" t="s">
        <v>169</v>
      </c>
      <c r="V5" s="572" t="s">
        <v>169</v>
      </c>
      <c r="W5" s="572" t="s">
        <v>169</v>
      </c>
      <c r="X5" s="573" t="s">
        <v>170</v>
      </c>
      <c r="Y5" s="571" t="s">
        <v>169</v>
      </c>
      <c r="Z5" s="572" t="s">
        <v>169</v>
      </c>
      <c r="AA5" s="572" t="s">
        <v>169</v>
      </c>
      <c r="AB5" s="572" t="s">
        <v>169</v>
      </c>
      <c r="AC5" s="573" t="s">
        <v>170</v>
      </c>
      <c r="AD5" s="571" t="s">
        <v>169</v>
      </c>
      <c r="AE5" s="572" t="s">
        <v>169</v>
      </c>
      <c r="AF5" s="572" t="s">
        <v>169</v>
      </c>
      <c r="AG5" s="572" t="s">
        <v>169</v>
      </c>
      <c r="AH5" s="573" t="s">
        <v>170</v>
      </c>
      <c r="AI5" s="571" t="s">
        <v>169</v>
      </c>
      <c r="AJ5" s="572" t="s">
        <v>169</v>
      </c>
      <c r="AK5" s="572" t="s">
        <v>169</v>
      </c>
      <c r="AL5" s="572" t="s">
        <v>169</v>
      </c>
      <c r="AM5" s="573" t="s">
        <v>170</v>
      </c>
      <c r="AN5" s="571" t="s">
        <v>169</v>
      </c>
      <c r="AO5" s="572" t="s">
        <v>169</v>
      </c>
      <c r="AP5" s="572" t="s">
        <v>169</v>
      </c>
      <c r="AQ5" s="572" t="s">
        <v>169</v>
      </c>
      <c r="AR5" s="573" t="s">
        <v>170</v>
      </c>
      <c r="AS5" s="571" t="s">
        <v>169</v>
      </c>
      <c r="AT5" s="572" t="s">
        <v>169</v>
      </c>
      <c r="AU5" s="572" t="s">
        <v>169</v>
      </c>
      <c r="AV5" s="572" t="s">
        <v>169</v>
      </c>
      <c r="AW5" s="573" t="s">
        <v>170</v>
      </c>
    </row>
    <row r="6" spans="1:49" ht="18" customHeight="1" thickBot="1">
      <c r="A6" s="377" t="s">
        <v>17</v>
      </c>
      <c r="B6" s="617">
        <f>(Z6+AE6+U6)/(Y6+AD6+T6)*100</f>
        <v>12.105263157894736</v>
      </c>
      <c r="C6" s="622">
        <f>AE6/AD6*100</f>
        <v>9.022556390977442</v>
      </c>
      <c r="D6" s="595">
        <f>Z6/Y6*100</f>
        <v>15.2</v>
      </c>
      <c r="E6" s="596">
        <f>U6/T6*100</f>
        <v>12.295081967213115</v>
      </c>
      <c r="F6" s="373"/>
      <c r="N6" s="555"/>
      <c r="O6" s="554" t="s">
        <v>30</v>
      </c>
      <c r="P6" s="555">
        <v>8.946608946608947</v>
      </c>
      <c r="R6" s="718" t="s">
        <v>74</v>
      </c>
      <c r="S6" s="274" t="s">
        <v>17</v>
      </c>
      <c r="T6" s="171">
        <v>122</v>
      </c>
      <c r="U6" s="574">
        <v>15</v>
      </c>
      <c r="V6" s="193">
        <v>2</v>
      </c>
      <c r="W6" s="193">
        <v>0</v>
      </c>
      <c r="X6" s="575">
        <v>47</v>
      </c>
      <c r="Y6" s="171">
        <v>125</v>
      </c>
      <c r="Z6" s="574">
        <v>19</v>
      </c>
      <c r="AA6" s="193">
        <v>4</v>
      </c>
      <c r="AB6" s="193">
        <v>0</v>
      </c>
      <c r="AC6" s="575">
        <v>60</v>
      </c>
      <c r="AD6" s="171">
        <v>133</v>
      </c>
      <c r="AE6" s="574">
        <v>12</v>
      </c>
      <c r="AF6" s="193">
        <v>1</v>
      </c>
      <c r="AG6" s="193">
        <v>0</v>
      </c>
      <c r="AH6" s="575">
        <v>27</v>
      </c>
      <c r="AI6" s="171">
        <v>145</v>
      </c>
      <c r="AJ6" s="574">
        <v>24</v>
      </c>
      <c r="AK6" s="193">
        <v>6</v>
      </c>
      <c r="AL6" s="193">
        <v>1</v>
      </c>
      <c r="AM6" s="575">
        <v>81</v>
      </c>
      <c r="AN6" s="171">
        <v>159</v>
      </c>
      <c r="AO6" s="574">
        <v>24</v>
      </c>
      <c r="AP6" s="193">
        <v>4</v>
      </c>
      <c r="AQ6" s="193">
        <v>0</v>
      </c>
      <c r="AR6" s="575">
        <v>68</v>
      </c>
      <c r="AS6" s="171">
        <v>142</v>
      </c>
      <c r="AT6" s="574">
        <v>15</v>
      </c>
      <c r="AU6" s="193">
        <v>4</v>
      </c>
      <c r="AV6" s="193">
        <v>0</v>
      </c>
      <c r="AW6" s="575">
        <v>53</v>
      </c>
    </row>
    <row r="7" spans="1:49" ht="18" customHeight="1" thickBot="1">
      <c r="A7" s="377" t="s">
        <v>18</v>
      </c>
      <c r="B7" s="617">
        <f aca="true" t="shared" si="0" ref="B7:B38">(Z7+AE7+U7)/(Y7+AD7+T7)*100</f>
        <v>19.88950276243094</v>
      </c>
      <c r="C7" s="622">
        <f aca="true" t="shared" si="1" ref="C7:C38">AE7/AD7*100</f>
        <v>20.3125</v>
      </c>
      <c r="D7" s="595">
        <f aca="true" t="shared" si="2" ref="D7:D38">Z7/Y7*100</f>
        <v>22.033898305084744</v>
      </c>
      <c r="E7" s="596">
        <f aca="true" t="shared" si="3" ref="E7:E38">U7/T7*100</f>
        <v>17.24137931034483</v>
      </c>
      <c r="F7" s="373"/>
      <c r="N7" s="555"/>
      <c r="O7" s="554" t="s">
        <v>40</v>
      </c>
      <c r="P7" s="555">
        <v>9.482758620689655</v>
      </c>
      <c r="R7" s="719"/>
      <c r="S7" s="275" t="s">
        <v>18</v>
      </c>
      <c r="T7" s="146">
        <v>58</v>
      </c>
      <c r="U7" s="128">
        <v>10</v>
      </c>
      <c r="V7" s="127">
        <v>2</v>
      </c>
      <c r="W7" s="127">
        <v>1</v>
      </c>
      <c r="X7" s="576">
        <v>33</v>
      </c>
      <c r="Y7" s="146">
        <v>59</v>
      </c>
      <c r="Z7" s="128">
        <v>13</v>
      </c>
      <c r="AA7" s="127">
        <v>3</v>
      </c>
      <c r="AB7" s="127">
        <v>1</v>
      </c>
      <c r="AC7" s="576">
        <v>51</v>
      </c>
      <c r="AD7" s="146">
        <v>64</v>
      </c>
      <c r="AE7" s="128">
        <v>13</v>
      </c>
      <c r="AF7" s="127">
        <v>6</v>
      </c>
      <c r="AG7" s="127">
        <v>2</v>
      </c>
      <c r="AH7" s="576">
        <v>65</v>
      </c>
      <c r="AI7" s="146">
        <v>60</v>
      </c>
      <c r="AJ7" s="128">
        <v>18</v>
      </c>
      <c r="AK7" s="127">
        <v>5</v>
      </c>
      <c r="AL7" s="127">
        <v>0</v>
      </c>
      <c r="AM7" s="576">
        <v>62</v>
      </c>
      <c r="AN7" s="146">
        <v>73</v>
      </c>
      <c r="AO7" s="128">
        <v>17</v>
      </c>
      <c r="AP7" s="127">
        <v>7</v>
      </c>
      <c r="AQ7" s="127">
        <v>2</v>
      </c>
      <c r="AR7" s="576">
        <v>93</v>
      </c>
      <c r="AS7" s="146">
        <v>76</v>
      </c>
      <c r="AT7" s="128">
        <v>25</v>
      </c>
      <c r="AU7" s="127">
        <v>12</v>
      </c>
      <c r="AV7" s="127">
        <v>5</v>
      </c>
      <c r="AW7" s="576">
        <v>133</v>
      </c>
    </row>
    <row r="8" spans="1:49" ht="18" customHeight="1" thickBot="1">
      <c r="A8" s="377" t="s">
        <v>19</v>
      </c>
      <c r="B8" s="617">
        <f t="shared" si="0"/>
        <v>19.047619047619047</v>
      </c>
      <c r="C8" s="622">
        <f t="shared" si="1"/>
        <v>24.074074074074073</v>
      </c>
      <c r="D8" s="595">
        <f t="shared" si="2"/>
        <v>17.391304347826086</v>
      </c>
      <c r="E8" s="596">
        <f t="shared" si="3"/>
        <v>14.893617021276595</v>
      </c>
      <c r="F8" s="373"/>
      <c r="N8" s="555"/>
      <c r="O8" s="554" t="s">
        <v>43</v>
      </c>
      <c r="P8" s="555">
        <v>9.554140127388536</v>
      </c>
      <c r="R8" s="719"/>
      <c r="S8" s="275" t="s">
        <v>19</v>
      </c>
      <c r="T8" s="146">
        <v>47</v>
      </c>
      <c r="U8" s="128">
        <v>7</v>
      </c>
      <c r="V8" s="127">
        <v>0</v>
      </c>
      <c r="W8" s="127">
        <v>0</v>
      </c>
      <c r="X8" s="576">
        <v>16</v>
      </c>
      <c r="Y8" s="146">
        <v>46</v>
      </c>
      <c r="Z8" s="128">
        <v>8</v>
      </c>
      <c r="AA8" s="127">
        <v>1</v>
      </c>
      <c r="AB8" s="127">
        <v>0</v>
      </c>
      <c r="AC8" s="576">
        <v>22</v>
      </c>
      <c r="AD8" s="146">
        <v>54</v>
      </c>
      <c r="AE8" s="128">
        <v>13</v>
      </c>
      <c r="AF8" s="127">
        <v>4</v>
      </c>
      <c r="AG8" s="127">
        <v>1</v>
      </c>
      <c r="AH8" s="576">
        <v>45</v>
      </c>
      <c r="AI8" s="146">
        <v>51</v>
      </c>
      <c r="AJ8" s="128">
        <v>13</v>
      </c>
      <c r="AK8" s="127">
        <v>1</v>
      </c>
      <c r="AL8" s="127">
        <v>0</v>
      </c>
      <c r="AM8" s="576">
        <v>35</v>
      </c>
      <c r="AN8" s="146">
        <v>68</v>
      </c>
      <c r="AO8" s="128">
        <v>14</v>
      </c>
      <c r="AP8" s="127">
        <v>4</v>
      </c>
      <c r="AQ8" s="127">
        <v>0</v>
      </c>
      <c r="AR8" s="576">
        <v>52</v>
      </c>
      <c r="AS8" s="146">
        <v>56</v>
      </c>
      <c r="AT8" s="128">
        <v>8</v>
      </c>
      <c r="AU8" s="127">
        <v>3</v>
      </c>
      <c r="AV8" s="127">
        <v>0</v>
      </c>
      <c r="AW8" s="576">
        <v>26</v>
      </c>
    </row>
    <row r="9" spans="1:49" ht="18" customHeight="1" thickBot="1">
      <c r="A9" s="377" t="s">
        <v>20</v>
      </c>
      <c r="B9" s="617">
        <f t="shared" si="0"/>
        <v>11.724137931034482</v>
      </c>
      <c r="C9" s="622">
        <f t="shared" si="1"/>
        <v>12.82051282051282</v>
      </c>
      <c r="D9" s="595">
        <f t="shared" si="2"/>
        <v>9.090909090909092</v>
      </c>
      <c r="E9" s="596">
        <f t="shared" si="3"/>
        <v>15</v>
      </c>
      <c r="F9" s="373"/>
      <c r="N9" s="555"/>
      <c r="O9" s="554" t="s">
        <v>4</v>
      </c>
      <c r="P9" s="555">
        <v>10.309278350515463</v>
      </c>
      <c r="R9" s="719"/>
      <c r="S9" s="275" t="s">
        <v>20</v>
      </c>
      <c r="T9" s="146">
        <v>40</v>
      </c>
      <c r="U9" s="128">
        <v>6</v>
      </c>
      <c r="V9" s="127">
        <v>1</v>
      </c>
      <c r="W9" s="127">
        <v>1</v>
      </c>
      <c r="X9" s="576">
        <v>21</v>
      </c>
      <c r="Y9" s="146">
        <v>66</v>
      </c>
      <c r="Z9" s="128">
        <v>6</v>
      </c>
      <c r="AA9" s="127">
        <v>2</v>
      </c>
      <c r="AB9" s="127">
        <v>1</v>
      </c>
      <c r="AC9" s="576">
        <v>24</v>
      </c>
      <c r="AD9" s="146">
        <v>39</v>
      </c>
      <c r="AE9" s="128">
        <v>5</v>
      </c>
      <c r="AF9" s="127">
        <v>1</v>
      </c>
      <c r="AG9" s="127">
        <v>0</v>
      </c>
      <c r="AH9" s="576">
        <v>14</v>
      </c>
      <c r="AI9" s="146">
        <v>47</v>
      </c>
      <c r="AJ9" s="128">
        <v>8</v>
      </c>
      <c r="AK9" s="127">
        <v>1</v>
      </c>
      <c r="AL9" s="127">
        <v>0</v>
      </c>
      <c r="AM9" s="576">
        <v>22</v>
      </c>
      <c r="AN9" s="146">
        <v>53</v>
      </c>
      <c r="AO9" s="128">
        <v>10</v>
      </c>
      <c r="AP9" s="127">
        <v>1</v>
      </c>
      <c r="AQ9" s="127">
        <v>0</v>
      </c>
      <c r="AR9" s="576">
        <v>20</v>
      </c>
      <c r="AS9" s="146">
        <v>65</v>
      </c>
      <c r="AT9" s="128">
        <v>15</v>
      </c>
      <c r="AU9" s="127">
        <v>5</v>
      </c>
      <c r="AV9" s="127">
        <v>3</v>
      </c>
      <c r="AW9" s="576">
        <v>66</v>
      </c>
    </row>
    <row r="10" spans="1:49" ht="18" customHeight="1" thickBot="1">
      <c r="A10" s="377" t="s">
        <v>36</v>
      </c>
      <c r="B10" s="617">
        <f t="shared" si="0"/>
        <v>16.666666666666664</v>
      </c>
      <c r="C10" s="622">
        <f t="shared" si="1"/>
        <v>25.71428571428571</v>
      </c>
      <c r="D10" s="595">
        <f t="shared" si="2"/>
        <v>5.555555555555555</v>
      </c>
      <c r="E10" s="596">
        <f t="shared" si="3"/>
        <v>18.91891891891892</v>
      </c>
      <c r="F10" s="373"/>
      <c r="N10" s="555"/>
      <c r="O10" s="554" t="s">
        <v>148</v>
      </c>
      <c r="P10" s="555">
        <v>10.819240365955087</v>
      </c>
      <c r="R10" s="719"/>
      <c r="S10" s="275" t="s">
        <v>36</v>
      </c>
      <c r="T10" s="146">
        <v>37</v>
      </c>
      <c r="U10" s="128">
        <v>7</v>
      </c>
      <c r="V10" s="127">
        <v>3</v>
      </c>
      <c r="W10" s="127">
        <v>2</v>
      </c>
      <c r="X10" s="576">
        <v>39</v>
      </c>
      <c r="Y10" s="146">
        <v>36</v>
      </c>
      <c r="Z10" s="128">
        <v>2</v>
      </c>
      <c r="AA10" s="127">
        <v>0</v>
      </c>
      <c r="AB10" s="127">
        <v>0</v>
      </c>
      <c r="AC10" s="576">
        <v>5</v>
      </c>
      <c r="AD10" s="146">
        <v>35</v>
      </c>
      <c r="AE10" s="128">
        <v>9</v>
      </c>
      <c r="AF10" s="127">
        <v>3</v>
      </c>
      <c r="AG10" s="127">
        <v>2</v>
      </c>
      <c r="AH10" s="576">
        <v>39</v>
      </c>
      <c r="AI10" s="146">
        <v>39</v>
      </c>
      <c r="AJ10" s="128">
        <v>4</v>
      </c>
      <c r="AK10" s="127">
        <v>1</v>
      </c>
      <c r="AL10" s="127">
        <v>0</v>
      </c>
      <c r="AM10" s="576">
        <v>14</v>
      </c>
      <c r="AN10" s="146">
        <v>36</v>
      </c>
      <c r="AO10" s="128">
        <v>6</v>
      </c>
      <c r="AP10" s="127">
        <v>3</v>
      </c>
      <c r="AQ10" s="127">
        <v>1</v>
      </c>
      <c r="AR10" s="576">
        <v>31</v>
      </c>
      <c r="AS10" s="146">
        <v>48</v>
      </c>
      <c r="AT10" s="128">
        <v>7</v>
      </c>
      <c r="AU10" s="127">
        <v>1</v>
      </c>
      <c r="AV10" s="127">
        <v>0</v>
      </c>
      <c r="AW10" s="576">
        <v>16</v>
      </c>
    </row>
    <row r="11" spans="1:49" ht="18" customHeight="1" thickBot="1">
      <c r="A11" s="377" t="s">
        <v>21</v>
      </c>
      <c r="B11" s="617">
        <f t="shared" si="0"/>
        <v>20.5607476635514</v>
      </c>
      <c r="C11" s="622">
        <f t="shared" si="1"/>
        <v>20.588235294117645</v>
      </c>
      <c r="D11" s="595">
        <f t="shared" si="2"/>
        <v>30.952380952380953</v>
      </c>
      <c r="E11" s="596">
        <f t="shared" si="3"/>
        <v>6.451612903225806</v>
      </c>
      <c r="F11" s="373"/>
      <c r="N11" s="555"/>
      <c r="O11" s="554" t="s">
        <v>20</v>
      </c>
      <c r="P11" s="555">
        <v>11.724137931034482</v>
      </c>
      <c r="R11" s="719"/>
      <c r="S11" s="276" t="s">
        <v>21</v>
      </c>
      <c r="T11" s="165">
        <v>31</v>
      </c>
      <c r="U11" s="200">
        <v>2</v>
      </c>
      <c r="V11" s="199">
        <v>1</v>
      </c>
      <c r="W11" s="199">
        <v>0</v>
      </c>
      <c r="X11" s="577">
        <v>7</v>
      </c>
      <c r="Y11" s="165">
        <v>42</v>
      </c>
      <c r="Z11" s="200">
        <v>13</v>
      </c>
      <c r="AA11" s="199">
        <v>4</v>
      </c>
      <c r="AB11" s="199">
        <v>1</v>
      </c>
      <c r="AC11" s="577">
        <v>54</v>
      </c>
      <c r="AD11" s="165">
        <v>34</v>
      </c>
      <c r="AE11" s="200">
        <v>7</v>
      </c>
      <c r="AF11" s="199">
        <v>1</v>
      </c>
      <c r="AG11" s="199">
        <v>1</v>
      </c>
      <c r="AH11" s="577">
        <v>35</v>
      </c>
      <c r="AI11" s="165">
        <v>46</v>
      </c>
      <c r="AJ11" s="200">
        <v>9</v>
      </c>
      <c r="AK11" s="199">
        <v>3</v>
      </c>
      <c r="AL11" s="199">
        <v>0</v>
      </c>
      <c r="AM11" s="577">
        <v>27</v>
      </c>
      <c r="AN11" s="165">
        <v>42</v>
      </c>
      <c r="AO11" s="200">
        <v>11</v>
      </c>
      <c r="AP11" s="199">
        <v>2</v>
      </c>
      <c r="AQ11" s="199">
        <v>0</v>
      </c>
      <c r="AR11" s="577">
        <v>37</v>
      </c>
      <c r="AS11" s="165">
        <v>49</v>
      </c>
      <c r="AT11" s="200">
        <v>13</v>
      </c>
      <c r="AU11" s="199">
        <v>5</v>
      </c>
      <c r="AV11" s="199">
        <v>2</v>
      </c>
      <c r="AW11" s="577">
        <v>61</v>
      </c>
    </row>
    <row r="12" spans="1:49" ht="18" customHeight="1" thickBot="1">
      <c r="A12" s="377" t="s">
        <v>22</v>
      </c>
      <c r="B12" s="617">
        <f t="shared" si="0"/>
        <v>17.71058315334773</v>
      </c>
      <c r="C12" s="622">
        <f t="shared" si="1"/>
        <v>20.35928143712575</v>
      </c>
      <c r="D12" s="595">
        <f t="shared" si="2"/>
        <v>17.964071856287426</v>
      </c>
      <c r="E12" s="596">
        <f t="shared" si="3"/>
        <v>13.953488372093023</v>
      </c>
      <c r="F12" s="373"/>
      <c r="N12" s="555"/>
      <c r="O12" s="554" t="s">
        <v>26</v>
      </c>
      <c r="P12" s="555">
        <v>11.965282083075016</v>
      </c>
      <c r="R12" s="718" t="s">
        <v>75</v>
      </c>
      <c r="S12" s="274" t="s">
        <v>22</v>
      </c>
      <c r="T12" s="171">
        <v>129</v>
      </c>
      <c r="U12" s="574">
        <v>18</v>
      </c>
      <c r="V12" s="203">
        <v>4</v>
      </c>
      <c r="W12" s="203">
        <v>1</v>
      </c>
      <c r="X12" s="575">
        <v>59</v>
      </c>
      <c r="Y12" s="171">
        <v>167</v>
      </c>
      <c r="Z12" s="574">
        <v>30</v>
      </c>
      <c r="AA12" s="203">
        <v>6</v>
      </c>
      <c r="AB12" s="203">
        <v>0</v>
      </c>
      <c r="AC12" s="575">
        <v>88</v>
      </c>
      <c r="AD12" s="171">
        <v>167</v>
      </c>
      <c r="AE12" s="574">
        <v>34</v>
      </c>
      <c r="AF12" s="203">
        <v>8</v>
      </c>
      <c r="AG12" s="203">
        <v>4</v>
      </c>
      <c r="AH12" s="575">
        <v>135</v>
      </c>
      <c r="AI12" s="171">
        <v>164</v>
      </c>
      <c r="AJ12" s="574">
        <v>23</v>
      </c>
      <c r="AK12" s="203">
        <v>4</v>
      </c>
      <c r="AL12" s="203">
        <v>0</v>
      </c>
      <c r="AM12" s="575">
        <v>69</v>
      </c>
      <c r="AN12" s="171">
        <v>171</v>
      </c>
      <c r="AO12" s="574">
        <v>38</v>
      </c>
      <c r="AP12" s="203">
        <v>8</v>
      </c>
      <c r="AQ12" s="203">
        <v>3</v>
      </c>
      <c r="AR12" s="575">
        <v>135</v>
      </c>
      <c r="AS12" s="171">
        <v>168</v>
      </c>
      <c r="AT12" s="574">
        <v>28</v>
      </c>
      <c r="AU12" s="203">
        <v>6</v>
      </c>
      <c r="AV12" s="203">
        <v>0</v>
      </c>
      <c r="AW12" s="575">
        <v>80</v>
      </c>
    </row>
    <row r="13" spans="1:49" ht="18" customHeight="1" thickBot="1">
      <c r="A13" s="377" t="s">
        <v>23</v>
      </c>
      <c r="B13" s="617">
        <f t="shared" si="0"/>
        <v>12.344656172328087</v>
      </c>
      <c r="C13" s="622">
        <f t="shared" si="1"/>
        <v>12.224938875305623</v>
      </c>
      <c r="D13" s="595">
        <f t="shared" si="2"/>
        <v>15.102974828375288</v>
      </c>
      <c r="E13" s="596">
        <f t="shared" si="3"/>
        <v>9.141274238227147</v>
      </c>
      <c r="F13" s="373"/>
      <c r="N13" s="555"/>
      <c r="O13" s="554" t="s">
        <v>37</v>
      </c>
      <c r="P13" s="555">
        <v>11.965811965811966</v>
      </c>
      <c r="R13" s="718"/>
      <c r="S13" s="276" t="s">
        <v>23</v>
      </c>
      <c r="T13" s="165">
        <v>361</v>
      </c>
      <c r="U13" s="200">
        <v>33</v>
      </c>
      <c r="V13" s="196">
        <v>6</v>
      </c>
      <c r="W13" s="196">
        <v>0</v>
      </c>
      <c r="X13" s="577">
        <v>84</v>
      </c>
      <c r="Y13" s="165">
        <v>437</v>
      </c>
      <c r="Z13" s="200">
        <v>66</v>
      </c>
      <c r="AA13" s="196">
        <v>12</v>
      </c>
      <c r="AB13" s="196">
        <v>4</v>
      </c>
      <c r="AC13" s="577">
        <v>210</v>
      </c>
      <c r="AD13" s="165">
        <v>409</v>
      </c>
      <c r="AE13" s="200">
        <v>50</v>
      </c>
      <c r="AF13" s="196">
        <v>12</v>
      </c>
      <c r="AG13" s="196">
        <v>2</v>
      </c>
      <c r="AH13" s="577">
        <v>170</v>
      </c>
      <c r="AI13" s="165">
        <v>422</v>
      </c>
      <c r="AJ13" s="200">
        <v>60</v>
      </c>
      <c r="AK13" s="196">
        <v>10</v>
      </c>
      <c r="AL13" s="196">
        <v>2</v>
      </c>
      <c r="AM13" s="577">
        <v>178</v>
      </c>
      <c r="AN13" s="165">
        <v>438</v>
      </c>
      <c r="AO13" s="200">
        <v>64</v>
      </c>
      <c r="AP13" s="196">
        <v>8</v>
      </c>
      <c r="AQ13" s="196">
        <v>1</v>
      </c>
      <c r="AR13" s="577">
        <v>168</v>
      </c>
      <c r="AS13" s="165">
        <v>454</v>
      </c>
      <c r="AT13" s="200">
        <v>64</v>
      </c>
      <c r="AU13" s="196">
        <v>15</v>
      </c>
      <c r="AV13" s="196">
        <v>4</v>
      </c>
      <c r="AW13" s="577">
        <v>229</v>
      </c>
    </row>
    <row r="14" spans="1:49" ht="18" customHeight="1" thickBot="1">
      <c r="A14" s="377" t="s">
        <v>24</v>
      </c>
      <c r="B14" s="617">
        <f t="shared" si="0"/>
        <v>13.098486727859093</v>
      </c>
      <c r="C14" s="622">
        <f t="shared" si="1"/>
        <v>13.46018322762509</v>
      </c>
      <c r="D14" s="595">
        <f t="shared" si="2"/>
        <v>14.001530221882172</v>
      </c>
      <c r="E14" s="596">
        <f t="shared" si="3"/>
        <v>11.800766283524904</v>
      </c>
      <c r="F14" s="373"/>
      <c r="N14" s="555"/>
      <c r="O14" s="554" t="s">
        <v>33</v>
      </c>
      <c r="P14" s="555">
        <v>12.037627551020408</v>
      </c>
      <c r="R14" s="718" t="s">
        <v>78</v>
      </c>
      <c r="S14" s="274" t="s">
        <v>24</v>
      </c>
      <c r="T14" s="171">
        <v>1305</v>
      </c>
      <c r="U14" s="574">
        <v>154</v>
      </c>
      <c r="V14" s="203">
        <v>46</v>
      </c>
      <c r="W14" s="203">
        <v>20</v>
      </c>
      <c r="X14" s="575">
        <v>605</v>
      </c>
      <c r="Y14" s="171">
        <v>1307</v>
      </c>
      <c r="Z14" s="574">
        <v>183</v>
      </c>
      <c r="AA14" s="203">
        <v>36</v>
      </c>
      <c r="AB14" s="203">
        <v>15</v>
      </c>
      <c r="AC14" s="575">
        <v>639</v>
      </c>
      <c r="AD14" s="171">
        <v>1419</v>
      </c>
      <c r="AE14" s="574">
        <v>191</v>
      </c>
      <c r="AF14" s="203">
        <v>43</v>
      </c>
      <c r="AG14" s="203">
        <v>13</v>
      </c>
      <c r="AH14" s="575">
        <v>665</v>
      </c>
      <c r="AI14" s="171">
        <v>1433</v>
      </c>
      <c r="AJ14" s="574">
        <v>231</v>
      </c>
      <c r="AK14" s="203">
        <v>62</v>
      </c>
      <c r="AL14" s="203">
        <v>19</v>
      </c>
      <c r="AM14" s="575">
        <v>882</v>
      </c>
      <c r="AN14" s="171">
        <v>1559</v>
      </c>
      <c r="AO14" s="574">
        <v>257</v>
      </c>
      <c r="AP14" s="203">
        <v>54</v>
      </c>
      <c r="AQ14" s="203">
        <v>16</v>
      </c>
      <c r="AR14" s="575">
        <v>860</v>
      </c>
      <c r="AS14" s="171">
        <v>1489</v>
      </c>
      <c r="AT14" s="574">
        <v>273</v>
      </c>
      <c r="AU14" s="203">
        <v>72</v>
      </c>
      <c r="AV14" s="203">
        <v>16</v>
      </c>
      <c r="AW14" s="575">
        <v>1010</v>
      </c>
    </row>
    <row r="15" spans="1:49" ht="18" customHeight="1" thickBot="1">
      <c r="A15" s="377" t="s">
        <v>25</v>
      </c>
      <c r="B15" s="617">
        <f t="shared" si="0"/>
        <v>8.197905381003972</v>
      </c>
      <c r="C15" s="622">
        <f t="shared" si="1"/>
        <v>9.564293304994687</v>
      </c>
      <c r="D15" s="595">
        <f t="shared" si="2"/>
        <v>8.061002178649238</v>
      </c>
      <c r="E15" s="596">
        <f t="shared" si="3"/>
        <v>6.923076923076923</v>
      </c>
      <c r="F15" s="373"/>
      <c r="N15" s="555"/>
      <c r="O15" s="554" t="s">
        <v>15</v>
      </c>
      <c r="P15" s="555">
        <v>12.10485736314572</v>
      </c>
      <c r="R15" s="718"/>
      <c r="S15" s="275" t="s">
        <v>25</v>
      </c>
      <c r="T15" s="146">
        <v>910</v>
      </c>
      <c r="U15" s="128">
        <v>63</v>
      </c>
      <c r="V15" s="133">
        <v>11</v>
      </c>
      <c r="W15" s="133">
        <v>1</v>
      </c>
      <c r="X15" s="576">
        <v>176</v>
      </c>
      <c r="Y15" s="146">
        <v>918</v>
      </c>
      <c r="Z15" s="128">
        <v>74</v>
      </c>
      <c r="AA15" s="133">
        <v>11</v>
      </c>
      <c r="AB15" s="133">
        <v>2</v>
      </c>
      <c r="AC15" s="576">
        <v>206</v>
      </c>
      <c r="AD15" s="146">
        <v>941</v>
      </c>
      <c r="AE15" s="128">
        <v>90</v>
      </c>
      <c r="AF15" s="133">
        <v>15</v>
      </c>
      <c r="AG15" s="133">
        <v>7</v>
      </c>
      <c r="AH15" s="576">
        <v>293</v>
      </c>
      <c r="AI15" s="146">
        <v>910</v>
      </c>
      <c r="AJ15" s="128">
        <v>106</v>
      </c>
      <c r="AK15" s="133">
        <v>16</v>
      </c>
      <c r="AL15" s="133">
        <v>3</v>
      </c>
      <c r="AM15" s="576">
        <v>286</v>
      </c>
      <c r="AN15" s="146">
        <v>862</v>
      </c>
      <c r="AO15" s="128">
        <v>110</v>
      </c>
      <c r="AP15" s="133">
        <v>23</v>
      </c>
      <c r="AQ15" s="133">
        <v>10</v>
      </c>
      <c r="AR15" s="576">
        <v>367</v>
      </c>
      <c r="AS15" s="146">
        <v>869</v>
      </c>
      <c r="AT15" s="128">
        <v>136</v>
      </c>
      <c r="AU15" s="133">
        <v>27</v>
      </c>
      <c r="AV15" s="133">
        <v>7</v>
      </c>
      <c r="AW15" s="576">
        <v>461</v>
      </c>
    </row>
    <row r="16" spans="1:49" ht="18" customHeight="1" thickBot="1">
      <c r="A16" s="377" t="s">
        <v>26</v>
      </c>
      <c r="B16" s="617">
        <f t="shared" si="0"/>
        <v>11.965282083075016</v>
      </c>
      <c r="C16" s="622">
        <f t="shared" si="1"/>
        <v>13.944954128440369</v>
      </c>
      <c r="D16" s="595">
        <f t="shared" si="2"/>
        <v>11.632270168855536</v>
      </c>
      <c r="E16" s="596">
        <f t="shared" si="3"/>
        <v>10.2803738317757</v>
      </c>
      <c r="F16" s="373"/>
      <c r="N16" s="555"/>
      <c r="O16" s="554" t="s">
        <v>17</v>
      </c>
      <c r="P16" s="555">
        <v>12.105263157894736</v>
      </c>
      <c r="R16" s="718"/>
      <c r="S16" s="275" t="s">
        <v>26</v>
      </c>
      <c r="T16" s="146">
        <v>535</v>
      </c>
      <c r="U16" s="128">
        <v>55</v>
      </c>
      <c r="V16" s="133">
        <v>9</v>
      </c>
      <c r="W16" s="133">
        <v>3</v>
      </c>
      <c r="X16" s="576">
        <v>143</v>
      </c>
      <c r="Y16" s="146">
        <v>533</v>
      </c>
      <c r="Z16" s="128">
        <v>62</v>
      </c>
      <c r="AA16" s="133">
        <v>9</v>
      </c>
      <c r="AB16" s="133">
        <v>3</v>
      </c>
      <c r="AC16" s="576">
        <v>190</v>
      </c>
      <c r="AD16" s="146">
        <v>545</v>
      </c>
      <c r="AE16" s="128">
        <v>76</v>
      </c>
      <c r="AF16" s="133">
        <v>25</v>
      </c>
      <c r="AG16" s="133">
        <v>6</v>
      </c>
      <c r="AH16" s="576">
        <v>279</v>
      </c>
      <c r="AI16" s="146">
        <v>550</v>
      </c>
      <c r="AJ16" s="128">
        <v>70</v>
      </c>
      <c r="AK16" s="133">
        <v>10</v>
      </c>
      <c r="AL16" s="133">
        <v>4</v>
      </c>
      <c r="AM16" s="576">
        <v>198</v>
      </c>
      <c r="AN16" s="146">
        <v>546</v>
      </c>
      <c r="AO16" s="128">
        <v>69</v>
      </c>
      <c r="AP16" s="133">
        <v>14</v>
      </c>
      <c r="AQ16" s="133">
        <v>4</v>
      </c>
      <c r="AR16" s="576">
        <v>228</v>
      </c>
      <c r="AS16" s="146">
        <v>582</v>
      </c>
      <c r="AT16" s="128">
        <v>93</v>
      </c>
      <c r="AU16" s="133">
        <v>18</v>
      </c>
      <c r="AV16" s="133">
        <v>2</v>
      </c>
      <c r="AW16" s="576">
        <v>287</v>
      </c>
    </row>
    <row r="17" spans="1:49" ht="18" customHeight="1" thickBot="1">
      <c r="A17" s="377" t="s">
        <v>37</v>
      </c>
      <c r="B17" s="617">
        <f t="shared" si="0"/>
        <v>11.965811965811966</v>
      </c>
      <c r="C17" s="622">
        <f t="shared" si="1"/>
        <v>12.883435582822086</v>
      </c>
      <c r="D17" s="595">
        <f t="shared" si="2"/>
        <v>12.727272727272727</v>
      </c>
      <c r="E17" s="596">
        <f t="shared" si="3"/>
        <v>10</v>
      </c>
      <c r="F17" s="373"/>
      <c r="N17" s="555"/>
      <c r="O17" s="554" t="s">
        <v>28</v>
      </c>
      <c r="P17" s="555">
        <v>12.203023758099352</v>
      </c>
      <c r="R17" s="718"/>
      <c r="S17" s="275" t="s">
        <v>37</v>
      </c>
      <c r="T17" s="146">
        <v>140</v>
      </c>
      <c r="U17" s="128">
        <v>14</v>
      </c>
      <c r="V17" s="127">
        <v>0</v>
      </c>
      <c r="W17" s="127">
        <v>0</v>
      </c>
      <c r="X17" s="576">
        <v>35</v>
      </c>
      <c r="Y17" s="146">
        <v>165</v>
      </c>
      <c r="Z17" s="128">
        <v>21</v>
      </c>
      <c r="AA17" s="127">
        <v>5</v>
      </c>
      <c r="AB17" s="127">
        <v>1</v>
      </c>
      <c r="AC17" s="576">
        <v>65</v>
      </c>
      <c r="AD17" s="146">
        <v>163</v>
      </c>
      <c r="AE17" s="128">
        <v>21</v>
      </c>
      <c r="AF17" s="127">
        <v>2</v>
      </c>
      <c r="AG17" s="127">
        <v>2</v>
      </c>
      <c r="AH17" s="576">
        <v>79</v>
      </c>
      <c r="AI17" s="146">
        <v>188</v>
      </c>
      <c r="AJ17" s="128">
        <v>37</v>
      </c>
      <c r="AK17" s="127">
        <v>6</v>
      </c>
      <c r="AL17" s="127">
        <v>3</v>
      </c>
      <c r="AM17" s="576">
        <v>131</v>
      </c>
      <c r="AN17" s="146">
        <v>207</v>
      </c>
      <c r="AO17" s="128">
        <v>39</v>
      </c>
      <c r="AP17" s="127">
        <v>9</v>
      </c>
      <c r="AQ17" s="127">
        <v>2</v>
      </c>
      <c r="AR17" s="576">
        <v>125</v>
      </c>
      <c r="AS17" s="146">
        <v>173</v>
      </c>
      <c r="AT17" s="128">
        <v>33</v>
      </c>
      <c r="AU17" s="127">
        <v>9</v>
      </c>
      <c r="AV17" s="127">
        <v>5</v>
      </c>
      <c r="AW17" s="576">
        <v>127</v>
      </c>
    </row>
    <row r="18" spans="1:49" ht="18" customHeight="1" thickBot="1">
      <c r="A18" s="377" t="s">
        <v>27</v>
      </c>
      <c r="B18" s="617">
        <f t="shared" si="0"/>
        <v>13.20754716981132</v>
      </c>
      <c r="C18" s="622">
        <f t="shared" si="1"/>
        <v>12.688821752265861</v>
      </c>
      <c r="D18" s="595">
        <f t="shared" si="2"/>
        <v>14.634146341463413</v>
      </c>
      <c r="E18" s="596">
        <f t="shared" si="3"/>
        <v>12.222222222222221</v>
      </c>
      <c r="F18" s="373"/>
      <c r="N18" s="555"/>
      <c r="O18" s="554" t="s">
        <v>23</v>
      </c>
      <c r="P18" s="555">
        <v>12.344656172328087</v>
      </c>
      <c r="R18" s="718"/>
      <c r="S18" s="275" t="s">
        <v>27</v>
      </c>
      <c r="T18" s="146">
        <v>360</v>
      </c>
      <c r="U18" s="128">
        <v>44</v>
      </c>
      <c r="V18" s="133">
        <v>10</v>
      </c>
      <c r="W18" s="133">
        <v>1</v>
      </c>
      <c r="X18" s="576">
        <v>141</v>
      </c>
      <c r="Y18" s="146">
        <v>369</v>
      </c>
      <c r="Z18" s="128">
        <v>54</v>
      </c>
      <c r="AA18" s="133">
        <v>7</v>
      </c>
      <c r="AB18" s="133">
        <v>2</v>
      </c>
      <c r="AC18" s="576">
        <v>164</v>
      </c>
      <c r="AD18" s="146">
        <v>331</v>
      </c>
      <c r="AE18" s="128">
        <v>42</v>
      </c>
      <c r="AF18" s="133">
        <v>7</v>
      </c>
      <c r="AG18" s="133">
        <v>2</v>
      </c>
      <c r="AH18" s="576">
        <v>128</v>
      </c>
      <c r="AI18" s="146">
        <v>352</v>
      </c>
      <c r="AJ18" s="128">
        <v>47</v>
      </c>
      <c r="AK18" s="133">
        <v>11</v>
      </c>
      <c r="AL18" s="133">
        <v>0</v>
      </c>
      <c r="AM18" s="576">
        <v>167</v>
      </c>
      <c r="AN18" s="146">
        <v>362</v>
      </c>
      <c r="AO18" s="128">
        <v>59</v>
      </c>
      <c r="AP18" s="133">
        <v>15</v>
      </c>
      <c r="AQ18" s="133">
        <v>3</v>
      </c>
      <c r="AR18" s="576">
        <v>211</v>
      </c>
      <c r="AS18" s="146">
        <v>380</v>
      </c>
      <c r="AT18" s="128">
        <v>66</v>
      </c>
      <c r="AU18" s="133">
        <v>13</v>
      </c>
      <c r="AV18" s="133">
        <v>5</v>
      </c>
      <c r="AW18" s="576">
        <v>233</v>
      </c>
    </row>
    <row r="19" spans="1:49" ht="18" customHeight="1" thickBot="1">
      <c r="A19" s="377" t="s">
        <v>28</v>
      </c>
      <c r="B19" s="617">
        <f t="shared" si="0"/>
        <v>12.203023758099352</v>
      </c>
      <c r="C19" s="622">
        <f t="shared" si="1"/>
        <v>9.965635738831615</v>
      </c>
      <c r="D19" s="595">
        <f t="shared" si="2"/>
        <v>12.251655629139073</v>
      </c>
      <c r="E19" s="596">
        <f t="shared" si="3"/>
        <v>14.114114114114114</v>
      </c>
      <c r="F19" s="373"/>
      <c r="N19" s="555"/>
      <c r="O19" s="554" t="s">
        <v>6</v>
      </c>
      <c r="P19" s="555">
        <v>12.439024390243903</v>
      </c>
      <c r="R19" s="718"/>
      <c r="S19" s="275" t="s">
        <v>28</v>
      </c>
      <c r="T19" s="146">
        <v>333</v>
      </c>
      <c r="U19" s="128">
        <v>47</v>
      </c>
      <c r="V19" s="133">
        <v>7</v>
      </c>
      <c r="W19" s="133">
        <v>4</v>
      </c>
      <c r="X19" s="576">
        <v>159</v>
      </c>
      <c r="Y19" s="146">
        <v>302</v>
      </c>
      <c r="Z19" s="128">
        <v>37</v>
      </c>
      <c r="AA19" s="133">
        <v>5</v>
      </c>
      <c r="AB19" s="133">
        <v>0</v>
      </c>
      <c r="AC19" s="576">
        <v>96</v>
      </c>
      <c r="AD19" s="146">
        <v>291</v>
      </c>
      <c r="AE19" s="128">
        <v>29</v>
      </c>
      <c r="AF19" s="133">
        <v>2</v>
      </c>
      <c r="AG19" s="133">
        <v>0</v>
      </c>
      <c r="AH19" s="576">
        <v>79</v>
      </c>
      <c r="AI19" s="146">
        <v>304</v>
      </c>
      <c r="AJ19" s="128">
        <v>29</v>
      </c>
      <c r="AK19" s="133">
        <v>7</v>
      </c>
      <c r="AL19" s="133">
        <v>4</v>
      </c>
      <c r="AM19" s="576">
        <v>115</v>
      </c>
      <c r="AN19" s="146">
        <v>296</v>
      </c>
      <c r="AO19" s="128">
        <v>47</v>
      </c>
      <c r="AP19" s="133">
        <v>9</v>
      </c>
      <c r="AQ19" s="133">
        <v>2</v>
      </c>
      <c r="AR19" s="576">
        <v>150</v>
      </c>
      <c r="AS19" s="146">
        <v>292</v>
      </c>
      <c r="AT19" s="128">
        <v>32</v>
      </c>
      <c r="AU19" s="133">
        <v>8</v>
      </c>
      <c r="AV19" s="133">
        <v>2</v>
      </c>
      <c r="AW19" s="576">
        <v>126</v>
      </c>
    </row>
    <row r="20" spans="1:49" ht="18" customHeight="1" thickBot="1">
      <c r="A20" s="377" t="s">
        <v>29</v>
      </c>
      <c r="B20" s="617">
        <f t="shared" si="0"/>
        <v>14.965197215777263</v>
      </c>
      <c r="C20" s="622">
        <f t="shared" si="1"/>
        <v>15.932203389830507</v>
      </c>
      <c r="D20" s="595">
        <f t="shared" si="2"/>
        <v>13.937282229965156</v>
      </c>
      <c r="E20" s="596">
        <f t="shared" si="3"/>
        <v>15</v>
      </c>
      <c r="F20" s="373"/>
      <c r="N20" s="555"/>
      <c r="O20" s="554" t="s">
        <v>38</v>
      </c>
      <c r="P20" s="555">
        <v>12.515570249473232</v>
      </c>
      <c r="R20" s="718"/>
      <c r="S20" s="275" t="s">
        <v>29</v>
      </c>
      <c r="T20" s="146">
        <v>280</v>
      </c>
      <c r="U20" s="128">
        <v>42</v>
      </c>
      <c r="V20" s="133">
        <v>6</v>
      </c>
      <c r="W20" s="133">
        <v>1</v>
      </c>
      <c r="X20" s="576">
        <v>115</v>
      </c>
      <c r="Y20" s="146">
        <v>287</v>
      </c>
      <c r="Z20" s="128">
        <v>40</v>
      </c>
      <c r="AA20" s="133">
        <v>10</v>
      </c>
      <c r="AB20" s="133">
        <v>3</v>
      </c>
      <c r="AC20" s="576">
        <v>155</v>
      </c>
      <c r="AD20" s="146">
        <v>295</v>
      </c>
      <c r="AE20" s="128">
        <v>47</v>
      </c>
      <c r="AF20" s="133">
        <v>15</v>
      </c>
      <c r="AG20" s="133">
        <v>3</v>
      </c>
      <c r="AH20" s="576">
        <v>164</v>
      </c>
      <c r="AI20" s="146">
        <v>274</v>
      </c>
      <c r="AJ20" s="128">
        <v>45</v>
      </c>
      <c r="AK20" s="133">
        <v>8</v>
      </c>
      <c r="AL20" s="133">
        <v>3</v>
      </c>
      <c r="AM20" s="576">
        <v>144</v>
      </c>
      <c r="AN20" s="146">
        <v>308</v>
      </c>
      <c r="AO20" s="128">
        <v>53</v>
      </c>
      <c r="AP20" s="133">
        <v>7</v>
      </c>
      <c r="AQ20" s="133">
        <v>5</v>
      </c>
      <c r="AR20" s="576">
        <v>178</v>
      </c>
      <c r="AS20" s="146">
        <v>325</v>
      </c>
      <c r="AT20" s="128">
        <v>54</v>
      </c>
      <c r="AU20" s="133">
        <v>6</v>
      </c>
      <c r="AV20" s="133">
        <v>3</v>
      </c>
      <c r="AW20" s="576">
        <v>163</v>
      </c>
    </row>
    <row r="21" spans="1:49" ht="18" customHeight="1" thickBot="1">
      <c r="A21" s="377" t="s">
        <v>30</v>
      </c>
      <c r="B21" s="617">
        <f t="shared" si="0"/>
        <v>8.946608946608947</v>
      </c>
      <c r="C21" s="622">
        <f t="shared" si="1"/>
        <v>9.70464135021097</v>
      </c>
      <c r="D21" s="595">
        <f t="shared" si="2"/>
        <v>9.594882729211088</v>
      </c>
      <c r="E21" s="596">
        <f t="shared" si="3"/>
        <v>7.44920993227991</v>
      </c>
      <c r="F21" s="373"/>
      <c r="N21" s="555"/>
      <c r="O21" s="554" t="s">
        <v>41</v>
      </c>
      <c r="P21" s="555">
        <v>12.645011600928074</v>
      </c>
      <c r="R21" s="718"/>
      <c r="S21" s="276" t="s">
        <v>30</v>
      </c>
      <c r="T21" s="165">
        <v>443</v>
      </c>
      <c r="U21" s="200">
        <v>33</v>
      </c>
      <c r="V21" s="196">
        <v>5</v>
      </c>
      <c r="W21" s="196">
        <v>1</v>
      </c>
      <c r="X21" s="577">
        <v>98</v>
      </c>
      <c r="Y21" s="165">
        <v>469</v>
      </c>
      <c r="Z21" s="200">
        <v>45</v>
      </c>
      <c r="AA21" s="196">
        <v>10</v>
      </c>
      <c r="AB21" s="196">
        <v>4</v>
      </c>
      <c r="AC21" s="577">
        <v>152</v>
      </c>
      <c r="AD21" s="165">
        <v>474</v>
      </c>
      <c r="AE21" s="200">
        <v>46</v>
      </c>
      <c r="AF21" s="196">
        <v>16</v>
      </c>
      <c r="AG21" s="196">
        <v>4</v>
      </c>
      <c r="AH21" s="577">
        <v>180</v>
      </c>
      <c r="AI21" s="165">
        <v>461</v>
      </c>
      <c r="AJ21" s="200">
        <v>41</v>
      </c>
      <c r="AK21" s="196">
        <v>11</v>
      </c>
      <c r="AL21" s="196">
        <v>3</v>
      </c>
      <c r="AM21" s="577">
        <v>147</v>
      </c>
      <c r="AN21" s="165">
        <v>492</v>
      </c>
      <c r="AO21" s="200">
        <v>57</v>
      </c>
      <c r="AP21" s="196">
        <v>11</v>
      </c>
      <c r="AQ21" s="196">
        <v>2</v>
      </c>
      <c r="AR21" s="577">
        <v>173</v>
      </c>
      <c r="AS21" s="165">
        <v>459</v>
      </c>
      <c r="AT21" s="200">
        <v>57</v>
      </c>
      <c r="AU21" s="196">
        <v>15</v>
      </c>
      <c r="AV21" s="196">
        <v>3</v>
      </c>
      <c r="AW21" s="577">
        <v>204</v>
      </c>
    </row>
    <row r="22" spans="1:49" ht="18" customHeight="1" thickBot="1">
      <c r="A22" s="377" t="s">
        <v>31</v>
      </c>
      <c r="B22" s="617">
        <f t="shared" si="0"/>
        <v>13.367507886435332</v>
      </c>
      <c r="C22" s="622">
        <f t="shared" si="1"/>
        <v>15.547703180212014</v>
      </c>
      <c r="D22" s="595">
        <f t="shared" si="2"/>
        <v>11.995249406175772</v>
      </c>
      <c r="E22" s="596">
        <f t="shared" si="3"/>
        <v>12.544378698224854</v>
      </c>
      <c r="F22" s="373"/>
      <c r="G22" s="380" t="s">
        <v>188</v>
      </c>
      <c r="N22" s="555"/>
      <c r="O22" s="554" t="s">
        <v>47</v>
      </c>
      <c r="P22" s="555">
        <v>12.682926829268293</v>
      </c>
      <c r="R22" s="718" t="s">
        <v>76</v>
      </c>
      <c r="S22" s="274" t="s">
        <v>31</v>
      </c>
      <c r="T22" s="171">
        <v>845</v>
      </c>
      <c r="U22" s="574">
        <v>106</v>
      </c>
      <c r="V22" s="203">
        <v>26</v>
      </c>
      <c r="W22" s="203">
        <v>7</v>
      </c>
      <c r="X22" s="575">
        <v>369</v>
      </c>
      <c r="Y22" s="171">
        <v>842</v>
      </c>
      <c r="Z22" s="574">
        <v>101</v>
      </c>
      <c r="AA22" s="203">
        <v>21</v>
      </c>
      <c r="AB22" s="203">
        <v>8</v>
      </c>
      <c r="AC22" s="575">
        <v>374</v>
      </c>
      <c r="AD22" s="171">
        <v>849</v>
      </c>
      <c r="AE22" s="574">
        <v>132</v>
      </c>
      <c r="AF22" s="203">
        <v>29</v>
      </c>
      <c r="AG22" s="203">
        <v>11</v>
      </c>
      <c r="AH22" s="575">
        <v>474</v>
      </c>
      <c r="AI22" s="171">
        <v>935</v>
      </c>
      <c r="AJ22" s="574">
        <v>148</v>
      </c>
      <c r="AK22" s="203">
        <v>39</v>
      </c>
      <c r="AL22" s="203">
        <v>9</v>
      </c>
      <c r="AM22" s="575">
        <v>525</v>
      </c>
      <c r="AN22" s="171">
        <v>928</v>
      </c>
      <c r="AO22" s="574">
        <v>157</v>
      </c>
      <c r="AP22" s="203">
        <v>34</v>
      </c>
      <c r="AQ22" s="203">
        <v>13</v>
      </c>
      <c r="AR22" s="575">
        <v>538</v>
      </c>
      <c r="AS22" s="171">
        <v>939</v>
      </c>
      <c r="AT22" s="574">
        <v>139</v>
      </c>
      <c r="AU22" s="203">
        <v>38</v>
      </c>
      <c r="AV22" s="203">
        <v>9</v>
      </c>
      <c r="AW22" s="575">
        <v>519</v>
      </c>
    </row>
    <row r="23" spans="1:49" ht="18" customHeight="1" thickBot="1">
      <c r="A23" s="377" t="s">
        <v>32</v>
      </c>
      <c r="B23" s="617">
        <f t="shared" si="0"/>
        <v>15.778251599147122</v>
      </c>
      <c r="C23" s="622">
        <f t="shared" si="1"/>
        <v>18.072289156626507</v>
      </c>
      <c r="D23" s="595">
        <f t="shared" si="2"/>
        <v>14.965986394557824</v>
      </c>
      <c r="E23" s="596">
        <f t="shared" si="3"/>
        <v>14.102564102564102</v>
      </c>
      <c r="F23" s="373"/>
      <c r="N23" s="555"/>
      <c r="O23" s="554" t="s">
        <v>24</v>
      </c>
      <c r="P23" s="555">
        <v>13.098486727859093</v>
      </c>
      <c r="R23" s="718"/>
      <c r="S23" s="276" t="s">
        <v>32</v>
      </c>
      <c r="T23" s="165">
        <v>156</v>
      </c>
      <c r="U23" s="200">
        <v>22</v>
      </c>
      <c r="V23" s="196">
        <v>3</v>
      </c>
      <c r="W23" s="196">
        <v>0</v>
      </c>
      <c r="X23" s="577">
        <v>59</v>
      </c>
      <c r="Y23" s="165">
        <v>147</v>
      </c>
      <c r="Z23" s="200">
        <v>22</v>
      </c>
      <c r="AA23" s="196">
        <v>2</v>
      </c>
      <c r="AB23" s="196">
        <v>0</v>
      </c>
      <c r="AC23" s="577">
        <v>51</v>
      </c>
      <c r="AD23" s="165">
        <v>166</v>
      </c>
      <c r="AE23" s="200">
        <v>30</v>
      </c>
      <c r="AF23" s="196">
        <v>5</v>
      </c>
      <c r="AG23" s="196">
        <v>1</v>
      </c>
      <c r="AH23" s="577">
        <v>95</v>
      </c>
      <c r="AI23" s="165">
        <v>153</v>
      </c>
      <c r="AJ23" s="200">
        <v>30</v>
      </c>
      <c r="AK23" s="196">
        <v>3</v>
      </c>
      <c r="AL23" s="196">
        <v>1</v>
      </c>
      <c r="AM23" s="577">
        <v>84</v>
      </c>
      <c r="AN23" s="165">
        <v>202</v>
      </c>
      <c r="AO23" s="200">
        <v>56</v>
      </c>
      <c r="AP23" s="196">
        <v>13</v>
      </c>
      <c r="AQ23" s="196">
        <v>4</v>
      </c>
      <c r="AR23" s="577">
        <v>201</v>
      </c>
      <c r="AS23" s="165">
        <v>187</v>
      </c>
      <c r="AT23" s="200">
        <v>41</v>
      </c>
      <c r="AU23" s="196">
        <v>8</v>
      </c>
      <c r="AV23" s="196">
        <v>1</v>
      </c>
      <c r="AW23" s="577">
        <v>139</v>
      </c>
    </row>
    <row r="24" spans="1:49" ht="18" customHeight="1" thickBot="1">
      <c r="A24" s="377" t="s">
        <v>34</v>
      </c>
      <c r="B24" s="617">
        <f t="shared" si="0"/>
        <v>16.160424653494545</v>
      </c>
      <c r="C24" s="622">
        <f t="shared" si="1"/>
        <v>18.515283842794762</v>
      </c>
      <c r="D24" s="595">
        <f t="shared" si="2"/>
        <v>16.353887399463808</v>
      </c>
      <c r="E24" s="596">
        <f t="shared" si="3"/>
        <v>13.575865128660158</v>
      </c>
      <c r="F24" s="373"/>
      <c r="N24" s="555"/>
      <c r="O24" s="554" t="s">
        <v>27</v>
      </c>
      <c r="P24" s="555">
        <v>13.20754716981132</v>
      </c>
      <c r="R24" s="718" t="s">
        <v>77</v>
      </c>
      <c r="S24" s="274" t="s">
        <v>34</v>
      </c>
      <c r="T24" s="171">
        <v>1127</v>
      </c>
      <c r="U24" s="574">
        <v>153</v>
      </c>
      <c r="V24" s="203">
        <v>42</v>
      </c>
      <c r="W24" s="203">
        <v>11</v>
      </c>
      <c r="X24" s="575">
        <v>567</v>
      </c>
      <c r="Y24" s="171">
        <v>1119</v>
      </c>
      <c r="Z24" s="574">
        <v>183</v>
      </c>
      <c r="AA24" s="203">
        <v>53</v>
      </c>
      <c r="AB24" s="203">
        <v>13</v>
      </c>
      <c r="AC24" s="575">
        <v>706</v>
      </c>
      <c r="AD24" s="171">
        <v>1145</v>
      </c>
      <c r="AE24" s="574">
        <v>212</v>
      </c>
      <c r="AF24" s="203">
        <v>57</v>
      </c>
      <c r="AG24" s="203">
        <v>20</v>
      </c>
      <c r="AH24" s="575">
        <v>814</v>
      </c>
      <c r="AI24" s="171">
        <v>2212</v>
      </c>
      <c r="AJ24" s="574">
        <v>293</v>
      </c>
      <c r="AK24" s="203">
        <v>54</v>
      </c>
      <c r="AL24" s="203">
        <v>13</v>
      </c>
      <c r="AM24" s="575">
        <v>891</v>
      </c>
      <c r="AN24" s="171">
        <v>2321</v>
      </c>
      <c r="AO24" s="574">
        <v>293</v>
      </c>
      <c r="AP24" s="203">
        <v>57</v>
      </c>
      <c r="AQ24" s="203">
        <v>15</v>
      </c>
      <c r="AR24" s="575">
        <v>920</v>
      </c>
      <c r="AS24" s="171">
        <v>2281</v>
      </c>
      <c r="AT24" s="574">
        <v>374</v>
      </c>
      <c r="AU24" s="203">
        <v>89</v>
      </c>
      <c r="AV24" s="203">
        <v>24</v>
      </c>
      <c r="AW24" s="575">
        <v>1337</v>
      </c>
    </row>
    <row r="25" spans="1:49" ht="18" customHeight="1" thickBot="1">
      <c r="A25" s="377" t="s">
        <v>33</v>
      </c>
      <c r="B25" s="617">
        <f t="shared" si="0"/>
        <v>12.037627551020408</v>
      </c>
      <c r="C25" s="622">
        <f t="shared" si="1"/>
        <v>14.492078285181734</v>
      </c>
      <c r="D25" s="595">
        <f t="shared" si="2"/>
        <v>11.18421052631579</v>
      </c>
      <c r="E25" s="596">
        <f t="shared" si="3"/>
        <v>10.31031031031031</v>
      </c>
      <c r="F25" s="373"/>
      <c r="N25" s="555"/>
      <c r="O25" s="554" t="s">
        <v>31</v>
      </c>
      <c r="P25" s="555">
        <v>13.367507886435332</v>
      </c>
      <c r="R25" s="718"/>
      <c r="S25" s="276" t="s">
        <v>159</v>
      </c>
      <c r="T25" s="165">
        <v>1998</v>
      </c>
      <c r="U25" s="200">
        <v>206</v>
      </c>
      <c r="V25" s="196">
        <v>49</v>
      </c>
      <c r="W25" s="196">
        <v>16</v>
      </c>
      <c r="X25" s="577">
        <v>730</v>
      </c>
      <c r="Y25" s="165">
        <v>2128</v>
      </c>
      <c r="Z25" s="200">
        <v>238</v>
      </c>
      <c r="AA25" s="196">
        <v>49</v>
      </c>
      <c r="AB25" s="196">
        <v>16</v>
      </c>
      <c r="AC25" s="577">
        <v>791</v>
      </c>
      <c r="AD25" s="165">
        <v>2146</v>
      </c>
      <c r="AE25" s="200">
        <v>311</v>
      </c>
      <c r="AF25" s="196">
        <v>48</v>
      </c>
      <c r="AG25" s="196">
        <v>13</v>
      </c>
      <c r="AH25" s="577">
        <v>872</v>
      </c>
      <c r="AI25" s="165">
        <v>1204</v>
      </c>
      <c r="AJ25" s="200">
        <v>220</v>
      </c>
      <c r="AK25" s="196">
        <v>55</v>
      </c>
      <c r="AL25" s="196">
        <v>19</v>
      </c>
      <c r="AM25" s="577">
        <v>817</v>
      </c>
      <c r="AN25" s="165">
        <v>1163</v>
      </c>
      <c r="AO25" s="200">
        <v>212</v>
      </c>
      <c r="AP25" s="196">
        <v>61</v>
      </c>
      <c r="AQ25" s="196">
        <v>15</v>
      </c>
      <c r="AR25" s="577">
        <v>799</v>
      </c>
      <c r="AS25" s="165">
        <v>1233</v>
      </c>
      <c r="AT25" s="200">
        <v>252</v>
      </c>
      <c r="AU25" s="196">
        <v>67</v>
      </c>
      <c r="AV25" s="196">
        <v>19</v>
      </c>
      <c r="AW25" s="577">
        <v>921</v>
      </c>
    </row>
    <row r="26" spans="1:49" ht="18" customHeight="1" thickBot="1">
      <c r="A26" s="377" t="s">
        <v>43</v>
      </c>
      <c r="B26" s="617">
        <f t="shared" si="0"/>
        <v>9.554140127388536</v>
      </c>
      <c r="C26" s="622">
        <f t="shared" si="1"/>
        <v>9.433962264150944</v>
      </c>
      <c r="D26" s="595">
        <f t="shared" si="2"/>
        <v>9.316037735849056</v>
      </c>
      <c r="E26" s="596">
        <f t="shared" si="3"/>
        <v>9.926470588235293</v>
      </c>
      <c r="F26" s="373"/>
      <c r="N26" s="555"/>
      <c r="O26" s="554" t="s">
        <v>5</v>
      </c>
      <c r="P26" s="555">
        <v>13.589076723016905</v>
      </c>
      <c r="R26" s="718" t="s">
        <v>135</v>
      </c>
      <c r="S26" s="274" t="s">
        <v>43</v>
      </c>
      <c r="T26" s="171">
        <v>816</v>
      </c>
      <c r="U26" s="574">
        <v>81</v>
      </c>
      <c r="V26" s="203">
        <v>14</v>
      </c>
      <c r="W26" s="203">
        <v>2</v>
      </c>
      <c r="X26" s="575">
        <v>243</v>
      </c>
      <c r="Y26" s="171">
        <v>848</v>
      </c>
      <c r="Z26" s="574">
        <v>79</v>
      </c>
      <c r="AA26" s="203">
        <v>15</v>
      </c>
      <c r="AB26" s="203">
        <v>5</v>
      </c>
      <c r="AC26" s="575">
        <v>263</v>
      </c>
      <c r="AD26" s="171">
        <v>848</v>
      </c>
      <c r="AE26" s="574">
        <v>80</v>
      </c>
      <c r="AF26" s="203">
        <v>11</v>
      </c>
      <c r="AG26" s="203">
        <v>2</v>
      </c>
      <c r="AH26" s="575">
        <v>220</v>
      </c>
      <c r="AI26" s="171">
        <v>822</v>
      </c>
      <c r="AJ26" s="574">
        <v>104</v>
      </c>
      <c r="AK26" s="203">
        <v>21</v>
      </c>
      <c r="AL26" s="203">
        <v>6</v>
      </c>
      <c r="AM26" s="575">
        <v>352</v>
      </c>
      <c r="AN26" s="171">
        <v>866</v>
      </c>
      <c r="AO26" s="574">
        <v>142</v>
      </c>
      <c r="AP26" s="203">
        <v>30</v>
      </c>
      <c r="AQ26" s="203">
        <v>9</v>
      </c>
      <c r="AR26" s="575">
        <v>486</v>
      </c>
      <c r="AS26" s="171">
        <v>901</v>
      </c>
      <c r="AT26" s="574">
        <v>138</v>
      </c>
      <c r="AU26" s="203">
        <v>25</v>
      </c>
      <c r="AV26" s="203">
        <v>9</v>
      </c>
      <c r="AW26" s="575">
        <v>449</v>
      </c>
    </row>
    <row r="27" spans="1:49" ht="18" customHeight="1" thickBot="1">
      <c r="A27" s="377" t="s">
        <v>47</v>
      </c>
      <c r="B27" s="617">
        <f t="shared" si="0"/>
        <v>12.682926829268293</v>
      </c>
      <c r="C27" s="622">
        <f t="shared" si="1"/>
        <v>13.827993254637436</v>
      </c>
      <c r="D27" s="595">
        <f t="shared" si="2"/>
        <v>13.316151202749142</v>
      </c>
      <c r="E27" s="596">
        <f t="shared" si="3"/>
        <v>10.837004405286343</v>
      </c>
      <c r="F27" s="373"/>
      <c r="N27" s="555"/>
      <c r="O27" s="554" t="s">
        <v>35</v>
      </c>
      <c r="P27" s="555">
        <v>14.201004417014582</v>
      </c>
      <c r="R27" s="718"/>
      <c r="S27" s="275" t="s">
        <v>47</v>
      </c>
      <c r="T27" s="146">
        <v>1135</v>
      </c>
      <c r="U27" s="128">
        <v>123</v>
      </c>
      <c r="V27" s="133">
        <v>24</v>
      </c>
      <c r="W27" s="133">
        <v>8</v>
      </c>
      <c r="X27" s="576">
        <v>410</v>
      </c>
      <c r="Y27" s="146">
        <v>1164</v>
      </c>
      <c r="Z27" s="128">
        <v>155</v>
      </c>
      <c r="AA27" s="133">
        <v>36</v>
      </c>
      <c r="AB27" s="133">
        <v>14</v>
      </c>
      <c r="AC27" s="576">
        <v>544</v>
      </c>
      <c r="AD27" s="146">
        <v>1186</v>
      </c>
      <c r="AE27" s="128">
        <v>164</v>
      </c>
      <c r="AF27" s="133">
        <v>34</v>
      </c>
      <c r="AG27" s="133">
        <v>11</v>
      </c>
      <c r="AH27" s="576">
        <v>550</v>
      </c>
      <c r="AI27" s="146">
        <v>1291</v>
      </c>
      <c r="AJ27" s="128">
        <v>166</v>
      </c>
      <c r="AK27" s="133">
        <v>36</v>
      </c>
      <c r="AL27" s="133">
        <v>15</v>
      </c>
      <c r="AM27" s="576">
        <v>604</v>
      </c>
      <c r="AN27" s="146">
        <v>1219</v>
      </c>
      <c r="AO27" s="128">
        <v>152</v>
      </c>
      <c r="AP27" s="133">
        <v>43</v>
      </c>
      <c r="AQ27" s="133">
        <v>23</v>
      </c>
      <c r="AR27" s="576">
        <v>621</v>
      </c>
      <c r="AS27" s="146">
        <v>1328</v>
      </c>
      <c r="AT27" s="128">
        <v>209</v>
      </c>
      <c r="AU27" s="133">
        <v>56</v>
      </c>
      <c r="AV27" s="133">
        <v>15</v>
      </c>
      <c r="AW27" s="576">
        <v>786</v>
      </c>
    </row>
    <row r="28" spans="1:49" ht="18" customHeight="1" thickBot="1">
      <c r="A28" s="377" t="s">
        <v>44</v>
      </c>
      <c r="B28" s="617">
        <f t="shared" si="0"/>
        <v>7.155915382606424</v>
      </c>
      <c r="C28" s="622">
        <f t="shared" si="1"/>
        <v>6.945540647198106</v>
      </c>
      <c r="D28" s="595">
        <f t="shared" si="2"/>
        <v>8.339594290007513</v>
      </c>
      <c r="E28" s="596">
        <f t="shared" si="3"/>
        <v>6.092607636068237</v>
      </c>
      <c r="F28" s="373"/>
      <c r="N28" s="555"/>
      <c r="O28" s="554" t="s">
        <v>2</v>
      </c>
      <c r="P28" s="555">
        <v>14.492753623188406</v>
      </c>
      <c r="R28" s="718"/>
      <c r="S28" s="275" t="s">
        <v>44</v>
      </c>
      <c r="T28" s="146">
        <v>1231</v>
      </c>
      <c r="U28" s="128">
        <v>75</v>
      </c>
      <c r="V28" s="133">
        <v>15</v>
      </c>
      <c r="W28" s="133">
        <v>1</v>
      </c>
      <c r="X28" s="576">
        <v>235</v>
      </c>
      <c r="Y28" s="146">
        <v>1331</v>
      </c>
      <c r="Z28" s="128">
        <v>111</v>
      </c>
      <c r="AA28" s="133">
        <v>20</v>
      </c>
      <c r="AB28" s="133">
        <v>6</v>
      </c>
      <c r="AC28" s="576">
        <v>368</v>
      </c>
      <c r="AD28" s="146">
        <v>1267</v>
      </c>
      <c r="AE28" s="128">
        <v>88</v>
      </c>
      <c r="AF28" s="133">
        <v>15</v>
      </c>
      <c r="AG28" s="133">
        <v>2</v>
      </c>
      <c r="AH28" s="576">
        <v>262</v>
      </c>
      <c r="AI28" s="146">
        <v>1224</v>
      </c>
      <c r="AJ28" s="128">
        <v>115</v>
      </c>
      <c r="AK28" s="133">
        <v>23</v>
      </c>
      <c r="AL28" s="133">
        <v>7</v>
      </c>
      <c r="AM28" s="576">
        <v>394</v>
      </c>
      <c r="AN28" s="146">
        <v>1188</v>
      </c>
      <c r="AO28" s="128">
        <v>101</v>
      </c>
      <c r="AP28" s="133">
        <v>20</v>
      </c>
      <c r="AQ28" s="133">
        <v>6</v>
      </c>
      <c r="AR28" s="576">
        <v>331</v>
      </c>
      <c r="AS28" s="146">
        <v>1231</v>
      </c>
      <c r="AT28" s="128">
        <v>120</v>
      </c>
      <c r="AU28" s="133">
        <v>34</v>
      </c>
      <c r="AV28" s="133">
        <v>15</v>
      </c>
      <c r="AW28" s="576">
        <v>480</v>
      </c>
    </row>
    <row r="29" spans="1:49" ht="18" customHeight="1" thickBot="1">
      <c r="A29" s="377" t="s">
        <v>42</v>
      </c>
      <c r="B29" s="617">
        <f t="shared" si="0"/>
        <v>17.088607594936708</v>
      </c>
      <c r="C29" s="622">
        <f t="shared" si="1"/>
        <v>18.005540166204987</v>
      </c>
      <c r="D29" s="595">
        <f t="shared" si="2"/>
        <v>17.80821917808219</v>
      </c>
      <c r="E29" s="596">
        <f t="shared" si="3"/>
        <v>15.526315789473685</v>
      </c>
      <c r="F29" s="373"/>
      <c r="N29" s="555"/>
      <c r="O29" s="554" t="s">
        <v>3</v>
      </c>
      <c r="P29" s="555">
        <v>14.748637189582073</v>
      </c>
      <c r="R29" s="718"/>
      <c r="S29" s="275" t="s">
        <v>42</v>
      </c>
      <c r="T29" s="146">
        <v>380</v>
      </c>
      <c r="U29" s="128">
        <v>59</v>
      </c>
      <c r="V29" s="133">
        <v>10</v>
      </c>
      <c r="W29" s="133">
        <v>3</v>
      </c>
      <c r="X29" s="576">
        <v>172</v>
      </c>
      <c r="Y29" s="146">
        <v>365</v>
      </c>
      <c r="Z29" s="128">
        <v>65</v>
      </c>
      <c r="AA29" s="133">
        <v>14</v>
      </c>
      <c r="AB29" s="133">
        <v>5</v>
      </c>
      <c r="AC29" s="576">
        <v>215</v>
      </c>
      <c r="AD29" s="146">
        <v>361</v>
      </c>
      <c r="AE29" s="128">
        <v>65</v>
      </c>
      <c r="AF29" s="133">
        <v>8</v>
      </c>
      <c r="AG29" s="133">
        <v>3</v>
      </c>
      <c r="AH29" s="576">
        <v>186</v>
      </c>
      <c r="AI29" s="146">
        <v>361</v>
      </c>
      <c r="AJ29" s="128">
        <v>47</v>
      </c>
      <c r="AK29" s="133">
        <v>10</v>
      </c>
      <c r="AL29" s="133">
        <v>5</v>
      </c>
      <c r="AM29" s="576">
        <v>155</v>
      </c>
      <c r="AN29" s="146">
        <v>378</v>
      </c>
      <c r="AO29" s="128">
        <v>71</v>
      </c>
      <c r="AP29" s="133">
        <v>17</v>
      </c>
      <c r="AQ29" s="133">
        <v>5</v>
      </c>
      <c r="AR29" s="576">
        <v>242</v>
      </c>
      <c r="AS29" s="146">
        <v>386</v>
      </c>
      <c r="AT29" s="128">
        <v>83</v>
      </c>
      <c r="AU29" s="133">
        <v>17</v>
      </c>
      <c r="AV29" s="133">
        <v>1</v>
      </c>
      <c r="AW29" s="576">
        <v>238</v>
      </c>
    </row>
    <row r="30" spans="1:49" ht="18" customHeight="1" thickBot="1">
      <c r="A30" s="377" t="s">
        <v>41</v>
      </c>
      <c r="B30" s="617">
        <f t="shared" si="0"/>
        <v>12.645011600928074</v>
      </c>
      <c r="C30" s="622">
        <f t="shared" si="1"/>
        <v>11.437908496732026</v>
      </c>
      <c r="D30" s="595">
        <f t="shared" si="2"/>
        <v>13.186813186813188</v>
      </c>
      <c r="E30" s="596">
        <f t="shared" si="3"/>
        <v>13.427561837455832</v>
      </c>
      <c r="F30" s="373"/>
      <c r="N30" s="555"/>
      <c r="O30" s="554" t="s">
        <v>29</v>
      </c>
      <c r="P30" s="555">
        <v>14.965197215777263</v>
      </c>
      <c r="R30" s="718"/>
      <c r="S30" s="275" t="s">
        <v>41</v>
      </c>
      <c r="T30" s="146">
        <v>283</v>
      </c>
      <c r="U30" s="128">
        <v>38</v>
      </c>
      <c r="V30" s="133">
        <v>6</v>
      </c>
      <c r="W30" s="133">
        <v>2</v>
      </c>
      <c r="X30" s="576">
        <v>112</v>
      </c>
      <c r="Y30" s="146">
        <v>273</v>
      </c>
      <c r="Z30" s="128">
        <v>36</v>
      </c>
      <c r="AA30" s="133">
        <v>8</v>
      </c>
      <c r="AB30" s="133">
        <v>2</v>
      </c>
      <c r="AC30" s="576">
        <v>126</v>
      </c>
      <c r="AD30" s="146">
        <v>306</v>
      </c>
      <c r="AE30" s="128">
        <v>35</v>
      </c>
      <c r="AF30" s="133">
        <v>6</v>
      </c>
      <c r="AG30" s="133">
        <v>2</v>
      </c>
      <c r="AH30" s="576">
        <v>110</v>
      </c>
      <c r="AI30" s="146">
        <v>293</v>
      </c>
      <c r="AJ30" s="128">
        <v>43</v>
      </c>
      <c r="AK30" s="133">
        <v>7</v>
      </c>
      <c r="AL30" s="133">
        <v>0</v>
      </c>
      <c r="AM30" s="576">
        <v>125</v>
      </c>
      <c r="AN30" s="146">
        <v>294</v>
      </c>
      <c r="AO30" s="128">
        <v>45</v>
      </c>
      <c r="AP30" s="133">
        <v>8</v>
      </c>
      <c r="AQ30" s="133">
        <v>3</v>
      </c>
      <c r="AR30" s="576">
        <v>144</v>
      </c>
      <c r="AS30" s="146">
        <v>297</v>
      </c>
      <c r="AT30" s="128">
        <v>47</v>
      </c>
      <c r="AU30" s="133">
        <v>9</v>
      </c>
      <c r="AV30" s="133">
        <v>2</v>
      </c>
      <c r="AW30" s="576">
        <v>141</v>
      </c>
    </row>
    <row r="31" spans="1:49" ht="18" customHeight="1" thickBot="1">
      <c r="A31" s="377" t="s">
        <v>40</v>
      </c>
      <c r="B31" s="617">
        <f t="shared" si="0"/>
        <v>9.482758620689655</v>
      </c>
      <c r="C31" s="622">
        <f t="shared" si="1"/>
        <v>5.128205128205128</v>
      </c>
      <c r="D31" s="595">
        <f t="shared" si="2"/>
        <v>18.6046511627907</v>
      </c>
      <c r="E31" s="596">
        <f t="shared" si="3"/>
        <v>2.941176470588235</v>
      </c>
      <c r="F31" s="373"/>
      <c r="N31" s="555"/>
      <c r="O31" s="554" t="s">
        <v>1</v>
      </c>
      <c r="P31" s="555">
        <v>15.046296296296296</v>
      </c>
      <c r="R31" s="718"/>
      <c r="S31" s="276" t="s">
        <v>40</v>
      </c>
      <c r="T31" s="165">
        <v>34</v>
      </c>
      <c r="U31" s="200">
        <v>1</v>
      </c>
      <c r="V31" s="196">
        <v>1</v>
      </c>
      <c r="W31" s="196">
        <v>1</v>
      </c>
      <c r="X31" s="577">
        <v>10</v>
      </c>
      <c r="Y31" s="165">
        <v>43</v>
      </c>
      <c r="Z31" s="200">
        <v>8</v>
      </c>
      <c r="AA31" s="196">
        <v>1</v>
      </c>
      <c r="AB31" s="196">
        <v>0</v>
      </c>
      <c r="AC31" s="577">
        <v>19</v>
      </c>
      <c r="AD31" s="165">
        <v>39</v>
      </c>
      <c r="AE31" s="200">
        <v>2</v>
      </c>
      <c r="AF31" s="196">
        <v>1</v>
      </c>
      <c r="AG31" s="196">
        <v>0</v>
      </c>
      <c r="AH31" s="577">
        <v>9</v>
      </c>
      <c r="AI31" s="165">
        <v>33</v>
      </c>
      <c r="AJ31" s="200">
        <v>9</v>
      </c>
      <c r="AK31" s="196">
        <v>4</v>
      </c>
      <c r="AL31" s="196">
        <v>2</v>
      </c>
      <c r="AM31" s="577">
        <v>50</v>
      </c>
      <c r="AN31" s="165">
        <v>32</v>
      </c>
      <c r="AO31" s="200">
        <v>9</v>
      </c>
      <c r="AP31" s="196">
        <v>1</v>
      </c>
      <c r="AQ31" s="196">
        <v>1</v>
      </c>
      <c r="AR31" s="577">
        <v>33</v>
      </c>
      <c r="AS31" s="165">
        <v>37</v>
      </c>
      <c r="AT31" s="200">
        <v>7</v>
      </c>
      <c r="AU31" s="196">
        <v>1</v>
      </c>
      <c r="AV31" s="196">
        <v>1</v>
      </c>
      <c r="AW31" s="577">
        <v>23</v>
      </c>
    </row>
    <row r="32" spans="1:49" ht="18" customHeight="1" thickBot="1">
      <c r="A32" s="377" t="s">
        <v>2</v>
      </c>
      <c r="B32" s="617">
        <f t="shared" si="0"/>
        <v>14.492753623188406</v>
      </c>
      <c r="C32" s="622">
        <f t="shared" si="1"/>
        <v>13.363460296965785</v>
      </c>
      <c r="D32" s="595">
        <f t="shared" si="2"/>
        <v>14.246575342465754</v>
      </c>
      <c r="E32" s="596">
        <f t="shared" si="3"/>
        <v>15.921409214092142</v>
      </c>
      <c r="F32" s="373"/>
      <c r="N32" s="555"/>
      <c r="O32" s="554" t="s">
        <v>32</v>
      </c>
      <c r="P32" s="555">
        <v>15.778251599147122</v>
      </c>
      <c r="R32" s="718" t="s">
        <v>79</v>
      </c>
      <c r="S32" s="274" t="s">
        <v>2</v>
      </c>
      <c r="T32" s="171">
        <v>1476</v>
      </c>
      <c r="U32" s="574">
        <v>235</v>
      </c>
      <c r="V32" s="208">
        <v>41</v>
      </c>
      <c r="W32" s="208">
        <v>8</v>
      </c>
      <c r="X32" s="575">
        <v>704</v>
      </c>
      <c r="Y32" s="171">
        <v>1460</v>
      </c>
      <c r="Z32" s="574">
        <v>208</v>
      </c>
      <c r="AA32" s="208">
        <v>42</v>
      </c>
      <c r="AB32" s="208">
        <v>15</v>
      </c>
      <c r="AC32" s="575">
        <v>712</v>
      </c>
      <c r="AD32" s="171">
        <v>1549</v>
      </c>
      <c r="AE32" s="574">
        <v>207</v>
      </c>
      <c r="AF32" s="208">
        <v>41</v>
      </c>
      <c r="AG32" s="208">
        <v>13</v>
      </c>
      <c r="AH32" s="575">
        <v>676</v>
      </c>
      <c r="AI32" s="171">
        <v>1518</v>
      </c>
      <c r="AJ32" s="574">
        <v>244</v>
      </c>
      <c r="AK32" s="208">
        <v>56</v>
      </c>
      <c r="AL32" s="208">
        <v>15</v>
      </c>
      <c r="AM32" s="575">
        <v>811</v>
      </c>
      <c r="AN32" s="171">
        <v>1473</v>
      </c>
      <c r="AO32" s="574">
        <v>232</v>
      </c>
      <c r="AP32" s="208">
        <v>70</v>
      </c>
      <c r="AQ32" s="208">
        <v>17</v>
      </c>
      <c r="AR32" s="575">
        <v>873</v>
      </c>
      <c r="AS32" s="171">
        <v>1554</v>
      </c>
      <c r="AT32" s="574">
        <v>254</v>
      </c>
      <c r="AU32" s="208">
        <v>65</v>
      </c>
      <c r="AV32" s="208">
        <v>12</v>
      </c>
      <c r="AW32" s="575">
        <v>878</v>
      </c>
    </row>
    <row r="33" spans="1:49" ht="18" customHeight="1" thickBot="1">
      <c r="A33" s="377" t="s">
        <v>3</v>
      </c>
      <c r="B33" s="617">
        <f t="shared" si="0"/>
        <v>14.748637189582073</v>
      </c>
      <c r="C33" s="622">
        <f t="shared" si="1"/>
        <v>16.321009918845807</v>
      </c>
      <c r="D33" s="595">
        <f t="shared" si="2"/>
        <v>13.204062788550322</v>
      </c>
      <c r="E33" s="596">
        <f t="shared" si="3"/>
        <v>14.684684684684685</v>
      </c>
      <c r="F33" s="373"/>
      <c r="N33" s="555"/>
      <c r="O33" s="554" t="s">
        <v>34</v>
      </c>
      <c r="P33" s="555">
        <v>16.160424653494545</v>
      </c>
      <c r="R33" s="718"/>
      <c r="S33" s="275" t="s">
        <v>3</v>
      </c>
      <c r="T33" s="146">
        <v>1110</v>
      </c>
      <c r="U33" s="128">
        <v>163</v>
      </c>
      <c r="V33" s="130">
        <v>36</v>
      </c>
      <c r="W33" s="130">
        <v>9</v>
      </c>
      <c r="X33" s="576">
        <v>537</v>
      </c>
      <c r="Y33" s="146">
        <v>1083</v>
      </c>
      <c r="Z33" s="128">
        <v>143</v>
      </c>
      <c r="AA33" s="130">
        <v>24</v>
      </c>
      <c r="AB33" s="130">
        <v>4</v>
      </c>
      <c r="AC33" s="576">
        <v>439</v>
      </c>
      <c r="AD33" s="146">
        <v>1109</v>
      </c>
      <c r="AE33" s="128">
        <v>181</v>
      </c>
      <c r="AF33" s="130">
        <v>32</v>
      </c>
      <c r="AG33" s="130">
        <v>9</v>
      </c>
      <c r="AH33" s="576">
        <v>579</v>
      </c>
      <c r="AI33" s="146">
        <v>1065</v>
      </c>
      <c r="AJ33" s="128">
        <v>136</v>
      </c>
      <c r="AK33" s="130">
        <v>22</v>
      </c>
      <c r="AL33" s="130">
        <v>4</v>
      </c>
      <c r="AM33" s="576">
        <v>417</v>
      </c>
      <c r="AN33" s="146">
        <v>1103</v>
      </c>
      <c r="AO33" s="128">
        <v>157</v>
      </c>
      <c r="AP33" s="130">
        <v>32</v>
      </c>
      <c r="AQ33" s="130">
        <v>9</v>
      </c>
      <c r="AR33" s="576">
        <v>511</v>
      </c>
      <c r="AS33" s="146">
        <v>1090</v>
      </c>
      <c r="AT33" s="128">
        <v>171</v>
      </c>
      <c r="AU33" s="130">
        <v>27</v>
      </c>
      <c r="AV33" s="130">
        <v>7</v>
      </c>
      <c r="AW33" s="576">
        <v>525</v>
      </c>
    </row>
    <row r="34" spans="1:49" ht="18" customHeight="1" thickBot="1">
      <c r="A34" s="377" t="s">
        <v>4</v>
      </c>
      <c r="B34" s="617">
        <f t="shared" si="0"/>
        <v>10.309278350515463</v>
      </c>
      <c r="C34" s="622">
        <f t="shared" si="1"/>
        <v>8.99149453219927</v>
      </c>
      <c r="D34" s="595">
        <f t="shared" si="2"/>
        <v>11.293859649122808</v>
      </c>
      <c r="E34" s="596">
        <f t="shared" si="3"/>
        <v>10.520361990950226</v>
      </c>
      <c r="F34" s="373"/>
      <c r="N34" s="555"/>
      <c r="O34" s="554" t="s">
        <v>36</v>
      </c>
      <c r="P34" s="555">
        <v>16.666666666666664</v>
      </c>
      <c r="R34" s="718"/>
      <c r="S34" s="275" t="s">
        <v>4</v>
      </c>
      <c r="T34" s="146">
        <v>884</v>
      </c>
      <c r="U34" s="128">
        <v>93</v>
      </c>
      <c r="V34" s="130">
        <v>13</v>
      </c>
      <c r="W34" s="130">
        <v>2</v>
      </c>
      <c r="X34" s="576">
        <v>253</v>
      </c>
      <c r="Y34" s="146">
        <v>912</v>
      </c>
      <c r="Z34" s="128">
        <v>103</v>
      </c>
      <c r="AA34" s="130">
        <v>24</v>
      </c>
      <c r="AB34" s="130">
        <v>10</v>
      </c>
      <c r="AC34" s="576">
        <v>351</v>
      </c>
      <c r="AD34" s="146">
        <v>823</v>
      </c>
      <c r="AE34" s="128">
        <v>74</v>
      </c>
      <c r="AF34" s="130">
        <v>10</v>
      </c>
      <c r="AG34" s="130">
        <v>1</v>
      </c>
      <c r="AH34" s="576">
        <v>190</v>
      </c>
      <c r="AI34" s="146">
        <v>952</v>
      </c>
      <c r="AJ34" s="128">
        <v>109</v>
      </c>
      <c r="AK34" s="130">
        <v>27</v>
      </c>
      <c r="AL34" s="130">
        <v>9</v>
      </c>
      <c r="AM34" s="576">
        <v>396</v>
      </c>
      <c r="AN34" s="146">
        <v>869</v>
      </c>
      <c r="AO34" s="128">
        <v>94</v>
      </c>
      <c r="AP34" s="130">
        <v>15</v>
      </c>
      <c r="AQ34" s="130">
        <v>5</v>
      </c>
      <c r="AR34" s="576">
        <v>280</v>
      </c>
      <c r="AS34" s="146">
        <v>940</v>
      </c>
      <c r="AT34" s="128">
        <v>133</v>
      </c>
      <c r="AU34" s="130">
        <v>32</v>
      </c>
      <c r="AV34" s="130">
        <v>13</v>
      </c>
      <c r="AW34" s="576">
        <v>471</v>
      </c>
    </row>
    <row r="35" spans="1:49" ht="18" customHeight="1" thickBot="1">
      <c r="A35" s="377" t="s">
        <v>5</v>
      </c>
      <c r="B35" s="617">
        <f t="shared" si="0"/>
        <v>13.589076723016905</v>
      </c>
      <c r="C35" s="622">
        <f t="shared" si="1"/>
        <v>15.41501976284585</v>
      </c>
      <c r="D35" s="595">
        <f t="shared" si="2"/>
        <v>13.076923076923078</v>
      </c>
      <c r="E35" s="596">
        <f t="shared" si="3"/>
        <v>12.3046875</v>
      </c>
      <c r="F35" s="373"/>
      <c r="N35" s="555"/>
      <c r="O35" s="554" t="s">
        <v>42</v>
      </c>
      <c r="P35" s="555">
        <v>17.088607594936708</v>
      </c>
      <c r="R35" s="718"/>
      <c r="S35" s="275" t="s">
        <v>5</v>
      </c>
      <c r="T35" s="146">
        <v>512</v>
      </c>
      <c r="U35" s="128">
        <v>63</v>
      </c>
      <c r="V35" s="130">
        <v>14</v>
      </c>
      <c r="W35" s="130">
        <v>5</v>
      </c>
      <c r="X35" s="576">
        <v>220</v>
      </c>
      <c r="Y35" s="146">
        <v>520</v>
      </c>
      <c r="Z35" s="128">
        <v>68</v>
      </c>
      <c r="AA35" s="130">
        <v>13</v>
      </c>
      <c r="AB35" s="130">
        <v>3</v>
      </c>
      <c r="AC35" s="576">
        <v>228</v>
      </c>
      <c r="AD35" s="146">
        <v>506</v>
      </c>
      <c r="AE35" s="128">
        <v>78</v>
      </c>
      <c r="AF35" s="130">
        <v>19</v>
      </c>
      <c r="AG35" s="130">
        <v>9</v>
      </c>
      <c r="AH35" s="576">
        <v>288</v>
      </c>
      <c r="AI35" s="146">
        <v>496</v>
      </c>
      <c r="AJ35" s="128">
        <v>69</v>
      </c>
      <c r="AK35" s="130">
        <v>18</v>
      </c>
      <c r="AL35" s="130">
        <v>4</v>
      </c>
      <c r="AM35" s="576">
        <v>248</v>
      </c>
      <c r="AN35" s="146">
        <v>549</v>
      </c>
      <c r="AO35" s="128">
        <v>82</v>
      </c>
      <c r="AP35" s="130">
        <v>20</v>
      </c>
      <c r="AQ35" s="130">
        <v>6</v>
      </c>
      <c r="AR35" s="576">
        <v>313</v>
      </c>
      <c r="AS35" s="146">
        <v>481</v>
      </c>
      <c r="AT35" s="128">
        <v>100</v>
      </c>
      <c r="AU35" s="130">
        <v>26</v>
      </c>
      <c r="AV35" s="130">
        <v>8</v>
      </c>
      <c r="AW35" s="576">
        <v>396</v>
      </c>
    </row>
    <row r="36" spans="1:49" ht="18" customHeight="1" thickBot="1">
      <c r="A36" s="377" t="s">
        <v>1</v>
      </c>
      <c r="B36" s="617">
        <f t="shared" si="0"/>
        <v>15.046296296296296</v>
      </c>
      <c r="C36" s="622">
        <f t="shared" si="1"/>
        <v>14.47811447811448</v>
      </c>
      <c r="D36" s="595">
        <f t="shared" si="2"/>
        <v>16.319444444444446</v>
      </c>
      <c r="E36" s="596">
        <f t="shared" si="3"/>
        <v>14.336917562724013</v>
      </c>
      <c r="F36" s="373"/>
      <c r="N36" s="555"/>
      <c r="O36" s="554" t="s">
        <v>22</v>
      </c>
      <c r="P36" s="555">
        <v>17.71058315334773</v>
      </c>
      <c r="R36" s="718"/>
      <c r="S36" s="278" t="s">
        <v>1</v>
      </c>
      <c r="T36" s="146">
        <v>279</v>
      </c>
      <c r="U36" s="128">
        <v>40</v>
      </c>
      <c r="V36" s="130">
        <v>5</v>
      </c>
      <c r="W36" s="130">
        <v>1</v>
      </c>
      <c r="X36" s="576">
        <v>122</v>
      </c>
      <c r="Y36" s="146">
        <v>288</v>
      </c>
      <c r="Z36" s="128">
        <v>47</v>
      </c>
      <c r="AA36" s="130">
        <v>10</v>
      </c>
      <c r="AB36" s="130">
        <v>4</v>
      </c>
      <c r="AC36" s="576">
        <v>162</v>
      </c>
      <c r="AD36" s="146">
        <v>297</v>
      </c>
      <c r="AE36" s="128">
        <v>43</v>
      </c>
      <c r="AF36" s="130">
        <v>12</v>
      </c>
      <c r="AG36" s="130">
        <v>3</v>
      </c>
      <c r="AH36" s="576">
        <v>166</v>
      </c>
      <c r="AI36" s="146">
        <v>293</v>
      </c>
      <c r="AJ36" s="128">
        <v>46</v>
      </c>
      <c r="AK36" s="130">
        <v>5</v>
      </c>
      <c r="AL36" s="130">
        <v>1</v>
      </c>
      <c r="AM36" s="576">
        <v>134</v>
      </c>
      <c r="AN36" s="146">
        <v>325</v>
      </c>
      <c r="AO36" s="128">
        <v>66</v>
      </c>
      <c r="AP36" s="130">
        <v>12</v>
      </c>
      <c r="AQ36" s="130">
        <v>1</v>
      </c>
      <c r="AR36" s="576">
        <v>204</v>
      </c>
      <c r="AS36" s="146">
        <v>303</v>
      </c>
      <c r="AT36" s="128">
        <v>69</v>
      </c>
      <c r="AU36" s="130">
        <v>19</v>
      </c>
      <c r="AV36" s="130">
        <v>8</v>
      </c>
      <c r="AW36" s="576">
        <v>278</v>
      </c>
    </row>
    <row r="37" spans="1:49" ht="18" customHeight="1" thickBot="1">
      <c r="A37" s="377" t="s">
        <v>15</v>
      </c>
      <c r="B37" s="617">
        <f t="shared" si="0"/>
        <v>12.10485736314572</v>
      </c>
      <c r="C37" s="622">
        <f t="shared" si="1"/>
        <v>13.83219954648526</v>
      </c>
      <c r="D37" s="595">
        <f t="shared" si="2"/>
        <v>12.211981566820276</v>
      </c>
      <c r="E37" s="596">
        <f t="shared" si="3"/>
        <v>10.189573459715639</v>
      </c>
      <c r="F37" s="373"/>
      <c r="N37" s="555"/>
      <c r="O37" s="554" t="s">
        <v>19</v>
      </c>
      <c r="P37" s="555">
        <v>19.047619047619047</v>
      </c>
      <c r="R37" s="718"/>
      <c r="S37" s="275" t="s">
        <v>15</v>
      </c>
      <c r="T37" s="146">
        <v>422</v>
      </c>
      <c r="U37" s="128">
        <v>43</v>
      </c>
      <c r="V37" s="130">
        <v>1</v>
      </c>
      <c r="W37" s="130">
        <v>0</v>
      </c>
      <c r="X37" s="576">
        <v>103</v>
      </c>
      <c r="Y37" s="146">
        <v>434</v>
      </c>
      <c r="Z37" s="128">
        <v>53</v>
      </c>
      <c r="AA37" s="130">
        <v>10</v>
      </c>
      <c r="AB37" s="130">
        <v>2</v>
      </c>
      <c r="AC37" s="576">
        <v>169</v>
      </c>
      <c r="AD37" s="146">
        <v>441</v>
      </c>
      <c r="AE37" s="128">
        <v>61</v>
      </c>
      <c r="AF37" s="130">
        <v>11</v>
      </c>
      <c r="AG37" s="130">
        <v>3</v>
      </c>
      <c r="AH37" s="576">
        <v>187</v>
      </c>
      <c r="AI37" s="146">
        <v>438</v>
      </c>
      <c r="AJ37" s="128">
        <v>55</v>
      </c>
      <c r="AK37" s="130">
        <v>7</v>
      </c>
      <c r="AL37" s="130">
        <v>3</v>
      </c>
      <c r="AM37" s="576">
        <v>164</v>
      </c>
      <c r="AN37" s="146">
        <v>447</v>
      </c>
      <c r="AO37" s="128">
        <v>51</v>
      </c>
      <c r="AP37" s="130">
        <v>6</v>
      </c>
      <c r="AQ37" s="130">
        <v>0</v>
      </c>
      <c r="AR37" s="576">
        <v>136</v>
      </c>
      <c r="AS37" s="146">
        <v>456</v>
      </c>
      <c r="AT37" s="128">
        <v>72</v>
      </c>
      <c r="AU37" s="130">
        <v>16</v>
      </c>
      <c r="AV37" s="130">
        <v>2</v>
      </c>
      <c r="AW37" s="576">
        <v>242</v>
      </c>
    </row>
    <row r="38" spans="1:49" ht="18" customHeight="1" thickBot="1">
      <c r="A38" s="377" t="s">
        <v>6</v>
      </c>
      <c r="B38" s="617">
        <f t="shared" si="0"/>
        <v>12.439024390243903</v>
      </c>
      <c r="C38" s="622">
        <f t="shared" si="1"/>
        <v>12.244897959183673</v>
      </c>
      <c r="D38" s="595">
        <f t="shared" si="2"/>
        <v>9.16030534351145</v>
      </c>
      <c r="E38" s="596">
        <f t="shared" si="3"/>
        <v>15.909090909090908</v>
      </c>
      <c r="F38" s="373"/>
      <c r="N38" s="555"/>
      <c r="O38" s="554" t="s">
        <v>18</v>
      </c>
      <c r="P38" s="555">
        <v>19.88950276243094</v>
      </c>
      <c r="R38" s="718"/>
      <c r="S38" s="276" t="s">
        <v>6</v>
      </c>
      <c r="T38" s="165">
        <v>132</v>
      </c>
      <c r="U38" s="200">
        <v>21</v>
      </c>
      <c r="V38" s="211">
        <v>1</v>
      </c>
      <c r="W38" s="211">
        <v>0</v>
      </c>
      <c r="X38" s="577">
        <v>44</v>
      </c>
      <c r="Y38" s="165">
        <v>131</v>
      </c>
      <c r="Z38" s="200">
        <v>12</v>
      </c>
      <c r="AA38" s="211">
        <v>1</v>
      </c>
      <c r="AB38" s="211">
        <v>1</v>
      </c>
      <c r="AC38" s="577">
        <v>34</v>
      </c>
      <c r="AD38" s="165">
        <v>147</v>
      </c>
      <c r="AE38" s="200">
        <v>18</v>
      </c>
      <c r="AF38" s="211">
        <v>3</v>
      </c>
      <c r="AG38" s="211">
        <v>1</v>
      </c>
      <c r="AH38" s="577">
        <v>47</v>
      </c>
      <c r="AI38" s="165">
        <v>134</v>
      </c>
      <c r="AJ38" s="200">
        <v>12</v>
      </c>
      <c r="AK38" s="211">
        <v>2</v>
      </c>
      <c r="AL38" s="211">
        <v>0</v>
      </c>
      <c r="AM38" s="577">
        <v>40</v>
      </c>
      <c r="AN38" s="165">
        <v>153</v>
      </c>
      <c r="AO38" s="200">
        <v>22</v>
      </c>
      <c r="AP38" s="211">
        <v>4</v>
      </c>
      <c r="AQ38" s="211">
        <v>2</v>
      </c>
      <c r="AR38" s="577">
        <v>78</v>
      </c>
      <c r="AS38" s="165">
        <v>151</v>
      </c>
      <c r="AT38" s="200">
        <v>22</v>
      </c>
      <c r="AU38" s="211">
        <v>8</v>
      </c>
      <c r="AV38" s="211">
        <v>5</v>
      </c>
      <c r="AW38" s="577">
        <v>107</v>
      </c>
    </row>
    <row r="39" spans="1:49" ht="18" customHeight="1" thickBot="1">
      <c r="A39" s="377" t="s">
        <v>35</v>
      </c>
      <c r="B39" s="617">
        <f>(Z40+AE40+U40)/(Y40+AD40+T40)*100</f>
        <v>14.201004417014582</v>
      </c>
      <c r="C39" s="622">
        <f>AE40/AD40*100</f>
        <v>14.250177683013504</v>
      </c>
      <c r="D39" s="595">
        <f>Z40/Y40*100</f>
        <v>14.888731896856234</v>
      </c>
      <c r="E39" s="596">
        <f>U40/T40*100</f>
        <v>13.404620966202025</v>
      </c>
      <c r="F39" s="373"/>
      <c r="N39" s="555"/>
      <c r="O39" s="554" t="s">
        <v>21</v>
      </c>
      <c r="P39" s="555">
        <v>20.5607476635514</v>
      </c>
      <c r="R39" s="693" t="s">
        <v>171</v>
      </c>
      <c r="S39" s="727"/>
      <c r="T39" s="578">
        <f>SUM(T6:T38)</f>
        <v>17951</v>
      </c>
      <c r="U39" s="579">
        <f>SUM(U6:U38)</f>
        <v>2072</v>
      </c>
      <c r="V39" s="580">
        <f>SUM(V6:V38)</f>
        <v>414</v>
      </c>
      <c r="W39" s="580">
        <f>SUM(W6:W38)</f>
        <v>112</v>
      </c>
      <c r="X39" s="581">
        <f>SUM(X6:X38)</f>
        <v>6668</v>
      </c>
      <c r="Y39" s="578">
        <v>18416</v>
      </c>
      <c r="Z39" s="579">
        <v>2305</v>
      </c>
      <c r="AA39" s="580">
        <v>468</v>
      </c>
      <c r="AB39" s="580">
        <v>145</v>
      </c>
      <c r="AC39" s="581">
        <v>7733</v>
      </c>
      <c r="AD39" s="578">
        <v>18579</v>
      </c>
      <c r="AE39" s="579">
        <v>2466</v>
      </c>
      <c r="AF39" s="580">
        <v>503</v>
      </c>
      <c r="AG39" s="580">
        <v>153</v>
      </c>
      <c r="AH39" s="581">
        <v>8122</v>
      </c>
      <c r="AI39" s="578">
        <v>18870</v>
      </c>
      <c r="AJ39" s="579">
        <v>2611</v>
      </c>
      <c r="AK39" s="580">
        <v>551</v>
      </c>
      <c r="AL39" s="580">
        <v>155</v>
      </c>
      <c r="AM39" s="581">
        <v>8765</v>
      </c>
      <c r="AN39" s="578">
        <v>19182</v>
      </c>
      <c r="AO39" s="579">
        <v>2817</v>
      </c>
      <c r="AP39" s="580">
        <v>622</v>
      </c>
      <c r="AQ39" s="580">
        <v>185</v>
      </c>
      <c r="AR39" s="581">
        <v>9606</v>
      </c>
      <c r="AS39" s="578">
        <v>19422</v>
      </c>
      <c r="AT39" s="579">
        <v>3150</v>
      </c>
      <c r="AU39" s="580">
        <v>756</v>
      </c>
      <c r="AV39" s="580">
        <v>208</v>
      </c>
      <c r="AW39" s="581">
        <v>11205</v>
      </c>
    </row>
    <row r="40" spans="1:49" s="374" customFormat="1" ht="21" customHeight="1" thickBot="1">
      <c r="A40" s="597" t="s">
        <v>148</v>
      </c>
      <c r="B40" s="618">
        <f>(Z41+AE41+U41)/(Y41+AD41+T41)*100</f>
        <v>10.819240365955087</v>
      </c>
      <c r="C40" s="622">
        <f>AE41/AD41*100</f>
        <v>11.926986102468367</v>
      </c>
      <c r="D40" s="595">
        <f>Z41/Y41*100</f>
        <v>10.825383658233099</v>
      </c>
      <c r="E40" s="596">
        <f>U41/T41*100</f>
        <v>9.696969696969697</v>
      </c>
      <c r="Q40" s="557"/>
      <c r="R40" s="728" t="s">
        <v>35</v>
      </c>
      <c r="S40" s="729"/>
      <c r="T40" s="582">
        <v>5237</v>
      </c>
      <c r="U40" s="583">
        <v>702</v>
      </c>
      <c r="V40" s="584">
        <v>179</v>
      </c>
      <c r="W40" s="584">
        <v>72</v>
      </c>
      <c r="X40" s="585">
        <v>2580</v>
      </c>
      <c r="Y40" s="582">
        <v>5662</v>
      </c>
      <c r="Z40" s="583">
        <v>843</v>
      </c>
      <c r="AA40" s="584">
        <v>164</v>
      </c>
      <c r="AB40" s="584">
        <v>52</v>
      </c>
      <c r="AC40" s="585">
        <v>2766</v>
      </c>
      <c r="AD40" s="582">
        <v>5628</v>
      </c>
      <c r="AE40" s="583">
        <v>802</v>
      </c>
      <c r="AF40" s="584">
        <v>153</v>
      </c>
      <c r="AG40" s="584">
        <v>54</v>
      </c>
      <c r="AH40" s="585">
        <v>2651</v>
      </c>
      <c r="AI40" s="582">
        <v>5665</v>
      </c>
      <c r="AJ40" s="583">
        <v>859</v>
      </c>
      <c r="AK40" s="584">
        <v>166</v>
      </c>
      <c r="AL40" s="584">
        <v>50</v>
      </c>
      <c r="AM40" s="585">
        <v>2873</v>
      </c>
      <c r="AN40" s="582">
        <v>5495</v>
      </c>
      <c r="AO40" s="583">
        <v>913</v>
      </c>
      <c r="AP40" s="584">
        <v>215</v>
      </c>
      <c r="AQ40" s="584">
        <v>67</v>
      </c>
      <c r="AR40" s="585">
        <v>3229</v>
      </c>
      <c r="AS40" s="582">
        <v>5726</v>
      </c>
      <c r="AT40" s="583">
        <v>987</v>
      </c>
      <c r="AU40" s="584">
        <v>251</v>
      </c>
      <c r="AV40" s="584">
        <v>79</v>
      </c>
      <c r="AW40" s="585">
        <v>3533</v>
      </c>
    </row>
    <row r="41" spans="1:49" ht="18" customHeight="1" thickBot="1">
      <c r="A41" s="598" t="s">
        <v>38</v>
      </c>
      <c r="B41" s="619">
        <f>(Z42+AE42+U42)/(Y42+AD42+T42)*100</f>
        <v>12.515570249473232</v>
      </c>
      <c r="C41" s="623">
        <f>AE42/AD42*100</f>
        <v>13.238941711451012</v>
      </c>
      <c r="D41" s="624">
        <f>Z42/Y42*100</f>
        <v>12.698961937716263</v>
      </c>
      <c r="E41" s="625">
        <f>U42/T42*100</f>
        <v>11.575447753190577</v>
      </c>
      <c r="F41" s="600"/>
      <c r="R41" s="730" t="s">
        <v>39</v>
      </c>
      <c r="S41" s="731"/>
      <c r="T41" s="586">
        <v>4785</v>
      </c>
      <c r="U41" s="587">
        <v>464</v>
      </c>
      <c r="V41" s="588">
        <v>88</v>
      </c>
      <c r="W41" s="588">
        <v>21</v>
      </c>
      <c r="X41" s="589">
        <v>1449</v>
      </c>
      <c r="Y41" s="586">
        <v>4822</v>
      </c>
      <c r="Z41" s="587">
        <v>522</v>
      </c>
      <c r="AA41" s="588">
        <v>83</v>
      </c>
      <c r="AB41" s="588">
        <v>30</v>
      </c>
      <c r="AC41" s="589">
        <v>1579</v>
      </c>
      <c r="AD41" s="586">
        <v>4821</v>
      </c>
      <c r="AE41" s="587">
        <v>575</v>
      </c>
      <c r="AF41" s="588">
        <v>93</v>
      </c>
      <c r="AG41" s="588">
        <v>29</v>
      </c>
      <c r="AH41" s="589">
        <v>1743</v>
      </c>
      <c r="AI41" s="586">
        <v>4947</v>
      </c>
      <c r="AJ41" s="587">
        <v>550</v>
      </c>
      <c r="AK41" s="588">
        <v>93</v>
      </c>
      <c r="AL41" s="588">
        <v>23</v>
      </c>
      <c r="AM41" s="589">
        <v>1637</v>
      </c>
      <c r="AN41" s="586">
        <v>5139</v>
      </c>
      <c r="AO41" s="587">
        <v>573</v>
      </c>
      <c r="AP41" s="588">
        <v>112</v>
      </c>
      <c r="AQ41" s="588">
        <v>35</v>
      </c>
      <c r="AR41" s="589">
        <v>1827</v>
      </c>
      <c r="AS41" s="586">
        <v>5114</v>
      </c>
      <c r="AT41" s="587">
        <v>661</v>
      </c>
      <c r="AU41" s="588">
        <v>118</v>
      </c>
      <c r="AV41" s="588">
        <v>26</v>
      </c>
      <c r="AW41" s="589">
        <v>1991</v>
      </c>
    </row>
    <row r="42" spans="5:49" ht="18" customHeight="1" thickBot="1">
      <c r="E42" s="381"/>
      <c r="F42" s="600"/>
      <c r="R42" s="725" t="s">
        <v>172</v>
      </c>
      <c r="S42" s="726"/>
      <c r="T42" s="177">
        <f>SUM(T39:T41)</f>
        <v>27973</v>
      </c>
      <c r="U42" s="590">
        <f>SUM(U39:U41)</f>
        <v>3238</v>
      </c>
      <c r="V42" s="590">
        <f>SUM(V39:V41)</f>
        <v>681</v>
      </c>
      <c r="W42" s="590">
        <f>SUM(W39:W41)</f>
        <v>205</v>
      </c>
      <c r="X42" s="591">
        <f>SUM(X39:X41)</f>
        <v>10697</v>
      </c>
      <c r="Y42" s="177">
        <v>28900</v>
      </c>
      <c r="Z42" s="590">
        <v>3670</v>
      </c>
      <c r="AA42" s="590">
        <v>715</v>
      </c>
      <c r="AB42" s="590">
        <v>227</v>
      </c>
      <c r="AC42" s="591">
        <v>12078</v>
      </c>
      <c r="AD42" s="177">
        <v>29028</v>
      </c>
      <c r="AE42" s="590">
        <v>3843</v>
      </c>
      <c r="AF42" s="590">
        <v>749</v>
      </c>
      <c r="AG42" s="590">
        <v>236</v>
      </c>
      <c r="AH42" s="591">
        <v>12516</v>
      </c>
      <c r="AI42" s="177">
        <v>29482</v>
      </c>
      <c r="AJ42" s="590">
        <v>4020</v>
      </c>
      <c r="AK42" s="590">
        <v>810</v>
      </c>
      <c r="AL42" s="590">
        <v>228</v>
      </c>
      <c r="AM42" s="591">
        <v>13275</v>
      </c>
      <c r="AN42" s="177">
        <v>29816</v>
      </c>
      <c r="AO42" s="590">
        <v>4303</v>
      </c>
      <c r="AP42" s="590">
        <v>949</v>
      </c>
      <c r="AQ42" s="590">
        <v>287</v>
      </c>
      <c r="AR42" s="591">
        <v>14662</v>
      </c>
      <c r="AS42" s="177">
        <v>30262</v>
      </c>
      <c r="AT42" s="590">
        <v>4798</v>
      </c>
      <c r="AU42" s="590">
        <v>1125</v>
      </c>
      <c r="AV42" s="590">
        <v>313</v>
      </c>
      <c r="AW42" s="591">
        <v>16729</v>
      </c>
    </row>
    <row r="43" spans="20:24" ht="18" customHeight="1">
      <c r="T43" s="556">
        <v>27973</v>
      </c>
      <c r="U43" s="556">
        <v>3238</v>
      </c>
      <c r="V43" s="556">
        <v>681</v>
      </c>
      <c r="W43" s="556">
        <v>205</v>
      </c>
      <c r="X43" s="556">
        <v>10697</v>
      </c>
    </row>
    <row r="65" ht="13.5">
      <c r="F65" s="371"/>
    </row>
  </sheetData>
  <mergeCells count="13">
    <mergeCell ref="A4:A5"/>
    <mergeCell ref="B4:E4"/>
    <mergeCell ref="R24:R25"/>
    <mergeCell ref="R26:R31"/>
    <mergeCell ref="R32:R38"/>
    <mergeCell ref="R6:R11"/>
    <mergeCell ref="R12:R13"/>
    <mergeCell ref="R14:R21"/>
    <mergeCell ref="R22:R23"/>
    <mergeCell ref="R42:S42"/>
    <mergeCell ref="R39:S39"/>
    <mergeCell ref="R40:S40"/>
    <mergeCell ref="R41:S41"/>
  </mergeCells>
  <printOptions horizontalCentered="1"/>
  <pageMargins left="0.7874015748031497" right="0.5905511811023623" top="0.7874015748031497" bottom="0.7874015748031497" header="0.5118110236220472" footer="0.5905511811023623"/>
  <pageSetup horizontalDpi="600" verticalDpi="600" orientation="portrait" paperSize="9" scale="95" r:id="rId2"/>
  <headerFooter alignWithMargins="0">
    <oddFooter>&amp;C参考：過去3年間の値〔&amp;P/1〕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静岡県民生部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こども家庭課</dc:creator>
  <cp:keywords/>
  <dc:description/>
  <cp:lastModifiedBy>00253472</cp:lastModifiedBy>
  <cp:lastPrinted>2016-09-16T06:45:09Z</cp:lastPrinted>
  <dcterms:created xsi:type="dcterms:W3CDTF">1998-04-21T07:51:33Z</dcterms:created>
  <dcterms:modified xsi:type="dcterms:W3CDTF">2016-09-16T06:45:16Z</dcterms:modified>
  <cp:category/>
  <cp:version/>
  <cp:contentType/>
  <cp:contentStatus/>
</cp:coreProperties>
</file>