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150" windowWidth="10245" windowHeight="8145" tabRatio="711" activeTab="0"/>
  </bookViews>
  <sheets>
    <sheet name="表紙" sheetId="1" r:id="rId1"/>
    <sheet name="1.6歳" sheetId="2" r:id="rId2"/>
    <sheet name="3歳（その1）" sheetId="3" r:id="rId3"/>
    <sheet name="3歳（その2)" sheetId="4" r:id="rId4"/>
    <sheet name="参考_年次推移" sheetId="5" r:id="rId5"/>
    <sheet name="参考_過去３年間" sheetId="6" r:id="rId6"/>
  </sheets>
  <definedNames>
    <definedName name="_xlnm.Print_Area" localSheetId="1">'1.6歳'!$B$1:$AJ$52</definedName>
    <definedName name="_xlnm.Print_Area" localSheetId="2">'3歳（その1）'!$B$1:$AI$52</definedName>
    <definedName name="_xlnm.Print_Area" localSheetId="3">'3歳（その2)'!$B$1:$AX$52</definedName>
    <definedName name="_xlnm.Print_Area" localSheetId="5">'参考_過去３年間'!$A$1:$M$45</definedName>
    <definedName name="_xlnm.Print_Area" localSheetId="4">'参考_年次推移'!$A$1:$AK$56</definedName>
    <definedName name="_xlnm.Print_Area" localSheetId="0">'表紙'!$A$1:$H$42</definedName>
    <definedName name="_xlnm.Print_Titles" localSheetId="1">'1.6歳'!$B:$D</definedName>
    <definedName name="_xlnm.Print_Titles" localSheetId="2">'3歳（その1）'!$B:$D</definedName>
    <definedName name="_xlnm.Print_Titles" localSheetId="3">'3歳（その2)'!$B:$D</definedName>
  </definedNames>
  <calcPr fullCalcOnLoad="1"/>
</workbook>
</file>

<file path=xl/sharedStrings.xml><?xml version="1.0" encoding="utf-8"?>
<sst xmlns="http://schemas.openxmlformats.org/spreadsheetml/2006/main" count="751" uniqueCount="234">
  <si>
    <t>受診率</t>
  </si>
  <si>
    <t>御前崎市</t>
  </si>
  <si>
    <t>磐田市</t>
  </si>
  <si>
    <t>掛川市</t>
  </si>
  <si>
    <t>袋井市</t>
  </si>
  <si>
    <t>湖西市</t>
  </si>
  <si>
    <t>森町</t>
  </si>
  <si>
    <t>処置歯</t>
  </si>
  <si>
    <t>未処置歯</t>
  </si>
  <si>
    <t>C型</t>
  </si>
  <si>
    <t>B型</t>
  </si>
  <si>
    <t>A型</t>
  </si>
  <si>
    <t>Ｏ型</t>
  </si>
  <si>
    <t>受診者数</t>
  </si>
  <si>
    <t>対象者数</t>
  </si>
  <si>
    <t>菊川市</t>
  </si>
  <si>
    <t>割合</t>
  </si>
  <si>
    <t>下田市</t>
  </si>
  <si>
    <t>東伊豆町</t>
  </si>
  <si>
    <t>河津町</t>
  </si>
  <si>
    <t>南伊豆町</t>
  </si>
  <si>
    <t>西伊豆町</t>
  </si>
  <si>
    <t>熱海市</t>
  </si>
  <si>
    <t>伊東市</t>
  </si>
  <si>
    <t>沼津市</t>
  </si>
  <si>
    <t>三島市</t>
  </si>
  <si>
    <t>裾野市</t>
  </si>
  <si>
    <t>伊豆の国市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</si>
  <si>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</si>
  <si>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</si>
  <si>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</si>
  <si>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</si>
  <si>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</si>
  <si>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</si>
  <si>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</si>
  <si>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</si>
  <si>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松崎町</t>
  </si>
  <si>
    <t>伊豆市</t>
  </si>
  <si>
    <t>静岡県</t>
  </si>
  <si>
    <t>浜松市</t>
  </si>
  <si>
    <t>川根本町</t>
  </si>
  <si>
    <t>吉田町</t>
  </si>
  <si>
    <t>牧之原市</t>
  </si>
  <si>
    <t>島田市</t>
  </si>
  <si>
    <t>藤枝市</t>
  </si>
  <si>
    <t>　　1歳６か月児</t>
  </si>
  <si>
    <t>　　 ３   歳   児</t>
  </si>
  <si>
    <t>焼津市</t>
  </si>
  <si>
    <t>人数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</si>
  <si>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</si>
  <si>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</si>
  <si>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</si>
  <si>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</si>
  <si>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</si>
  <si>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</si>
  <si>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</si>
  <si>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</si>
  <si>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</si>
  <si>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10本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</si>
  <si>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</si>
  <si>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</si>
  <si>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</si>
  <si>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</si>
  <si>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</si>
  <si>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</si>
  <si>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</si>
  <si>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</si>
  <si>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</si>
  <si>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</si>
  <si>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5本以上</t>
  </si>
  <si>
    <t>9本以上</t>
  </si>
  <si>
    <t>年度</t>
  </si>
  <si>
    <t>H23</t>
  </si>
  <si>
    <t>静岡県　　健康福祉部　医療健康局健康増進課</t>
  </si>
  <si>
    <t>賀茂</t>
  </si>
  <si>
    <t>熱海</t>
  </si>
  <si>
    <t>御殿場</t>
  </si>
  <si>
    <t>富士</t>
  </si>
  <si>
    <t>東部</t>
  </si>
  <si>
    <t>西部</t>
  </si>
  <si>
    <t>不正咬合
（要注意）</t>
  </si>
  <si>
    <r>
      <t>その他の異常
（</t>
    </r>
    <r>
      <rPr>
        <sz val="11"/>
        <rFont val="ＭＳ Ｐ明朝"/>
        <family val="1"/>
      </rPr>
      <t>あり）</t>
    </r>
  </si>
  <si>
    <r>
      <t>Ｏ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</si>
  <si>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Ｏ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</si>
  <si>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きれい</t>
  </si>
  <si>
    <t>1.5-1.7</t>
  </si>
  <si>
    <t>1.6-1.7</t>
  </si>
  <si>
    <t>1.6-1.7</t>
  </si>
  <si>
    <t>1.6-2.0</t>
  </si>
  <si>
    <t>1.6-1.8</t>
  </si>
  <si>
    <t>1.6-1.11</t>
  </si>
  <si>
    <t>1.5-1.7</t>
  </si>
  <si>
    <t>1.7-1.11</t>
  </si>
  <si>
    <t>1.6-1.11</t>
  </si>
  <si>
    <t>1.7-1.11</t>
  </si>
  <si>
    <t>1.6-1.11</t>
  </si>
  <si>
    <t>1.6-1.7</t>
  </si>
  <si>
    <t>1.6-2.0</t>
  </si>
  <si>
    <t>1.6-1.11</t>
  </si>
  <si>
    <t>1.6-1.7</t>
  </si>
  <si>
    <t>1.6-1.7</t>
  </si>
  <si>
    <t>1.6-1.8</t>
  </si>
  <si>
    <t>1.7-1.11</t>
  </si>
  <si>
    <t>1.6-1.7</t>
  </si>
  <si>
    <t>1.6-2.0</t>
  </si>
  <si>
    <t>1.6-1.11</t>
  </si>
  <si>
    <t>1.6-1.8</t>
  </si>
  <si>
    <t>1.6-1.11</t>
  </si>
  <si>
    <t>1.7-2.1</t>
  </si>
  <si>
    <t>1.6-1.11</t>
  </si>
  <si>
    <t>1.7-1.11</t>
  </si>
  <si>
    <t>1.6-1.11</t>
  </si>
  <si>
    <t>1.6-1.11</t>
  </si>
  <si>
    <t>1.6-1.8</t>
  </si>
  <si>
    <t>1.6-1.8</t>
  </si>
  <si>
    <t>むし歯のない者の数</t>
  </si>
  <si>
    <t>むし歯のある者の数</t>
  </si>
  <si>
    <t>むし歯のある者の割合</t>
  </si>
  <si>
    <t>一人平均のむし歯の数</t>
  </si>
  <si>
    <t>むし歯の数の計</t>
  </si>
  <si>
    <t>歯の汚れ(人数）</t>
  </si>
  <si>
    <t>歯の汚れ(割合）</t>
  </si>
  <si>
    <t>市町名等</t>
  </si>
  <si>
    <r>
      <t>合計</t>
    </r>
    <r>
      <rPr>
        <sz val="9"/>
        <rFont val="ＭＳ Ｐ明朝"/>
        <family val="1"/>
      </rPr>
      <t>（政令指定都市を除く）</t>
    </r>
  </si>
  <si>
    <t>健康福祉センター別集計（再掲）</t>
  </si>
  <si>
    <t>―</t>
  </si>
  <si>
    <r>
      <t>C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</si>
  <si>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C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</si>
  <si>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0本</t>
  </si>
  <si>
    <t>5本
以上</t>
  </si>
  <si>
    <t>9本
以上</t>
  </si>
  <si>
    <t>再掲</t>
  </si>
  <si>
    <t>受診
者数
(人)</t>
  </si>
  <si>
    <t>むし歯数ごとの人数（人）</t>
  </si>
  <si>
    <t>むし歯数ごとの割合 （％）</t>
  </si>
  <si>
    <t>H1</t>
  </si>
  <si>
    <t>H2</t>
  </si>
  <si>
    <r>
      <t>H3</t>
    </r>
  </si>
  <si>
    <r>
      <t>H4</t>
    </r>
  </si>
  <si>
    <r>
      <t>H5</t>
    </r>
  </si>
  <si>
    <r>
      <t>H6</t>
    </r>
  </si>
  <si>
    <r>
      <t>H7</t>
    </r>
  </si>
  <si>
    <r>
      <t>H8</t>
    </r>
  </si>
  <si>
    <r>
      <t>H9</t>
    </r>
  </si>
  <si>
    <r>
      <t>H10</t>
    </r>
  </si>
  <si>
    <r>
      <t>H11</t>
    </r>
  </si>
  <si>
    <r>
      <t>H12</t>
    </r>
  </si>
  <si>
    <r>
      <t>H13</t>
    </r>
  </si>
  <si>
    <r>
      <t>H14</t>
    </r>
  </si>
  <si>
    <r>
      <t>H15</t>
    </r>
  </si>
  <si>
    <r>
      <t>H16</t>
    </r>
  </si>
  <si>
    <r>
      <t>H17</t>
    </r>
  </si>
  <si>
    <r>
      <t>H18</t>
    </r>
  </si>
  <si>
    <r>
      <t>H19</t>
    </r>
  </si>
  <si>
    <r>
      <t>H20</t>
    </r>
  </si>
  <si>
    <r>
      <t>H21</t>
    </r>
  </si>
  <si>
    <t>H22</t>
  </si>
  <si>
    <t>H24</t>
  </si>
  <si>
    <t>H25</t>
  </si>
  <si>
    <t>受診率</t>
  </si>
  <si>
    <t>有病者率</t>
  </si>
  <si>
    <t>う歯数</t>
  </si>
  <si>
    <t>(%)</t>
  </si>
  <si>
    <t>３歳児健康診査〔歯科〕　受診率の年次推移</t>
  </si>
  <si>
    <t>１歳６か月児健康診査〔歯科〕　受診率の年次推移</t>
  </si>
  <si>
    <t>不詳</t>
  </si>
  <si>
    <t>中部</t>
  </si>
  <si>
    <t>賀　茂</t>
  </si>
  <si>
    <t>熱　海</t>
  </si>
  <si>
    <t>東　部</t>
  </si>
  <si>
    <t>富　士</t>
  </si>
  <si>
    <t>中　部</t>
  </si>
  <si>
    <t>西　部</t>
  </si>
  <si>
    <t>健康福祉
センター</t>
  </si>
  <si>
    <t>年間の
健診回数</t>
  </si>
  <si>
    <t>健診時の
月齢</t>
  </si>
  <si>
    <t>―</t>
  </si>
  <si>
    <t>軟組識疾患
（あり）</t>
  </si>
  <si>
    <t>2.11-3.1</t>
  </si>
  <si>
    <t>3.1-3.2</t>
  </si>
  <si>
    <t>3.0-3.1</t>
  </si>
  <si>
    <t>3.0-4.0</t>
  </si>
  <si>
    <t>3.0-3.2</t>
  </si>
  <si>
    <t>3.0-3.11</t>
  </si>
  <si>
    <t>3.1-3.11</t>
  </si>
  <si>
    <t>3.0-3.7</t>
  </si>
  <si>
    <t>3.2-3.11</t>
  </si>
  <si>
    <t>3.3-3.11</t>
  </si>
  <si>
    <t>―</t>
  </si>
  <si>
    <t>健康診査結果〔歯科〕の概要</t>
  </si>
  <si>
    <t>少ない</t>
  </si>
  <si>
    <t>多い</t>
  </si>
  <si>
    <t>※　本書は、こども家庭課から提供された県内市町の結果、及び静岡市、浜松市から提供された結果をとりまとめたものである。</t>
  </si>
  <si>
    <t>浜松市</t>
  </si>
  <si>
    <t>24年度</t>
  </si>
  <si>
    <t>25年度</t>
  </si>
  <si>
    <t>むし歯を持つ者の割合</t>
  </si>
  <si>
    <t>※　本書において「むし歯」という表現には、未処置歯と処置歯が含まれる。</t>
  </si>
  <si>
    <t>参 考</t>
  </si>
  <si>
    <t>１．１歳６か月児健康診査結果の年次推移</t>
  </si>
  <si>
    <t>２．３歳児健康診査結果の年次推移</t>
  </si>
  <si>
    <t>１歳６か月児健康診査　むし歯を持つ者の割合の年次推移</t>
  </si>
  <si>
    <t>３歳児健康診査　むし歯を持つ者の割合の年次推移</t>
  </si>
  <si>
    <t>３歳児健康診査　一人平均むし歯数の年次推移</t>
  </si>
  <si>
    <t>３歳児健康診査　むし歯を5本以上及び9本以上持つ者の割合の年次推移</t>
  </si>
  <si>
    <t>平成 26年度</t>
  </si>
  <si>
    <t>１歳６か月児健康診査結果〔歯科〕　(平成26年度)</t>
  </si>
  <si>
    <t>3歳児健康診査結果〔歯科〕　（平成26年度)　その１</t>
  </si>
  <si>
    <t>３歳児健康診査結果〔歯科〕 （平成26年度） その２　　　</t>
  </si>
  <si>
    <t>富士市</t>
  </si>
  <si>
    <t>H26</t>
  </si>
  <si>
    <t>26年度</t>
  </si>
  <si>
    <t>平成27年10月14日修正</t>
  </si>
  <si>
    <t>３．３歳児健康診査結果の過去３年間の値（平成24～26年度）</t>
  </si>
  <si>
    <t>(%)</t>
  </si>
  <si>
    <t>H26</t>
  </si>
  <si>
    <t>H25</t>
  </si>
  <si>
    <t>H24</t>
  </si>
  <si>
    <t>H23</t>
  </si>
  <si>
    <t>H22</t>
  </si>
  <si>
    <t>むし歯数</t>
  </si>
  <si>
    <t>(人)</t>
  </si>
  <si>
    <t>(本)</t>
  </si>
  <si>
    <t>小計</t>
  </si>
  <si>
    <t>静岡県（政令市含む）</t>
  </si>
  <si>
    <t>受診者</t>
  </si>
  <si>
    <t>むし歯あり</t>
  </si>
  <si>
    <t>再掲5本以上</t>
  </si>
  <si>
    <t>再掲9本以上</t>
  </si>
  <si>
    <t>市町名</t>
  </si>
  <si>
    <t>24～26年度の計</t>
  </si>
  <si>
    <t>健福センター</t>
  </si>
  <si>
    <t>むし歯を持つ者の割合（３歳児健康診査、H24～26年度の計）</t>
  </si>
  <si>
    <t>平成27年７月１日公表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</si>
</sst>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;_ "/>
    <numFmt numFmtId="179" formatCode="0.00;_ "/>
    <numFmt numFmtId="180" formatCode="0_);[Red]\(0\)"/>
    <numFmt numFmtId="181" formatCode="0.0%"/>
    <numFmt numFmtId="182" formatCode="#,###\ &quot;人&quot;;[Red]\-#,###"/>
    <numFmt numFmtId="183" formatCode="#,###\ &quot;人&quot;;\-#,###\ &quot;人&quot;;&quot;-  &quot;"/>
    <numFmt numFmtId="184" formatCode="0.00%;\-0.00%;&quot;-  &quot;\ "/>
    <numFmt numFmtId="185" formatCode="#,##0&quot; 本&quot;;;&quot;- &quot;"/>
    <numFmt numFmtId="186" formatCode="0.00&quot; 本&quot;;;&quot;- &quot;"/>
    <numFmt numFmtId="187" formatCode="0.0%;\-0.0%;&quot;-  &quot;\ "/>
    <numFmt numFmtId="188" formatCode="#,###;;&quot;- &quot;"/>
    <numFmt numFmtId="189" formatCode="0.0%;\-0.0%;0.0%\ "/>
    <numFmt numFmtId="190" formatCode="0.0;;&quot;- &quot;"/>
    <numFmt numFmtId="191" formatCode="0.0%;\-0.0%;&quot;-  &quot;"/>
    <numFmt numFmtId="192" formatCode="0_ "/>
    <numFmt numFmtId="193" formatCode="0;_ "/>
    <numFmt numFmtId="194" formatCode="[$-411]ggge&quot;年&quot;m&quot;月&quot;d&quot;日&quot;;@"/>
    <numFmt numFmtId="195" formatCode="0.00000_ "/>
    <numFmt numFmtId="196" formatCode="0.0000_ "/>
    <numFmt numFmtId="197" formatCode="0.000_ "/>
    <numFmt numFmtId="198" formatCode="0.00_ "/>
    <numFmt numFmtId="199" formatCode="0.0000"/>
    <numFmt numFmtId="200" formatCode="0.000"/>
    <numFmt numFmtId="201" formatCode="0.0"/>
    <numFmt numFmtId="202" formatCode="#,##0.000;[Red]\-#,##0.000"/>
    <numFmt numFmtId="203" formatCode="#,##0.0_ ;[Red]\-#,##0.0\ "/>
    <numFmt numFmtId="204" formatCode="0.00000"/>
    <numFmt numFmtId="205" formatCode="#,##0.0000;[Red]\-#,##0.0000"/>
    <numFmt numFmtId="206" formatCode="0;_砀"/>
    <numFmt numFmtId="207" formatCode="0.0_);[Red]\(0.0\)"/>
    <numFmt numFmtId="208" formatCode="0.0000000_ "/>
    <numFmt numFmtId="209" formatCode="0.000000_ "/>
    <numFmt numFmtId="210" formatCode="0.00000000_ "/>
    <numFmt numFmtId="211" formatCode="0.000000000_ "/>
    <numFmt numFmtId="212" formatCode="0.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_ "/>
    <numFmt numFmtId="218" formatCode="0.00_);[Red]\(0.00\)"/>
    <numFmt numFmtId="219" formatCode="#,###\ &quot;人&quot;;\-#,###\ &quot;人&quot;;&quot;-&quot;"/>
    <numFmt numFmtId="220" formatCode="0.00%;\-0.00%;\-\ "/>
    <numFmt numFmtId="221" formatCode="0.00%;\-0.00%;\-\ \%"/>
    <numFmt numFmtId="222" formatCode="0.00%;\-0.00%;&quot;- %&quot;\ "/>
    <numFmt numFmtId="223" formatCode="#,##0&quot;本&quot;"/>
    <numFmt numFmtId="224" formatCode="#,##0&quot; 本&quot;;;&quot;- 本&quot;"/>
    <numFmt numFmtId="225" formatCode="#.##&quot; 本&quot;;;&quot;- &quot;"/>
    <numFmt numFmtId="226" formatCode="0;;&quot;- &quot;"/>
    <numFmt numFmtId="227" formatCode="0,000;;&quot;- &quot;"/>
    <numFmt numFmtId="228" formatCode="#,###.0;;&quot;- &quot;"/>
    <numFmt numFmtId="229" formatCode="#,###.00;;&quot;- &quot;"/>
    <numFmt numFmtId="230" formatCode="#,000;;&quot;- &quot;"/>
    <numFmt numFmtId="231" formatCode="#.000;;&quot;- &quot;"/>
    <numFmt numFmtId="232" formatCode="0.0%;;&quot;- &quot;"/>
    <numFmt numFmtId="233" formatCode="0.00%;;&quot;- &quot;"/>
    <numFmt numFmtId="234" formatCode="0.00;;&quot;- 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5.75"/>
      <name val="ＭＳ Ｐゴシック"/>
      <family val="3"/>
    </font>
    <font>
      <sz val="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0" fillId="0" borderId="0" xfId="49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4" fontId="7" fillId="0" borderId="0" xfId="49" applyNumberFormat="1" applyFont="1" applyFill="1" applyBorder="1" applyAlignment="1">
      <alignment horizontal="right" vertical="center"/>
    </xf>
    <xf numFmtId="182" fontId="7" fillId="0" borderId="10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 horizontal="right" vertical="center"/>
    </xf>
    <xf numFmtId="183" fontId="7" fillId="0" borderId="10" xfId="49" applyNumberFormat="1" applyFont="1" applyFill="1" applyBorder="1" applyAlignment="1">
      <alignment horizontal="right" vertical="center"/>
    </xf>
    <xf numFmtId="183" fontId="7" fillId="0" borderId="12" xfId="49" applyNumberFormat="1" applyFont="1" applyFill="1" applyBorder="1" applyAlignment="1">
      <alignment horizontal="right" vertical="center"/>
    </xf>
    <xf numFmtId="182" fontId="7" fillId="0" borderId="13" xfId="49" applyNumberFormat="1" applyFont="1" applyFill="1" applyBorder="1" applyAlignment="1">
      <alignment horizontal="right" vertical="center"/>
    </xf>
    <xf numFmtId="183" fontId="7" fillId="0" borderId="13" xfId="49" applyNumberFormat="1" applyFont="1" applyFill="1" applyBorder="1" applyAlignment="1">
      <alignment horizontal="right" vertical="center"/>
    </xf>
    <xf numFmtId="183" fontId="7" fillId="0" borderId="14" xfId="49" applyNumberFormat="1" applyFont="1" applyFill="1" applyBorder="1" applyAlignment="1">
      <alignment horizontal="right" vertical="center"/>
    </xf>
    <xf numFmtId="182" fontId="7" fillId="0" borderId="15" xfId="49" applyNumberFormat="1" applyFont="1" applyFill="1" applyBorder="1" applyAlignment="1">
      <alignment horizontal="right" vertical="center"/>
    </xf>
    <xf numFmtId="183" fontId="7" fillId="0" borderId="15" xfId="49" applyNumberFormat="1" applyFont="1" applyFill="1" applyBorder="1" applyAlignment="1">
      <alignment horizontal="right" vertical="center"/>
    </xf>
    <xf numFmtId="183" fontId="7" fillId="0" borderId="16" xfId="49" applyNumberFormat="1" applyFont="1" applyFill="1" applyBorder="1" applyAlignment="1">
      <alignment horizontal="right" vertical="center"/>
    </xf>
    <xf numFmtId="185" fontId="7" fillId="0" borderId="17" xfId="49" applyNumberFormat="1" applyFont="1" applyFill="1" applyBorder="1" applyAlignment="1">
      <alignment horizontal="right" vertical="center"/>
    </xf>
    <xf numFmtId="183" fontId="7" fillId="0" borderId="11" xfId="49" applyNumberFormat="1" applyFont="1" applyFill="1" applyBorder="1" applyAlignment="1">
      <alignment horizontal="right" vertical="center"/>
    </xf>
    <xf numFmtId="183" fontId="7" fillId="0" borderId="18" xfId="49" applyNumberFormat="1" applyFont="1" applyFill="1" applyBorder="1" applyAlignment="1">
      <alignment horizontal="right" vertical="center"/>
    </xf>
    <xf numFmtId="182" fontId="7" fillId="0" borderId="19" xfId="49" applyNumberFormat="1" applyFont="1" applyFill="1" applyBorder="1" applyAlignment="1">
      <alignment horizontal="right" vertical="center"/>
    </xf>
    <xf numFmtId="185" fontId="7" fillId="0" borderId="20" xfId="49" applyNumberFormat="1" applyFont="1" applyFill="1" applyBorder="1" applyAlignment="1">
      <alignment horizontal="right" vertical="center"/>
    </xf>
    <xf numFmtId="181" fontId="7" fillId="0" borderId="0" xfId="42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  <xf numFmtId="186" fontId="7" fillId="0" borderId="0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185" fontId="7" fillId="0" borderId="21" xfId="49" applyNumberFormat="1" applyFont="1" applyFill="1" applyBorder="1" applyAlignment="1">
      <alignment horizontal="right" vertical="center"/>
    </xf>
    <xf numFmtId="182" fontId="7" fillId="0" borderId="22" xfId="49" applyNumberFormat="1" applyFont="1" applyFill="1" applyBorder="1" applyAlignment="1">
      <alignment horizontal="right" vertical="center"/>
    </xf>
    <xf numFmtId="182" fontId="7" fillId="0" borderId="23" xfId="49" applyNumberFormat="1" applyFont="1" applyFill="1" applyBorder="1" applyAlignment="1">
      <alignment horizontal="right" vertical="center"/>
    </xf>
    <xf numFmtId="182" fontId="7" fillId="0" borderId="24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>
      <alignment horizontal="right" vertical="center"/>
    </xf>
    <xf numFmtId="182" fontId="7" fillId="0" borderId="27" xfId="49" applyNumberFormat="1" applyFont="1" applyFill="1" applyBorder="1" applyAlignment="1">
      <alignment horizontal="right" vertical="center"/>
    </xf>
    <xf numFmtId="182" fontId="7" fillId="0" borderId="28" xfId="49" applyNumberFormat="1" applyFont="1" applyFill="1" applyBorder="1" applyAlignment="1">
      <alignment horizontal="right" vertical="center"/>
    </xf>
    <xf numFmtId="182" fontId="7" fillId="0" borderId="29" xfId="49" applyNumberFormat="1" applyFont="1" applyFill="1" applyBorder="1" applyAlignment="1">
      <alignment horizontal="right" vertical="center"/>
    </xf>
    <xf numFmtId="183" fontId="7" fillId="0" borderId="30" xfId="49" applyNumberFormat="1" applyFont="1" applyFill="1" applyBorder="1" applyAlignment="1">
      <alignment horizontal="right" vertical="center"/>
    </xf>
    <xf numFmtId="183" fontId="7" fillId="0" borderId="31" xfId="49" applyNumberFormat="1" applyFont="1" applyFill="1" applyBorder="1" applyAlignment="1">
      <alignment horizontal="right" vertical="center"/>
    </xf>
    <xf numFmtId="183" fontId="7" fillId="0" borderId="19" xfId="49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38" fontId="32" fillId="0" borderId="0" xfId="49" applyFont="1" applyFill="1" applyBorder="1" applyAlignment="1">
      <alignment horizontal="right" vertical="center" shrinkToFit="1"/>
    </xf>
    <xf numFmtId="187" fontId="32" fillId="0" borderId="0" xfId="49" applyNumberFormat="1" applyFont="1" applyFill="1" applyBorder="1" applyAlignment="1">
      <alignment horizontal="right" vertical="center" shrinkToFit="1"/>
    </xf>
    <xf numFmtId="183" fontId="32" fillId="0" borderId="34" xfId="49" applyNumberFormat="1" applyFont="1" applyFill="1" applyBorder="1" applyAlignment="1">
      <alignment horizontal="right" vertical="center" shrinkToFit="1"/>
    </xf>
    <xf numFmtId="183" fontId="32" fillId="0" borderId="35" xfId="49" applyNumberFormat="1" applyFont="1" applyFill="1" applyBorder="1" applyAlignment="1">
      <alignment horizontal="right" vertical="center" shrinkToFit="1"/>
    </xf>
    <xf numFmtId="183" fontId="32" fillId="0" borderId="36" xfId="49" applyNumberFormat="1" applyFont="1" applyFill="1" applyBorder="1" applyAlignment="1">
      <alignment horizontal="right" vertical="center" shrinkToFit="1"/>
    </xf>
    <xf numFmtId="183" fontId="32" fillId="0" borderId="37" xfId="49" applyNumberFormat="1" applyFont="1" applyFill="1" applyBorder="1" applyAlignment="1">
      <alignment horizontal="right" vertical="center" shrinkToFit="1"/>
    </xf>
    <xf numFmtId="183" fontId="32" fillId="0" borderId="38" xfId="49" applyNumberFormat="1" applyFont="1" applyFill="1" applyBorder="1" applyAlignment="1">
      <alignment horizontal="right" vertical="center" shrinkToFit="1"/>
    </xf>
    <xf numFmtId="183" fontId="32" fillId="0" borderId="39" xfId="49" applyNumberFormat="1" applyFont="1" applyFill="1" applyBorder="1" applyAlignment="1">
      <alignment horizontal="right" vertical="center" shrinkToFit="1"/>
    </xf>
    <xf numFmtId="183" fontId="32" fillId="0" borderId="40" xfId="49" applyNumberFormat="1" applyFont="1" applyFill="1" applyBorder="1" applyAlignment="1">
      <alignment horizontal="right" vertical="center" shrinkToFit="1"/>
    </xf>
    <xf numFmtId="183" fontId="32" fillId="0" borderId="41" xfId="49" applyNumberFormat="1" applyFont="1" applyFill="1" applyBorder="1" applyAlignment="1">
      <alignment horizontal="right" vertical="center" shrinkToFit="1"/>
    </xf>
    <xf numFmtId="183" fontId="32" fillId="0" borderId="17" xfId="49" applyNumberFormat="1" applyFont="1" applyFill="1" applyBorder="1" applyAlignment="1">
      <alignment horizontal="right" vertical="center" shrinkToFit="1"/>
    </xf>
    <xf numFmtId="183" fontId="32" fillId="0" borderId="42" xfId="49" applyNumberFormat="1" applyFont="1" applyFill="1" applyBorder="1" applyAlignment="1">
      <alignment horizontal="right" vertical="center" shrinkToFit="1"/>
    </xf>
    <xf numFmtId="183" fontId="32" fillId="0" borderId="43" xfId="49" applyNumberFormat="1" applyFont="1" applyFill="1" applyBorder="1" applyAlignment="1">
      <alignment horizontal="right" vertical="center" shrinkToFit="1"/>
    </xf>
    <xf numFmtId="183" fontId="32" fillId="0" borderId="44" xfId="49" applyNumberFormat="1" applyFont="1" applyFill="1" applyBorder="1" applyAlignment="1">
      <alignment horizontal="right" vertical="center" shrinkToFit="1"/>
    </xf>
    <xf numFmtId="183" fontId="32" fillId="0" borderId="45" xfId="49" applyNumberFormat="1" applyFont="1" applyFill="1" applyBorder="1" applyAlignment="1">
      <alignment horizontal="right" vertical="center" shrinkToFit="1"/>
    </xf>
    <xf numFmtId="183" fontId="32" fillId="0" borderId="46" xfId="49" applyNumberFormat="1" applyFont="1" applyFill="1" applyBorder="1" applyAlignment="1">
      <alignment horizontal="right" vertical="center" shrinkToFit="1"/>
    </xf>
    <xf numFmtId="183" fontId="32" fillId="0" borderId="47" xfId="49" applyNumberFormat="1" applyFont="1" applyFill="1" applyBorder="1" applyAlignment="1">
      <alignment horizontal="right" vertical="center" shrinkToFit="1"/>
    </xf>
    <xf numFmtId="183" fontId="32" fillId="0" borderId="20" xfId="49" applyNumberFormat="1" applyFont="1" applyFill="1" applyBorder="1" applyAlignment="1">
      <alignment horizontal="right" vertical="center" shrinkToFit="1"/>
    </xf>
    <xf numFmtId="187" fontId="32" fillId="0" borderId="41" xfId="49" applyNumberFormat="1" applyFont="1" applyFill="1" applyBorder="1" applyAlignment="1">
      <alignment horizontal="right" vertical="center" shrinkToFit="1"/>
    </xf>
    <xf numFmtId="187" fontId="32" fillId="0" borderId="43" xfId="49" applyNumberFormat="1" applyFont="1" applyFill="1" applyBorder="1" applyAlignment="1">
      <alignment horizontal="right" vertical="center" shrinkToFit="1"/>
    </xf>
    <xf numFmtId="187" fontId="32" fillId="0" borderId="45" xfId="49" applyNumberFormat="1" applyFont="1" applyFill="1" applyBorder="1" applyAlignment="1">
      <alignment horizontal="right" vertical="center" shrinkToFit="1"/>
    </xf>
    <xf numFmtId="187" fontId="32" fillId="0" borderId="35" xfId="49" applyNumberFormat="1" applyFont="1" applyFill="1" applyBorder="1" applyAlignment="1">
      <alignment horizontal="right" vertical="center" shrinkToFit="1"/>
    </xf>
    <xf numFmtId="187" fontId="32" fillId="0" borderId="38" xfId="49" applyNumberFormat="1" applyFont="1" applyFill="1" applyBorder="1" applyAlignment="1">
      <alignment horizontal="right" vertical="center" shrinkToFit="1"/>
    </xf>
    <xf numFmtId="187" fontId="32" fillId="0" borderId="47" xfId="49" applyNumberFormat="1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183" fontId="7" fillId="0" borderId="0" xfId="49" applyNumberFormat="1" applyFont="1" applyFill="1" applyBorder="1" applyAlignment="1">
      <alignment horizontal="right" vertical="center"/>
    </xf>
    <xf numFmtId="183" fontId="32" fillId="0" borderId="0" xfId="49" applyNumberFormat="1" applyFont="1" applyFill="1" applyBorder="1" applyAlignment="1">
      <alignment horizontal="right" vertical="center" shrinkToFit="1"/>
    </xf>
    <xf numFmtId="38" fontId="33" fillId="0" borderId="0" xfId="49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185" fontId="7" fillId="0" borderId="53" xfId="49" applyNumberFormat="1" applyFont="1" applyFill="1" applyBorder="1" applyAlignment="1">
      <alignment horizontal="right" vertical="center"/>
    </xf>
    <xf numFmtId="185" fontId="7" fillId="0" borderId="54" xfId="49" applyNumberFormat="1" applyFont="1" applyFill="1" applyBorder="1" applyAlignment="1">
      <alignment horizontal="right" vertical="center"/>
    </xf>
    <xf numFmtId="185" fontId="7" fillId="0" borderId="55" xfId="49" applyNumberFormat="1" applyFont="1" applyFill="1" applyBorder="1" applyAlignment="1">
      <alignment horizontal="right" vertical="center"/>
    </xf>
    <xf numFmtId="185" fontId="7" fillId="0" borderId="56" xfId="49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/>
    </xf>
    <xf numFmtId="185" fontId="7" fillId="0" borderId="58" xfId="49" applyNumberFormat="1" applyFont="1" applyFill="1" applyBorder="1" applyAlignment="1">
      <alignment horizontal="right" vertical="center"/>
    </xf>
    <xf numFmtId="185" fontId="7" fillId="0" borderId="59" xfId="49" applyNumberFormat="1" applyFont="1" applyFill="1" applyBorder="1" applyAlignment="1">
      <alignment horizontal="right" vertical="center"/>
    </xf>
    <xf numFmtId="185" fontId="7" fillId="0" borderId="33" xfId="49" applyNumberFormat="1" applyFont="1" applyFill="1" applyBorder="1" applyAlignment="1">
      <alignment horizontal="right" vertical="center"/>
    </xf>
    <xf numFmtId="185" fontId="7" fillId="0" borderId="60" xfId="49" applyNumberFormat="1" applyFont="1" applyFill="1" applyBorder="1" applyAlignment="1">
      <alignment horizontal="right" vertical="center"/>
    </xf>
    <xf numFmtId="185" fontId="7" fillId="0" borderId="61" xfId="49" applyNumberFormat="1" applyFont="1" applyFill="1" applyBorder="1" applyAlignment="1">
      <alignment horizontal="right" vertical="center"/>
    </xf>
    <xf numFmtId="186" fontId="7" fillId="0" borderId="49" xfId="49" applyNumberFormat="1" applyFont="1" applyFill="1" applyBorder="1" applyAlignment="1">
      <alignment horizontal="right" vertical="center"/>
    </xf>
    <xf numFmtId="186" fontId="7" fillId="0" borderId="50" xfId="49" applyNumberFormat="1" applyFont="1" applyFill="1" applyBorder="1" applyAlignment="1">
      <alignment horizontal="right" vertical="center"/>
    </xf>
    <xf numFmtId="186" fontId="7" fillId="0" borderId="62" xfId="49" applyNumberFormat="1" applyFont="1" applyFill="1" applyBorder="1" applyAlignment="1">
      <alignment horizontal="right" vertical="center"/>
    </xf>
    <xf numFmtId="186" fontId="7" fillId="0" borderId="53" xfId="49" applyNumberFormat="1" applyFont="1" applyFill="1" applyBorder="1" applyAlignment="1">
      <alignment horizontal="right" vertical="center"/>
    </xf>
    <xf numFmtId="186" fontId="7" fillId="0" borderId="63" xfId="49" applyNumberFormat="1" applyFont="1" applyFill="1" applyBorder="1" applyAlignment="1">
      <alignment horizontal="right" vertical="center"/>
    </xf>
    <xf numFmtId="186" fontId="7" fillId="0" borderId="52" xfId="49" applyNumberFormat="1" applyFont="1" applyFill="1" applyBorder="1" applyAlignment="1">
      <alignment horizontal="right" vertical="center"/>
    </xf>
    <xf numFmtId="186" fontId="7" fillId="0" borderId="58" xfId="49" applyNumberFormat="1" applyFont="1" applyFill="1" applyBorder="1" applyAlignment="1">
      <alignment horizontal="right" vertical="center"/>
    </xf>
    <xf numFmtId="186" fontId="7" fillId="0" borderId="59" xfId="49" applyNumberFormat="1" applyFont="1" applyFill="1" applyBorder="1" applyAlignment="1">
      <alignment horizontal="right" vertical="center"/>
    </xf>
    <xf numFmtId="186" fontId="7" fillId="0" borderId="64" xfId="49" applyNumberFormat="1" applyFont="1" applyFill="1" applyBorder="1" applyAlignment="1">
      <alignment horizontal="right" vertical="center"/>
    </xf>
    <xf numFmtId="186" fontId="7" fillId="0" borderId="61" xfId="49" applyNumberFormat="1" applyFont="1" applyFill="1" applyBorder="1" applyAlignment="1">
      <alignment horizontal="right" vertical="center"/>
    </xf>
    <xf numFmtId="186" fontId="7" fillId="0" borderId="65" xfId="49" applyNumberFormat="1" applyFont="1" applyFill="1" applyBorder="1" applyAlignment="1">
      <alignment horizontal="right" vertical="center"/>
    </xf>
    <xf numFmtId="186" fontId="7" fillId="0" borderId="60" xfId="49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/>
    </xf>
    <xf numFmtId="185" fontId="7" fillId="0" borderId="66" xfId="49" applyNumberFormat="1" applyFont="1" applyFill="1" applyBorder="1" applyAlignment="1">
      <alignment horizontal="right" vertical="center"/>
    </xf>
    <xf numFmtId="185" fontId="7" fillId="0" borderId="67" xfId="49" applyNumberFormat="1" applyFont="1" applyFill="1" applyBorder="1" applyAlignment="1">
      <alignment horizontal="right" vertical="center"/>
    </xf>
    <xf numFmtId="185" fontId="7" fillId="0" borderId="68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182" fontId="32" fillId="0" borderId="0" xfId="49" applyNumberFormat="1" applyFont="1" applyFill="1" applyBorder="1" applyAlignment="1">
      <alignment horizontal="right" vertical="center"/>
    </xf>
    <xf numFmtId="188" fontId="30" fillId="0" borderId="59" xfId="49" applyNumberFormat="1" applyFont="1" applyBorder="1" applyAlignment="1">
      <alignment horizontal="right" vertical="center" shrinkToFit="1"/>
    </xf>
    <xf numFmtId="188" fontId="30" fillId="0" borderId="59" xfId="49" applyNumberFormat="1" applyFont="1" applyFill="1" applyBorder="1" applyAlignment="1">
      <alignment horizontal="right" vertical="center" shrinkToFit="1"/>
    </xf>
    <xf numFmtId="188" fontId="30" fillId="0" borderId="64" xfId="0" applyNumberFormat="1" applyFont="1" applyBorder="1" applyAlignment="1" quotePrefix="1">
      <alignment horizontal="right" vertical="center" shrinkToFit="1"/>
    </xf>
    <xf numFmtId="188" fontId="30" fillId="0" borderId="59" xfId="49" applyNumberFormat="1" applyFont="1" applyBorder="1" applyAlignment="1">
      <alignment vertical="center" shrinkToFit="1"/>
    </xf>
    <xf numFmtId="188" fontId="30" fillId="0" borderId="0" xfId="49" applyNumberFormat="1" applyFont="1" applyFill="1" applyBorder="1" applyAlignment="1">
      <alignment horizontal="right" vertical="center" shrinkToFit="1"/>
    </xf>
    <xf numFmtId="188" fontId="32" fillId="0" borderId="0" xfId="49" applyNumberFormat="1" applyFont="1" applyFill="1" applyBorder="1" applyAlignment="1">
      <alignment horizontal="right" vertical="center"/>
    </xf>
    <xf numFmtId="188" fontId="30" fillId="0" borderId="59" xfId="0" applyNumberFormat="1" applyFont="1" applyBorder="1" applyAlignment="1" quotePrefix="1">
      <alignment horizontal="right" vertical="center" shrinkToFit="1"/>
    </xf>
    <xf numFmtId="0" fontId="8" fillId="0" borderId="0" xfId="0" applyFont="1" applyAlignment="1">
      <alignment horizontal="right" vertical="center"/>
    </xf>
    <xf numFmtId="188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8" fontId="32" fillId="0" borderId="59" xfId="0" applyNumberFormat="1" applyFont="1" applyFill="1" applyBorder="1" applyAlignment="1">
      <alignment horizontal="right" vertical="center"/>
    </xf>
    <xf numFmtId="188" fontId="32" fillId="0" borderId="69" xfId="49" applyNumberFormat="1" applyFont="1" applyFill="1" applyBorder="1" applyAlignment="1">
      <alignment horizontal="right" vertical="center"/>
    </xf>
    <xf numFmtId="188" fontId="32" fillId="0" borderId="70" xfId="49" applyNumberFormat="1" applyFont="1" applyFill="1" applyBorder="1" applyAlignment="1">
      <alignment horizontal="right" vertical="center"/>
    </xf>
    <xf numFmtId="188" fontId="32" fillId="0" borderId="71" xfId="49" applyNumberFormat="1" applyFont="1" applyFill="1" applyBorder="1" applyAlignment="1">
      <alignment horizontal="right" vertical="center"/>
    </xf>
    <xf numFmtId="188" fontId="32" fillId="0" borderId="72" xfId="49" applyNumberFormat="1" applyFont="1" applyFill="1" applyBorder="1" applyAlignment="1">
      <alignment horizontal="right" vertical="center"/>
    </xf>
    <xf numFmtId="188" fontId="30" fillId="0" borderId="54" xfId="49" applyNumberFormat="1" applyFont="1" applyFill="1" applyBorder="1" applyAlignment="1">
      <alignment horizontal="right" vertical="center" shrinkToFit="1"/>
    </xf>
    <xf numFmtId="188" fontId="30" fillId="0" borderId="73" xfId="49" applyNumberFormat="1" applyFont="1" applyFill="1" applyBorder="1" applyAlignment="1">
      <alignment horizontal="right" vertical="center" shrinkToFit="1"/>
    </xf>
    <xf numFmtId="188" fontId="30" fillId="0" borderId="32" xfId="49" applyNumberFormat="1" applyFont="1" applyFill="1" applyBorder="1" applyAlignment="1">
      <alignment horizontal="right" vertical="center" shrinkToFit="1"/>
    </xf>
    <xf numFmtId="188" fontId="32" fillId="0" borderId="74" xfId="49" applyNumberFormat="1" applyFont="1" applyFill="1" applyBorder="1" applyAlignment="1">
      <alignment horizontal="right" vertical="center"/>
    </xf>
    <xf numFmtId="188" fontId="30" fillId="0" borderId="30" xfId="49" applyNumberFormat="1" applyFont="1" applyFill="1" applyBorder="1" applyAlignment="1">
      <alignment horizontal="right" vertical="center" shrinkToFit="1"/>
    </xf>
    <xf numFmtId="188" fontId="30" fillId="0" borderId="75" xfId="49" applyNumberFormat="1" applyFont="1" applyBorder="1" applyAlignment="1">
      <alignment horizontal="right" vertical="center" shrinkToFit="1"/>
    </xf>
    <xf numFmtId="188" fontId="30" fillId="0" borderId="75" xfId="0" applyNumberFormat="1" applyFont="1" applyBorder="1" applyAlignment="1" quotePrefix="1">
      <alignment horizontal="right" vertical="center" shrinkToFit="1"/>
    </xf>
    <xf numFmtId="188" fontId="30" fillId="0" borderId="75" xfId="49" applyNumberFormat="1" applyFont="1" applyBorder="1" applyAlignment="1">
      <alignment vertical="center" shrinkToFit="1"/>
    </xf>
    <xf numFmtId="188" fontId="35" fillId="0" borderId="75" xfId="49" applyNumberFormat="1" applyFont="1" applyBorder="1" applyAlignment="1">
      <alignment horizontal="right" vertical="center" shrinkToFit="1"/>
    </xf>
    <xf numFmtId="188" fontId="32" fillId="0" borderId="30" xfId="49" applyNumberFormat="1" applyFont="1" applyFill="1" applyBorder="1" applyAlignment="1">
      <alignment horizontal="right" vertical="center"/>
    </xf>
    <xf numFmtId="188" fontId="32" fillId="0" borderId="75" xfId="0" applyNumberFormat="1" applyFont="1" applyFill="1" applyBorder="1" applyAlignment="1">
      <alignment horizontal="right" vertical="center"/>
    </xf>
    <xf numFmtId="188" fontId="32" fillId="0" borderId="31" xfId="49" applyNumberFormat="1" applyFont="1" applyFill="1" applyBorder="1" applyAlignment="1">
      <alignment horizontal="right" vertical="center"/>
    </xf>
    <xf numFmtId="188" fontId="32" fillId="0" borderId="33" xfId="0" applyNumberFormat="1" applyFont="1" applyFill="1" applyBorder="1" applyAlignment="1">
      <alignment horizontal="right" vertical="center"/>
    </xf>
    <xf numFmtId="188" fontId="32" fillId="0" borderId="76" xfId="0" applyNumberFormat="1" applyFont="1" applyFill="1" applyBorder="1" applyAlignment="1">
      <alignment horizontal="right" vertical="center"/>
    </xf>
    <xf numFmtId="0" fontId="30" fillId="4" borderId="77" xfId="0" applyFont="1" applyFill="1" applyBorder="1" applyAlignment="1">
      <alignment horizontal="center" vertical="center" shrinkToFit="1"/>
    </xf>
    <xf numFmtId="0" fontId="30" fillId="4" borderId="78" xfId="0" applyFont="1" applyFill="1" applyBorder="1" applyAlignment="1">
      <alignment horizontal="center" vertical="center" shrinkToFit="1"/>
    </xf>
    <xf numFmtId="188" fontId="30" fillId="0" borderId="30" xfId="49" applyNumberFormat="1" applyFont="1" applyBorder="1" applyAlignment="1">
      <alignment horizontal="right" vertical="center" shrinkToFit="1"/>
    </xf>
    <xf numFmtId="188" fontId="30" fillId="0" borderId="30" xfId="0" applyNumberFormat="1" applyFont="1" applyBorder="1" applyAlignment="1" quotePrefix="1">
      <alignment horizontal="right" vertical="center" shrinkToFit="1"/>
    </xf>
    <xf numFmtId="188" fontId="30" fillId="0" borderId="30" xfId="49" applyNumberFormat="1" applyFont="1" applyBorder="1" applyAlignment="1">
      <alignment vertical="center" shrinkToFit="1"/>
    </xf>
    <xf numFmtId="188" fontId="35" fillId="0" borderId="30" xfId="49" applyNumberFormat="1" applyFont="1" applyBorder="1" applyAlignment="1">
      <alignment horizontal="right" vertical="center" shrinkToFit="1"/>
    </xf>
    <xf numFmtId="188" fontId="35" fillId="0" borderId="31" xfId="49" applyNumberFormat="1" applyFont="1" applyBorder="1" applyAlignment="1">
      <alignment horizontal="right" vertical="center" shrinkToFit="1"/>
    </xf>
    <xf numFmtId="188" fontId="35" fillId="0" borderId="76" xfId="49" applyNumberFormat="1" applyFont="1" applyBorder="1" applyAlignment="1">
      <alignment horizontal="right" vertical="center" shrinkToFit="1"/>
    </xf>
    <xf numFmtId="188" fontId="30" fillId="0" borderId="56" xfId="49" applyNumberFormat="1" applyFont="1" applyFill="1" applyBorder="1" applyAlignment="1">
      <alignment horizontal="right" vertical="center" shrinkToFit="1"/>
    </xf>
    <xf numFmtId="188" fontId="30" fillId="0" borderId="31" xfId="49" applyNumberFormat="1" applyFont="1" applyFill="1" applyBorder="1" applyAlignment="1">
      <alignment horizontal="right" vertical="center" shrinkToFit="1"/>
    </xf>
    <xf numFmtId="188" fontId="32" fillId="0" borderId="19" xfId="49" applyNumberFormat="1" applyFont="1" applyFill="1" applyBorder="1" applyAlignment="1">
      <alignment horizontal="right" vertical="center"/>
    </xf>
    <xf numFmtId="188" fontId="32" fillId="0" borderId="60" xfId="0" applyNumberFormat="1" applyFont="1" applyFill="1" applyBorder="1" applyAlignment="1">
      <alignment horizontal="right" vertical="center"/>
    </xf>
    <xf numFmtId="188" fontId="32" fillId="0" borderId="79" xfId="0" applyNumberFormat="1" applyFont="1" applyFill="1" applyBorder="1" applyAlignment="1">
      <alignment horizontal="right" vertical="center"/>
    </xf>
    <xf numFmtId="188" fontId="35" fillId="0" borderId="19" xfId="49" applyNumberFormat="1" applyFont="1" applyBorder="1" applyAlignment="1">
      <alignment horizontal="right" vertical="center" shrinkToFit="1"/>
    </xf>
    <xf numFmtId="188" fontId="35" fillId="0" borderId="79" xfId="49" applyNumberFormat="1" applyFont="1" applyBorder="1" applyAlignment="1">
      <alignment horizontal="right" vertical="center" shrinkToFit="1"/>
    </xf>
    <xf numFmtId="188" fontId="30" fillId="0" borderId="15" xfId="49" applyNumberFormat="1" applyFont="1" applyFill="1" applyBorder="1" applyAlignment="1">
      <alignment horizontal="right" vertical="center" shrinkToFit="1"/>
    </xf>
    <xf numFmtId="188" fontId="32" fillId="0" borderId="15" xfId="49" applyNumberFormat="1" applyFont="1" applyFill="1" applyBorder="1" applyAlignment="1">
      <alignment horizontal="right" vertical="center"/>
    </xf>
    <xf numFmtId="188" fontId="32" fillId="0" borderId="58" xfId="0" applyNumberFormat="1" applyFont="1" applyFill="1" applyBorder="1" applyAlignment="1">
      <alignment horizontal="right" vertical="center"/>
    </xf>
    <xf numFmtId="188" fontId="32" fillId="0" borderId="16" xfId="0" applyNumberFormat="1" applyFont="1" applyFill="1" applyBorder="1" applyAlignment="1">
      <alignment horizontal="right" vertical="center"/>
    </xf>
    <xf numFmtId="188" fontId="35" fillId="0" borderId="15" xfId="49" applyNumberFormat="1" applyFont="1" applyBorder="1" applyAlignment="1">
      <alignment horizontal="right" vertical="center" shrinkToFit="1"/>
    </xf>
    <xf numFmtId="188" fontId="35" fillId="0" borderId="16" xfId="49" applyNumberFormat="1" applyFont="1" applyBorder="1" applyAlignment="1">
      <alignment horizontal="right" vertical="center" shrinkToFit="1"/>
    </xf>
    <xf numFmtId="188" fontId="32" fillId="0" borderId="11" xfId="49" applyNumberFormat="1" applyFont="1" applyFill="1" applyBorder="1" applyAlignment="1">
      <alignment horizontal="right" vertical="center"/>
    </xf>
    <xf numFmtId="188" fontId="32" fillId="0" borderId="61" xfId="0" applyNumberFormat="1" applyFont="1" applyFill="1" applyBorder="1" applyAlignment="1">
      <alignment horizontal="right" vertical="center"/>
    </xf>
    <xf numFmtId="188" fontId="32" fillId="0" borderId="18" xfId="0" applyNumberFormat="1" applyFont="1" applyFill="1" applyBorder="1" applyAlignment="1">
      <alignment horizontal="right" vertical="center"/>
    </xf>
    <xf numFmtId="188" fontId="35" fillId="0" borderId="11" xfId="49" applyNumberFormat="1" applyFont="1" applyBorder="1" applyAlignment="1">
      <alignment horizontal="right" vertical="center" shrinkToFit="1"/>
    </xf>
    <xf numFmtId="188" fontId="35" fillId="0" borderId="18" xfId="49" applyNumberFormat="1" applyFont="1" applyBorder="1" applyAlignment="1">
      <alignment horizontal="right" vertical="center" shrinkToFit="1"/>
    </xf>
    <xf numFmtId="188" fontId="30" fillId="0" borderId="10" xfId="49" applyNumberFormat="1" applyFont="1" applyFill="1" applyBorder="1" applyAlignment="1">
      <alignment horizontal="right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30" fillId="0" borderId="33" xfId="0" applyFont="1" applyBorder="1" applyAlignment="1" quotePrefix="1">
      <alignment horizontal="center" vertical="center" shrinkToFit="1"/>
    </xf>
    <xf numFmtId="0" fontId="30" fillId="0" borderId="76" xfId="0" applyFont="1" applyBorder="1" applyAlignment="1" quotePrefix="1">
      <alignment horizontal="center" vertical="center" shrinkToFit="1"/>
    </xf>
    <xf numFmtId="0" fontId="31" fillId="4" borderId="31" xfId="0" applyFont="1" applyFill="1" applyBorder="1" applyAlignment="1">
      <alignment horizontal="center" vertical="center" wrapText="1" shrinkToFit="1"/>
    </xf>
    <xf numFmtId="0" fontId="31" fillId="4" borderId="76" xfId="0" applyFont="1" applyFill="1" applyBorder="1" applyAlignment="1">
      <alignment horizontal="center" vertical="center" wrapText="1" shrinkToFit="1"/>
    </xf>
    <xf numFmtId="0" fontId="30" fillId="0" borderId="23" xfId="0" applyFont="1" applyBorder="1" applyAlignment="1" quotePrefix="1">
      <alignment horizontal="center" vertical="center" shrinkToFit="1"/>
    </xf>
    <xf numFmtId="0" fontId="30" fillId="0" borderId="61" xfId="0" applyFont="1" applyBorder="1" applyAlignment="1" quotePrefix="1">
      <alignment horizontal="center" vertical="center" shrinkToFit="1"/>
    </xf>
    <xf numFmtId="0" fontId="30" fillId="0" borderId="28" xfId="0" applyFont="1" applyBorder="1" applyAlignment="1" quotePrefix="1">
      <alignment horizontal="center" vertical="center" shrinkToFit="1"/>
    </xf>
    <xf numFmtId="188" fontId="30" fillId="0" borderId="12" xfId="0" applyNumberFormat="1" applyFont="1" applyBorder="1" applyAlignment="1" quotePrefix="1">
      <alignment horizontal="right" vertical="center" shrinkToFit="1"/>
    </xf>
    <xf numFmtId="188" fontId="30" fillId="0" borderId="10" xfId="0" applyNumberFormat="1" applyFont="1" applyBorder="1" applyAlignment="1" quotePrefix="1">
      <alignment horizontal="right" vertical="center" shrinkToFit="1"/>
    </xf>
    <xf numFmtId="188" fontId="30" fillId="0" borderId="58" xfId="49" applyNumberFormat="1" applyFont="1" applyBorder="1" applyAlignment="1">
      <alignment horizontal="right" vertical="center" shrinkToFit="1"/>
    </xf>
    <xf numFmtId="188" fontId="30" fillId="0" borderId="16" xfId="49" applyNumberFormat="1" applyFont="1" applyBorder="1" applyAlignment="1">
      <alignment horizontal="right" vertical="center" shrinkToFit="1"/>
    </xf>
    <xf numFmtId="188" fontId="30" fillId="0" borderId="15" xfId="49" applyNumberFormat="1" applyFont="1" applyBorder="1" applyAlignment="1">
      <alignment horizontal="right" vertical="center" shrinkToFit="1"/>
    </xf>
    <xf numFmtId="188" fontId="30" fillId="0" borderId="33" xfId="0" applyNumberFormat="1" applyFont="1" applyBorder="1" applyAlignment="1" quotePrefix="1">
      <alignment horizontal="right" vertical="center" shrinkToFit="1"/>
    </xf>
    <xf numFmtId="188" fontId="30" fillId="0" borderId="76" xfId="0" applyNumberFormat="1" applyFont="1" applyBorder="1" applyAlignment="1" quotePrefix="1">
      <alignment horizontal="right" vertical="center" shrinkToFit="1"/>
    </xf>
    <xf numFmtId="188" fontId="30" fillId="0" borderId="31" xfId="0" applyNumberFormat="1" applyFont="1" applyBorder="1" applyAlignment="1" quotePrefix="1">
      <alignment horizontal="right" vertical="center" shrinkToFit="1"/>
    </xf>
    <xf numFmtId="188" fontId="30" fillId="0" borderId="33" xfId="49" applyNumberFormat="1" applyFont="1" applyBorder="1" applyAlignment="1">
      <alignment horizontal="right" vertical="center" shrinkToFit="1"/>
    </xf>
    <xf numFmtId="188" fontId="30" fillId="0" borderId="33" xfId="49" applyNumberFormat="1" applyFont="1" applyFill="1" applyBorder="1" applyAlignment="1">
      <alignment horizontal="right" vertical="center" shrinkToFit="1"/>
    </xf>
    <xf numFmtId="188" fontId="30" fillId="0" borderId="76" xfId="49" applyNumberFormat="1" applyFont="1" applyBorder="1" applyAlignment="1">
      <alignment horizontal="right" vertical="center" shrinkToFit="1"/>
    </xf>
    <xf numFmtId="188" fontId="30" fillId="0" borderId="31" xfId="49" applyNumberFormat="1" applyFont="1" applyBorder="1" applyAlignment="1">
      <alignment horizontal="right" vertical="center" shrinkToFit="1"/>
    </xf>
    <xf numFmtId="188" fontId="30" fillId="0" borderId="58" xfId="0" applyNumberFormat="1" applyFont="1" applyBorder="1" applyAlignment="1" quotePrefix="1">
      <alignment horizontal="right" vertical="center" shrinkToFit="1"/>
    </xf>
    <xf numFmtId="188" fontId="30" fillId="0" borderId="16" xfId="0" applyNumberFormat="1" applyFont="1" applyBorder="1" applyAlignment="1" quotePrefix="1">
      <alignment horizontal="right" vertical="center" shrinkToFit="1"/>
    </xf>
    <xf numFmtId="188" fontId="30" fillId="0" borderId="15" xfId="0" applyNumberFormat="1" applyFont="1" applyBorder="1" applyAlignment="1" quotePrefix="1">
      <alignment horizontal="right" vertical="center" shrinkToFit="1"/>
    </xf>
    <xf numFmtId="188" fontId="34" fillId="0" borderId="33" xfId="0" applyNumberFormat="1" applyFont="1" applyBorder="1" applyAlignment="1" quotePrefix="1">
      <alignment horizontal="right" vertical="center" shrinkToFit="1"/>
    </xf>
    <xf numFmtId="188" fontId="30" fillId="0" borderId="58" xfId="0" applyNumberFormat="1" applyFont="1" applyBorder="1" applyAlignment="1">
      <alignment horizontal="right" vertical="center" shrinkToFit="1"/>
    </xf>
    <xf numFmtId="188" fontId="30" fillId="0" borderId="58" xfId="49" applyNumberFormat="1" applyFont="1" applyBorder="1" applyAlignment="1">
      <alignment vertical="center" shrinkToFit="1"/>
    </xf>
    <xf numFmtId="188" fontId="30" fillId="0" borderId="16" xfId="49" applyNumberFormat="1" applyFont="1" applyBorder="1" applyAlignment="1">
      <alignment vertical="center" shrinkToFit="1"/>
    </xf>
    <xf numFmtId="188" fontId="30" fillId="0" borderId="15" xfId="49" applyNumberFormat="1" applyFont="1" applyBorder="1" applyAlignment="1">
      <alignment vertical="center" shrinkToFit="1"/>
    </xf>
    <xf numFmtId="188" fontId="30" fillId="0" borderId="33" xfId="49" applyNumberFormat="1" applyFont="1" applyFill="1" applyBorder="1" applyAlignment="1">
      <alignment vertical="center" shrinkToFit="1"/>
    </xf>
    <xf numFmtId="188" fontId="30" fillId="0" borderId="76" xfId="49" applyNumberFormat="1" applyFont="1" applyFill="1" applyBorder="1" applyAlignment="1">
      <alignment vertical="center" shrinkToFit="1"/>
    </xf>
    <xf numFmtId="188" fontId="30" fillId="0" borderId="31" xfId="49" applyNumberFormat="1" applyFont="1" applyFill="1" applyBorder="1" applyAlignment="1">
      <alignment vertical="center" shrinkToFit="1"/>
    </xf>
    <xf numFmtId="188" fontId="30" fillId="0" borderId="0" xfId="49" applyNumberFormat="1" applyFont="1" applyFill="1" applyBorder="1" applyAlignment="1">
      <alignment vertical="center" shrinkToFit="1"/>
    </xf>
    <xf numFmtId="188" fontId="35" fillId="0" borderId="16" xfId="49" applyNumberFormat="1" applyFont="1" applyFill="1" applyBorder="1" applyAlignment="1" applyProtection="1">
      <alignment horizontal="right" vertical="center" shrinkToFit="1"/>
      <protection locked="0"/>
    </xf>
    <xf numFmtId="188" fontId="35" fillId="0" borderId="15" xfId="49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0" applyFont="1" applyFill="1" applyAlignment="1">
      <alignment horizontal="left" vertical="center"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189" fontId="7" fillId="0" borderId="0" xfId="49" applyNumberFormat="1" applyFont="1" applyFill="1" applyBorder="1" applyAlignment="1">
      <alignment horizontal="right" vertical="center"/>
    </xf>
    <xf numFmtId="190" fontId="30" fillId="0" borderId="15" xfId="42" applyNumberFormat="1" applyFont="1" applyBorder="1" applyAlignment="1">
      <alignment horizontal="right" vertical="center" shrinkToFit="1"/>
    </xf>
    <xf numFmtId="190" fontId="30" fillId="0" borderId="58" xfId="42" applyNumberFormat="1" applyFont="1" applyBorder="1" applyAlignment="1">
      <alignment horizontal="right" vertical="center" shrinkToFit="1"/>
    </xf>
    <xf numFmtId="190" fontId="30" fillId="0" borderId="26" xfId="42" applyNumberFormat="1" applyFont="1" applyBorder="1" applyAlignment="1">
      <alignment horizontal="right" vertical="center" shrinkToFit="1"/>
    </xf>
    <xf numFmtId="190" fontId="30" fillId="0" borderId="30" xfId="42" applyNumberFormat="1" applyFont="1" applyBorder="1" applyAlignment="1">
      <alignment horizontal="right" vertical="center" shrinkToFit="1"/>
    </xf>
    <xf numFmtId="190" fontId="30" fillId="0" borderId="59" xfId="42" applyNumberFormat="1" applyFont="1" applyBorder="1" applyAlignment="1">
      <alignment horizontal="right" vertical="center" shrinkToFit="1"/>
    </xf>
    <xf numFmtId="190" fontId="30" fillId="0" borderId="80" xfId="42" applyNumberFormat="1" applyFont="1" applyBorder="1" applyAlignment="1">
      <alignment horizontal="right" vertical="center" shrinkToFit="1"/>
    </xf>
    <xf numFmtId="190" fontId="30" fillId="0" borderId="31" xfId="42" applyNumberFormat="1" applyFont="1" applyBorder="1" applyAlignment="1">
      <alignment horizontal="right" vertical="center" shrinkToFit="1"/>
    </xf>
    <xf numFmtId="190" fontId="30" fillId="0" borderId="33" xfId="42" applyNumberFormat="1" applyFont="1" applyBorder="1" applyAlignment="1">
      <alignment horizontal="right" vertical="center" shrinkToFit="1"/>
    </xf>
    <xf numFmtId="190" fontId="30" fillId="0" borderId="81" xfId="42" applyNumberFormat="1" applyFont="1" applyBorder="1" applyAlignment="1">
      <alignment horizontal="right" vertical="center" shrinkToFit="1"/>
    </xf>
    <xf numFmtId="190" fontId="30" fillId="0" borderId="10" xfId="42" applyNumberFormat="1" applyFont="1" applyBorder="1" applyAlignment="1">
      <alignment horizontal="right" vertical="center" shrinkToFit="1"/>
    </xf>
    <xf numFmtId="190" fontId="30" fillId="0" borderId="64" xfId="42" applyNumberFormat="1" applyFont="1" applyBorder="1" applyAlignment="1">
      <alignment horizontal="right" vertical="center" shrinkToFit="1"/>
    </xf>
    <xf numFmtId="190" fontId="30" fillId="0" borderId="27" xfId="42" applyNumberFormat="1" applyFont="1" applyBorder="1" applyAlignment="1">
      <alignment horizontal="right" vertical="center" shrinkToFit="1"/>
    </xf>
    <xf numFmtId="190" fontId="30" fillId="0" borderId="0" xfId="42" applyNumberFormat="1" applyFont="1" applyBorder="1" applyAlignment="1">
      <alignment horizontal="right" vertical="center" shrinkToFit="1"/>
    </xf>
    <xf numFmtId="190" fontId="30" fillId="0" borderId="19" xfId="42" applyNumberFormat="1" applyFont="1" applyBorder="1" applyAlignment="1">
      <alignment horizontal="right" vertical="center" shrinkToFit="1"/>
    </xf>
    <xf numFmtId="190" fontId="30" fillId="0" borderId="60" xfId="42" applyNumberFormat="1" applyFont="1" applyBorder="1" applyAlignment="1">
      <alignment horizontal="right" vertical="center" shrinkToFit="1"/>
    </xf>
    <xf numFmtId="190" fontId="30" fillId="0" borderId="79" xfId="42" applyNumberFormat="1" applyFont="1" applyBorder="1" applyAlignment="1">
      <alignment horizontal="right" vertical="center" shrinkToFit="1"/>
    </xf>
    <xf numFmtId="190" fontId="30" fillId="0" borderId="16" xfId="42" applyNumberFormat="1" applyFont="1" applyBorder="1" applyAlignment="1">
      <alignment horizontal="right" vertical="center" shrinkToFit="1"/>
    </xf>
    <xf numFmtId="190" fontId="30" fillId="0" borderId="75" xfId="42" applyNumberFormat="1" applyFont="1" applyBorder="1" applyAlignment="1">
      <alignment horizontal="right" vertical="center" shrinkToFit="1"/>
    </xf>
    <xf numFmtId="190" fontId="30" fillId="0" borderId="76" xfId="42" applyNumberFormat="1" applyFont="1" applyBorder="1" applyAlignment="1">
      <alignment horizontal="right" vertical="center" shrinkToFit="1"/>
    </xf>
    <xf numFmtId="190" fontId="30" fillId="0" borderId="12" xfId="42" applyNumberFormat="1" applyFont="1" applyBorder="1" applyAlignment="1">
      <alignment horizontal="right" vertical="center" shrinkToFit="1"/>
    </xf>
    <xf numFmtId="190" fontId="30" fillId="0" borderId="11" xfId="42" applyNumberFormat="1" applyFont="1" applyBorder="1" applyAlignment="1">
      <alignment horizontal="right" vertical="center" shrinkToFit="1"/>
    </xf>
    <xf numFmtId="190" fontId="30" fillId="0" borderId="61" xfId="42" applyNumberFormat="1" applyFont="1" applyBorder="1" applyAlignment="1">
      <alignment horizontal="right" vertical="center" shrinkToFit="1"/>
    </xf>
    <xf numFmtId="190" fontId="30" fillId="0" borderId="28" xfId="42" applyNumberFormat="1" applyFont="1" applyBorder="1" applyAlignment="1">
      <alignment horizontal="right" vertical="center" shrinkToFit="1"/>
    </xf>
    <xf numFmtId="190" fontId="30" fillId="0" borderId="18" xfId="42" applyNumberFormat="1" applyFont="1" applyBorder="1" applyAlignment="1">
      <alignment horizontal="right" vertical="center" shrinkToFit="1"/>
    </xf>
    <xf numFmtId="191" fontId="7" fillId="0" borderId="70" xfId="49" applyNumberFormat="1" applyFont="1" applyFill="1" applyBorder="1" applyAlignment="1">
      <alignment horizontal="right" vertical="center"/>
    </xf>
    <xf numFmtId="191" fontId="7" fillId="0" borderId="82" xfId="49" applyNumberFormat="1" applyFont="1" applyFill="1" applyBorder="1" applyAlignment="1">
      <alignment horizontal="right" vertical="center"/>
    </xf>
    <xf numFmtId="191" fontId="7" fillId="0" borderId="83" xfId="49" applyNumberFormat="1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7" fillId="0" borderId="69" xfId="49" applyNumberFormat="1" applyFont="1" applyFill="1" applyBorder="1" applyAlignment="1">
      <alignment horizontal="right" vertical="center"/>
    </xf>
    <xf numFmtId="191" fontId="7" fillId="0" borderId="72" xfId="49" applyNumberFormat="1" applyFont="1" applyFill="1" applyBorder="1" applyAlignment="1">
      <alignment horizontal="right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/>
    </xf>
    <xf numFmtId="181" fontId="7" fillId="0" borderId="70" xfId="49" applyNumberFormat="1" applyFont="1" applyFill="1" applyBorder="1" applyAlignment="1">
      <alignment horizontal="right" vertical="center"/>
    </xf>
    <xf numFmtId="181" fontId="7" fillId="0" borderId="82" xfId="49" applyNumberFormat="1" applyFont="1" applyFill="1" applyBorder="1" applyAlignment="1">
      <alignment horizontal="right" vertical="center"/>
    </xf>
    <xf numFmtId="181" fontId="7" fillId="0" borderId="83" xfId="49" applyNumberFormat="1" applyFont="1" applyFill="1" applyBorder="1" applyAlignment="1">
      <alignment horizontal="right" vertical="center"/>
    </xf>
    <xf numFmtId="181" fontId="7" fillId="0" borderId="70" xfId="0" applyNumberFormat="1" applyFont="1" applyFill="1" applyBorder="1" applyAlignment="1">
      <alignment horizontal="right" vertical="center"/>
    </xf>
    <xf numFmtId="181" fontId="7" fillId="0" borderId="72" xfId="0" applyNumberFormat="1" applyFont="1" applyFill="1" applyBorder="1" applyAlignment="1">
      <alignment horizontal="right" vertical="center"/>
    </xf>
    <xf numFmtId="181" fontId="7" fillId="0" borderId="85" xfId="0" applyNumberFormat="1" applyFont="1" applyFill="1" applyBorder="1" applyAlignment="1">
      <alignment horizontal="right" vertical="center"/>
    </xf>
    <xf numFmtId="181" fontId="7" fillId="0" borderId="71" xfId="49" applyNumberFormat="1" applyFont="1" applyFill="1" applyBorder="1" applyAlignment="1">
      <alignment horizontal="right" vertical="center"/>
    </xf>
    <xf numFmtId="181" fontId="7" fillId="0" borderId="70" xfId="42" applyNumberFormat="1" applyFont="1" applyFill="1" applyBorder="1" applyAlignment="1">
      <alignment horizontal="right" vertical="center"/>
    </xf>
    <xf numFmtId="181" fontId="7" fillId="0" borderId="83" xfId="42" applyNumberFormat="1" applyFont="1" applyFill="1" applyBorder="1" applyAlignment="1">
      <alignment horizontal="right" vertical="center"/>
    </xf>
    <xf numFmtId="181" fontId="7" fillId="0" borderId="69" xfId="42" applyNumberFormat="1" applyFont="1" applyFill="1" applyBorder="1" applyAlignment="1">
      <alignment horizontal="right" vertical="center"/>
    </xf>
    <xf numFmtId="181" fontId="7" fillId="0" borderId="82" xfId="42" applyNumberFormat="1" applyFont="1" applyFill="1" applyBorder="1" applyAlignment="1">
      <alignment horizontal="right" vertical="center"/>
    </xf>
    <xf numFmtId="0" fontId="7" fillId="0" borderId="86" xfId="0" applyFont="1" applyFill="1" applyBorder="1" applyAlignment="1">
      <alignment horizontal="center" vertical="center" shrinkToFit="1"/>
    </xf>
    <xf numFmtId="187" fontId="32" fillId="0" borderId="87" xfId="49" applyNumberFormat="1" applyFont="1" applyFill="1" applyBorder="1" applyAlignment="1">
      <alignment horizontal="right" vertical="center" shrinkToFit="1"/>
    </xf>
    <xf numFmtId="187" fontId="32" fillId="0" borderId="88" xfId="49" applyNumberFormat="1" applyFont="1" applyFill="1" applyBorder="1" applyAlignment="1">
      <alignment horizontal="right" vertical="center" shrinkToFit="1"/>
    </xf>
    <xf numFmtId="187" fontId="32" fillId="0" borderId="89" xfId="49" applyNumberFormat="1" applyFont="1" applyFill="1" applyBorder="1" applyAlignment="1">
      <alignment horizontal="right" vertical="center" shrinkToFit="1"/>
    </xf>
    <xf numFmtId="187" fontId="32" fillId="0" borderId="90" xfId="49" applyNumberFormat="1" applyFont="1" applyFill="1" applyBorder="1" applyAlignment="1">
      <alignment horizontal="right" vertical="center" shrinkToFit="1"/>
    </xf>
    <xf numFmtId="187" fontId="32" fillId="0" borderId="91" xfId="49" applyNumberFormat="1" applyFont="1" applyFill="1" applyBorder="1" applyAlignment="1">
      <alignment horizontal="right" vertical="center" shrinkToFit="1"/>
    </xf>
    <xf numFmtId="187" fontId="32" fillId="0" borderId="92" xfId="49" applyNumberFormat="1" applyFont="1" applyFill="1" applyBorder="1" applyAlignment="1">
      <alignment horizontal="right" vertical="center" shrinkToFit="1"/>
    </xf>
    <xf numFmtId="183" fontId="32" fillId="0" borderId="93" xfId="49" applyNumberFormat="1" applyFont="1" applyFill="1" applyBorder="1" applyAlignment="1">
      <alignment horizontal="right" vertical="center" shrinkToFit="1"/>
    </xf>
    <xf numFmtId="187" fontId="32" fillId="0" borderId="93" xfId="49" applyNumberFormat="1" applyFont="1" applyFill="1" applyBorder="1" applyAlignment="1">
      <alignment horizontal="right" vertical="center" shrinkToFit="1"/>
    </xf>
    <xf numFmtId="182" fontId="7" fillId="0" borderId="94" xfId="49" applyNumberFormat="1" applyFont="1" applyFill="1" applyBorder="1" applyAlignment="1">
      <alignment horizontal="right" vertical="center"/>
    </xf>
    <xf numFmtId="38" fontId="7" fillId="21" borderId="95" xfId="49" applyFont="1" applyFill="1" applyBorder="1" applyAlignment="1">
      <alignment horizontal="center" vertical="center"/>
    </xf>
    <xf numFmtId="38" fontId="7" fillId="21" borderId="96" xfId="49" applyFont="1" applyFill="1" applyBorder="1" applyAlignment="1">
      <alignment horizontal="center" vertical="center"/>
    </xf>
    <xf numFmtId="38" fontId="7" fillId="21" borderId="97" xfId="49" applyFont="1" applyFill="1" applyBorder="1" applyAlignment="1">
      <alignment horizontal="center" vertical="center"/>
    </xf>
    <xf numFmtId="38" fontId="7" fillId="21" borderId="98" xfId="49" applyFont="1" applyFill="1" applyBorder="1" applyAlignment="1">
      <alignment horizontal="center" vertical="center"/>
    </xf>
    <xf numFmtId="38" fontId="7" fillId="21" borderId="99" xfId="49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183" fontId="32" fillId="0" borderId="10" xfId="49" applyNumberFormat="1" applyFont="1" applyFill="1" applyBorder="1" applyAlignment="1">
      <alignment horizontal="right" vertical="center" shrinkToFit="1"/>
    </xf>
    <xf numFmtId="187" fontId="32" fillId="0" borderId="12" xfId="49" applyNumberFormat="1" applyFont="1" applyFill="1" applyBorder="1" applyAlignment="1">
      <alignment horizontal="right" vertical="center" shrinkToFit="1"/>
    </xf>
    <xf numFmtId="187" fontId="32" fillId="0" borderId="75" xfId="49" applyNumberFormat="1" applyFont="1" applyFill="1" applyBorder="1" applyAlignment="1">
      <alignment horizontal="right" vertical="center" shrinkToFit="1"/>
    </xf>
    <xf numFmtId="183" fontId="32" fillId="0" borderId="11" xfId="49" applyNumberFormat="1" applyFont="1" applyFill="1" applyBorder="1" applyAlignment="1">
      <alignment horizontal="right" vertical="center" shrinkToFit="1"/>
    </xf>
    <xf numFmtId="187" fontId="32" fillId="0" borderId="76" xfId="49" applyNumberFormat="1" applyFont="1" applyFill="1" applyBorder="1" applyAlignment="1">
      <alignment horizontal="right" vertical="center" shrinkToFit="1"/>
    </xf>
    <xf numFmtId="183" fontId="32" fillId="0" borderId="15" xfId="49" applyNumberFormat="1" applyFont="1" applyFill="1" applyBorder="1" applyAlignment="1">
      <alignment horizontal="right" vertical="center" shrinkToFit="1"/>
    </xf>
    <xf numFmtId="187" fontId="32" fillId="0" borderId="16" xfId="49" applyNumberFormat="1" applyFont="1" applyFill="1" applyBorder="1" applyAlignment="1">
      <alignment horizontal="right" vertical="center" shrinkToFit="1"/>
    </xf>
    <xf numFmtId="187" fontId="32" fillId="0" borderId="100" xfId="49" applyNumberFormat="1" applyFont="1" applyFill="1" applyBorder="1" applyAlignment="1">
      <alignment horizontal="right" vertical="center" shrinkToFit="1"/>
    </xf>
    <xf numFmtId="183" fontId="32" fillId="0" borderId="13" xfId="49" applyNumberFormat="1" applyFont="1" applyFill="1" applyBorder="1" applyAlignment="1">
      <alignment horizontal="right" vertical="center" shrinkToFit="1"/>
    </xf>
    <xf numFmtId="183" fontId="32" fillId="0" borderId="31" xfId="49" applyNumberFormat="1" applyFont="1" applyFill="1" applyBorder="1" applyAlignment="1">
      <alignment horizontal="right" vertical="center" shrinkToFit="1"/>
    </xf>
    <xf numFmtId="183" fontId="32" fillId="0" borderId="19" xfId="49" applyNumberFormat="1" applyFont="1" applyFill="1" applyBorder="1" applyAlignment="1">
      <alignment horizontal="right" vertical="center" shrinkToFit="1"/>
    </xf>
    <xf numFmtId="187" fontId="32" fillId="0" borderId="79" xfId="49" applyNumberFormat="1" applyFont="1" applyFill="1" applyBorder="1" applyAlignment="1">
      <alignment horizontal="right" vertical="center" shrinkToFit="1"/>
    </xf>
    <xf numFmtId="183" fontId="32" fillId="0" borderId="30" xfId="49" applyNumberFormat="1" applyFont="1" applyFill="1" applyBorder="1" applyAlignment="1">
      <alignment horizontal="right" vertical="center" shrinkToFit="1"/>
    </xf>
    <xf numFmtId="187" fontId="32" fillId="0" borderId="18" xfId="49" applyNumberFormat="1" applyFont="1" applyFill="1" applyBorder="1" applyAlignment="1">
      <alignment horizontal="right" vertical="center" shrinkToFit="1"/>
    </xf>
    <xf numFmtId="0" fontId="7" fillId="0" borderId="101" xfId="0" applyFont="1" applyFill="1" applyBorder="1" applyAlignment="1">
      <alignment horizontal="center" vertical="center" shrinkToFit="1"/>
    </xf>
    <xf numFmtId="38" fontId="7" fillId="0" borderId="49" xfId="49" applyFont="1" applyFill="1" applyBorder="1" applyAlignment="1">
      <alignment horizontal="center" vertical="center"/>
    </xf>
    <xf numFmtId="38" fontId="7" fillId="0" borderId="50" xfId="49" applyFont="1" applyFill="1" applyBorder="1" applyAlignment="1">
      <alignment horizontal="center" vertical="center"/>
    </xf>
    <xf numFmtId="38" fontId="7" fillId="0" borderId="51" xfId="49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38" fontId="7" fillId="0" borderId="62" xfId="49" applyFont="1" applyFill="1" applyBorder="1" applyAlignment="1">
      <alignment horizontal="center" vertical="center"/>
    </xf>
    <xf numFmtId="38" fontId="7" fillId="0" borderId="52" xfId="49" applyFont="1" applyFill="1" applyBorder="1" applyAlignment="1">
      <alignment horizontal="center" vertical="center"/>
    </xf>
    <xf numFmtId="0" fontId="7" fillId="0" borderId="70" xfId="49" applyNumberFormat="1" applyFont="1" applyFill="1" applyBorder="1" applyAlignment="1">
      <alignment horizontal="center" vertical="center"/>
    </xf>
    <xf numFmtId="38" fontId="7" fillId="0" borderId="82" xfId="49" applyFont="1" applyFill="1" applyBorder="1" applyAlignment="1">
      <alignment horizontal="center" vertical="center"/>
    </xf>
    <xf numFmtId="38" fontId="7" fillId="0" borderId="83" xfId="49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38" fontId="7" fillId="0" borderId="70" xfId="49" applyFont="1" applyFill="1" applyBorder="1" applyAlignment="1">
      <alignment horizontal="center" vertical="center"/>
    </xf>
    <xf numFmtId="38" fontId="7" fillId="0" borderId="71" xfId="49" applyFont="1" applyFill="1" applyBorder="1" applyAlignment="1">
      <alignment horizontal="center" vertical="center"/>
    </xf>
    <xf numFmtId="38" fontId="7" fillId="0" borderId="69" xfId="49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shrinkToFit="1"/>
    </xf>
    <xf numFmtId="187" fontId="32" fillId="0" borderId="27" xfId="49" applyNumberFormat="1" applyFont="1" applyFill="1" applyBorder="1" applyAlignment="1">
      <alignment horizontal="right" vertical="center" shrinkToFit="1"/>
    </xf>
    <xf numFmtId="187" fontId="32" fillId="0" borderId="80" xfId="49" applyNumberFormat="1" applyFont="1" applyFill="1" applyBorder="1" applyAlignment="1">
      <alignment horizontal="right" vertical="center" shrinkToFit="1"/>
    </xf>
    <xf numFmtId="187" fontId="32" fillId="0" borderId="81" xfId="49" applyNumberFormat="1" applyFont="1" applyFill="1" applyBorder="1" applyAlignment="1">
      <alignment horizontal="right" vertical="center" shrinkToFit="1"/>
    </xf>
    <xf numFmtId="187" fontId="32" fillId="0" borderId="26" xfId="49" applyNumberFormat="1" applyFont="1" applyFill="1" applyBorder="1" applyAlignment="1">
      <alignment horizontal="right" vertical="center" shrinkToFit="1"/>
    </xf>
    <xf numFmtId="187" fontId="32" fillId="0" borderId="102" xfId="49" applyNumberFormat="1" applyFont="1" applyFill="1" applyBorder="1" applyAlignment="1">
      <alignment horizontal="right" vertical="center" shrinkToFit="1"/>
    </xf>
    <xf numFmtId="187" fontId="32" fillId="0" borderId="29" xfId="49" applyNumberFormat="1" applyFont="1" applyFill="1" applyBorder="1" applyAlignment="1">
      <alignment horizontal="right" vertical="center" shrinkToFit="1"/>
    </xf>
    <xf numFmtId="187" fontId="32" fillId="0" borderId="28" xfId="49" applyNumberFormat="1" applyFont="1" applyFill="1" applyBorder="1" applyAlignment="1">
      <alignment horizontal="right" vertical="center" shrinkToFit="1"/>
    </xf>
    <xf numFmtId="187" fontId="32" fillId="0" borderId="103" xfId="49" applyNumberFormat="1" applyFont="1" applyFill="1" applyBorder="1" applyAlignment="1">
      <alignment horizontal="right" vertical="center" shrinkToFit="1"/>
    </xf>
    <xf numFmtId="187" fontId="32" fillId="0" borderId="104" xfId="49" applyNumberFormat="1" applyFont="1" applyFill="1" applyBorder="1" applyAlignment="1">
      <alignment horizontal="right" vertical="center" shrinkToFit="1"/>
    </xf>
    <xf numFmtId="187" fontId="32" fillId="0" borderId="105" xfId="49" applyNumberFormat="1" applyFont="1" applyFill="1" applyBorder="1" applyAlignment="1">
      <alignment horizontal="right" vertical="center" shrinkToFit="1"/>
    </xf>
    <xf numFmtId="187" fontId="32" fillId="0" borderId="106" xfId="49" applyNumberFormat="1" applyFont="1" applyFill="1" applyBorder="1" applyAlignment="1">
      <alignment horizontal="right" vertical="center" shrinkToFit="1"/>
    </xf>
    <xf numFmtId="187" fontId="32" fillId="0" borderId="107" xfId="49" applyNumberFormat="1" applyFont="1" applyFill="1" applyBorder="1" applyAlignment="1">
      <alignment horizontal="right" vertical="center" shrinkToFit="1"/>
    </xf>
    <xf numFmtId="187" fontId="32" fillId="0" borderId="108" xfId="49" applyNumberFormat="1" applyFont="1" applyFill="1" applyBorder="1" applyAlignment="1">
      <alignment horizontal="right" vertical="center" shrinkToFit="1"/>
    </xf>
    <xf numFmtId="186" fontId="7" fillId="0" borderId="95" xfId="49" applyNumberFormat="1" applyFont="1" applyFill="1" applyBorder="1" applyAlignment="1">
      <alignment horizontal="right" vertical="center"/>
    </xf>
    <xf numFmtId="186" fontId="7" fillId="0" borderId="96" xfId="49" applyNumberFormat="1" applyFont="1" applyFill="1" applyBorder="1" applyAlignment="1">
      <alignment horizontal="right" vertical="center"/>
    </xf>
    <xf numFmtId="186" fontId="7" fillId="0" borderId="99" xfId="49" applyNumberFormat="1" applyFont="1" applyFill="1" applyBorder="1" applyAlignment="1">
      <alignment horizontal="right" vertical="center"/>
    </xf>
    <xf numFmtId="186" fontId="7" fillId="0" borderId="84" xfId="49" applyNumberFormat="1" applyFont="1" applyFill="1" applyBorder="1" applyAlignment="1">
      <alignment horizontal="right" vertical="center"/>
    </xf>
    <xf numFmtId="186" fontId="7" fillId="0" borderId="109" xfId="49" applyNumberFormat="1" applyFont="1" applyFill="1" applyBorder="1" applyAlignment="1">
      <alignment horizontal="right" vertical="center"/>
    </xf>
    <xf numFmtId="185" fontId="7" fillId="0" borderId="74" xfId="49" applyNumberFormat="1" applyFont="1" applyFill="1" applyBorder="1" applyAlignment="1">
      <alignment horizontal="right" vertical="center"/>
    </xf>
    <xf numFmtId="185" fontId="7" fillId="0" borderId="32" xfId="49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183" fontId="7" fillId="0" borderId="110" xfId="49" applyNumberFormat="1" applyFont="1" applyFill="1" applyBorder="1" applyAlignment="1">
      <alignment horizontal="right" vertical="center"/>
    </xf>
    <xf numFmtId="183" fontId="7" fillId="0" borderId="111" xfId="49" applyNumberFormat="1" applyFont="1" applyFill="1" applyBorder="1" applyAlignment="1">
      <alignment horizontal="right" vertical="center"/>
    </xf>
    <xf numFmtId="183" fontId="7" fillId="0" borderId="66" xfId="49" applyNumberFormat="1" applyFont="1" applyFill="1" applyBorder="1" applyAlignment="1">
      <alignment horizontal="right" vertical="center"/>
    </xf>
    <xf numFmtId="183" fontId="7" fillId="0" borderId="112" xfId="49" applyNumberFormat="1" applyFont="1" applyFill="1" applyBorder="1" applyAlignment="1">
      <alignment horizontal="right" vertical="center"/>
    </xf>
    <xf numFmtId="182" fontId="7" fillId="0" borderId="113" xfId="49" applyNumberFormat="1" applyFont="1" applyFill="1" applyBorder="1" applyAlignment="1">
      <alignment horizontal="right" vertical="center"/>
    </xf>
    <xf numFmtId="182" fontId="7" fillId="0" borderId="114" xfId="49" applyNumberFormat="1" applyFont="1" applyFill="1" applyBorder="1" applyAlignment="1">
      <alignment horizontal="right" vertical="center"/>
    </xf>
    <xf numFmtId="182" fontId="7" fillId="0" borderId="66" xfId="49" applyNumberFormat="1" applyFont="1" applyFill="1" applyBorder="1" applyAlignment="1">
      <alignment horizontal="right" vertical="center"/>
    </xf>
    <xf numFmtId="182" fontId="7" fillId="0" borderId="89" xfId="49" applyNumberFormat="1" applyFont="1" applyFill="1" applyBorder="1" applyAlignment="1">
      <alignment horizontal="right" vertical="center"/>
    </xf>
    <xf numFmtId="182" fontId="7" fillId="0" borderId="111" xfId="49" applyNumberFormat="1" applyFont="1" applyFill="1" applyBorder="1" applyAlignment="1">
      <alignment horizontal="right" vertical="center"/>
    </xf>
    <xf numFmtId="182" fontId="7" fillId="0" borderId="88" xfId="49" applyNumberFormat="1" applyFont="1" applyFill="1" applyBorder="1" applyAlignment="1">
      <alignment horizontal="right" vertical="center"/>
    </xf>
    <xf numFmtId="182" fontId="7" fillId="0" borderId="68" xfId="49" applyNumberFormat="1" applyFont="1" applyFill="1" applyBorder="1" applyAlignment="1">
      <alignment horizontal="right" vertical="center"/>
    </xf>
    <xf numFmtId="182" fontId="7" fillId="0" borderId="91" xfId="49" applyNumberFormat="1" applyFont="1" applyFill="1" applyBorder="1" applyAlignment="1">
      <alignment horizontal="right" vertical="center"/>
    </xf>
    <xf numFmtId="182" fontId="7" fillId="0" borderId="110" xfId="49" applyNumberFormat="1" applyFont="1" applyFill="1" applyBorder="1" applyAlignment="1">
      <alignment horizontal="right" vertical="center"/>
    </xf>
    <xf numFmtId="182" fontId="7" fillId="0" borderId="87" xfId="49" applyNumberFormat="1" applyFont="1" applyFill="1" applyBorder="1" applyAlignment="1">
      <alignment horizontal="right" vertical="center"/>
    </xf>
    <xf numFmtId="183" fontId="7" fillId="0" borderId="35" xfId="49" applyNumberFormat="1" applyFont="1" applyFill="1" applyBorder="1" applyAlignment="1">
      <alignment horizontal="right" vertical="center"/>
    </xf>
    <xf numFmtId="183" fontId="7" fillId="0" borderId="87" xfId="49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88" xfId="49" applyNumberFormat="1" applyFont="1" applyFill="1" applyBorder="1" applyAlignment="1">
      <alignment horizontal="right" vertical="center"/>
    </xf>
    <xf numFmtId="183" fontId="7" fillId="0" borderId="41" xfId="49" applyNumberFormat="1" applyFont="1" applyFill="1" applyBorder="1" applyAlignment="1">
      <alignment horizontal="right" vertical="center"/>
    </xf>
    <xf numFmtId="183" fontId="7" fillId="0" borderId="89" xfId="49" applyNumberFormat="1" applyFont="1" applyFill="1" applyBorder="1" applyAlignment="1">
      <alignment horizontal="right" vertical="center"/>
    </xf>
    <xf numFmtId="183" fontId="7" fillId="0" borderId="115" xfId="49" applyNumberFormat="1" applyFont="1" applyFill="1" applyBorder="1" applyAlignment="1">
      <alignment horizontal="right" vertical="center"/>
    </xf>
    <xf numFmtId="183" fontId="7" fillId="0" borderId="114" xfId="49" applyNumberFormat="1" applyFont="1" applyFill="1" applyBorder="1" applyAlignment="1">
      <alignment horizontal="right" vertical="center"/>
    </xf>
    <xf numFmtId="38" fontId="7" fillId="0" borderId="113" xfId="49" applyFont="1" applyFill="1" applyBorder="1" applyAlignment="1">
      <alignment horizontal="right" vertical="center"/>
    </xf>
    <xf numFmtId="38" fontId="7" fillId="0" borderId="115" xfId="49" applyFont="1" applyFill="1" applyBorder="1" applyAlignment="1">
      <alignment horizontal="right" vertical="center"/>
    </xf>
    <xf numFmtId="38" fontId="7" fillId="0" borderId="114" xfId="49" applyFont="1" applyFill="1" applyBorder="1" applyAlignment="1">
      <alignment horizontal="right" vertical="center"/>
    </xf>
    <xf numFmtId="183" fontId="7" fillId="0" borderId="67" xfId="49" applyNumberFormat="1" applyFont="1" applyFill="1" applyBorder="1" applyAlignment="1">
      <alignment horizontal="right" vertical="center"/>
    </xf>
    <xf numFmtId="183" fontId="7" fillId="0" borderId="45" xfId="49" applyNumberFormat="1" applyFont="1" applyFill="1" applyBorder="1" applyAlignment="1">
      <alignment horizontal="right" vertical="center"/>
    </xf>
    <xf numFmtId="183" fontId="7" fillId="0" borderId="90" xfId="49" applyNumberFormat="1" applyFont="1" applyFill="1" applyBorder="1" applyAlignment="1">
      <alignment horizontal="right" vertical="center"/>
    </xf>
    <xf numFmtId="183" fontId="7" fillId="0" borderId="68" xfId="49" applyNumberFormat="1" applyFont="1" applyFill="1" applyBorder="1" applyAlignment="1">
      <alignment horizontal="right" vertical="center"/>
    </xf>
    <xf numFmtId="183" fontId="7" fillId="0" borderId="47" xfId="49" applyNumberFormat="1" applyFont="1" applyFill="1" applyBorder="1" applyAlignment="1">
      <alignment horizontal="right" vertical="center"/>
    </xf>
    <xf numFmtId="183" fontId="7" fillId="0" borderId="91" xfId="49" applyNumberFormat="1" applyFont="1" applyFill="1" applyBorder="1" applyAlignment="1">
      <alignment horizontal="right" vertical="center"/>
    </xf>
    <xf numFmtId="183" fontId="7" fillId="0" borderId="113" xfId="49" applyNumberFormat="1" applyFont="1" applyFill="1" applyBorder="1" applyAlignment="1">
      <alignment horizontal="right" vertical="center"/>
    </xf>
    <xf numFmtId="183" fontId="7" fillId="0" borderId="116" xfId="49" applyNumberFormat="1" applyFont="1" applyFill="1" applyBorder="1" applyAlignment="1">
      <alignment horizontal="right" vertical="center"/>
    </xf>
    <xf numFmtId="183" fontId="7" fillId="0" borderId="43" xfId="49" applyNumberFormat="1" applyFont="1" applyFill="1" applyBorder="1" applyAlignment="1">
      <alignment horizontal="right" vertical="center"/>
    </xf>
    <xf numFmtId="183" fontId="7" fillId="0" borderId="92" xfId="49" applyNumberFormat="1" applyFont="1" applyFill="1" applyBorder="1" applyAlignment="1">
      <alignment horizontal="right" vertical="center"/>
    </xf>
    <xf numFmtId="0" fontId="32" fillId="0" borderId="7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189" fontId="7" fillId="0" borderId="70" xfId="49" applyNumberFormat="1" applyFont="1" applyFill="1" applyBorder="1" applyAlignment="1">
      <alignment horizontal="right" vertical="center"/>
    </xf>
    <xf numFmtId="189" fontId="7" fillId="0" borderId="82" xfId="49" applyNumberFormat="1" applyFont="1" applyFill="1" applyBorder="1" applyAlignment="1">
      <alignment horizontal="right" vertical="center"/>
    </xf>
    <xf numFmtId="189" fontId="7" fillId="0" borderId="83" xfId="49" applyNumberFormat="1" applyFont="1" applyFill="1" applyBorder="1" applyAlignment="1">
      <alignment horizontal="right" vertical="center"/>
    </xf>
    <xf numFmtId="189" fontId="7" fillId="0" borderId="71" xfId="49" applyNumberFormat="1" applyFont="1" applyFill="1" applyBorder="1" applyAlignment="1">
      <alignment horizontal="right" vertical="center"/>
    </xf>
    <xf numFmtId="189" fontId="7" fillId="0" borderId="117" xfId="49" applyNumberFormat="1" applyFont="1" applyFill="1" applyBorder="1" applyAlignment="1">
      <alignment horizontal="right" vertical="center"/>
    </xf>
    <xf numFmtId="189" fontId="7" fillId="0" borderId="69" xfId="49" applyNumberFormat="1" applyFont="1" applyFill="1" applyBorder="1" applyAlignment="1">
      <alignment horizontal="right" vertical="center"/>
    </xf>
    <xf numFmtId="189" fontId="7" fillId="0" borderId="72" xfId="49" applyNumberFormat="1" applyFont="1" applyFill="1" applyBorder="1" applyAlignment="1">
      <alignment horizontal="right" vertical="center"/>
    </xf>
    <xf numFmtId="0" fontId="30" fillId="0" borderId="59" xfId="0" applyFont="1" applyBorder="1" applyAlignment="1">
      <alignment shrinkToFit="1"/>
    </xf>
    <xf numFmtId="0" fontId="30" fillId="0" borderId="59" xfId="0" applyFont="1" applyBorder="1" applyAlignment="1">
      <alignment horizontal="center" shrinkToFit="1"/>
    </xf>
    <xf numFmtId="178" fontId="30" fillId="0" borderId="59" xfId="0" applyNumberFormat="1" applyFont="1" applyBorder="1" applyAlignment="1">
      <alignment horizontal="center" shrinkToFit="1"/>
    </xf>
    <xf numFmtId="179" fontId="30" fillId="0" borderId="59" xfId="0" applyNumberFormat="1" applyFont="1" applyBorder="1" applyAlignment="1">
      <alignment horizontal="center" shrinkToFit="1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38" fontId="42" fillId="0" borderId="0" xfId="49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61" applyNumberFormat="1" applyFont="1" applyAlignment="1">
      <alignment horizontal="right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61" applyNumberFormat="1" applyFont="1" applyAlignment="1">
      <alignment horizontal="right" vertical="center"/>
      <protection/>
    </xf>
    <xf numFmtId="177" fontId="0" fillId="0" borderId="0" xfId="61" applyNumberFormat="1" applyFont="1" applyAlignment="1">
      <alignment horizontal="right" vertical="center"/>
      <protection/>
    </xf>
    <xf numFmtId="0" fontId="1" fillId="0" borderId="0" xfId="61" applyNumberFormat="1" applyFont="1" applyAlignment="1">
      <alignment horizontal="right" vertical="center"/>
      <protection/>
    </xf>
    <xf numFmtId="0" fontId="8" fillId="0" borderId="0" xfId="61" applyNumberFormat="1" applyFont="1" applyAlignment="1">
      <alignment horizontal="left"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31" fillId="0" borderId="59" xfId="61" applyNumberFormat="1" applyFont="1" applyBorder="1" applyAlignment="1">
      <alignment horizontal="center" vertical="center" shrinkToFit="1"/>
      <protection/>
    </xf>
    <xf numFmtId="0" fontId="31" fillId="0" borderId="43" xfId="0" applyFont="1" applyFill="1" applyBorder="1" applyAlignment="1">
      <alignment horizontal="center" vertical="center" shrinkToFit="1"/>
    </xf>
    <xf numFmtId="0" fontId="43" fillId="0" borderId="0" xfId="61" applyNumberFormat="1" applyFont="1" applyAlignment="1">
      <alignment horizontal="left" vertical="center"/>
      <protection/>
    </xf>
    <xf numFmtId="0" fontId="46" fillId="0" borderId="0" xfId="61" applyNumberFormat="1" applyFont="1" applyAlignment="1">
      <alignment horizontal="left" vertical="center"/>
      <protection/>
    </xf>
    <xf numFmtId="0" fontId="8" fillId="0" borderId="0" xfId="61" applyNumberFormat="1" applyFont="1" applyFill="1" applyAlignment="1">
      <alignment horizontal="right" vertical="center"/>
      <protection/>
    </xf>
    <xf numFmtId="0" fontId="45" fillId="0" borderId="0" xfId="61" applyNumberFormat="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1" fillId="0" borderId="5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 applyProtection="1">
      <alignment horizontal="left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0" fontId="7" fillId="0" borderId="76" xfId="0" applyFont="1" applyFill="1" applyBorder="1" applyAlignment="1" applyProtection="1">
      <alignment horizontal="center" vertical="center" shrinkToFit="1"/>
      <protection/>
    </xf>
    <xf numFmtId="0" fontId="7" fillId="0" borderId="81" xfId="0" applyFont="1" applyFill="1" applyBorder="1" applyAlignment="1" applyProtection="1">
      <alignment horizontal="center" vertical="center" shrinkToFit="1"/>
      <protection/>
    </xf>
    <xf numFmtId="0" fontId="7" fillId="0" borderId="37" xfId="0" applyFont="1" applyFill="1" applyBorder="1" applyAlignment="1" applyProtection="1">
      <alignment horizontal="center" vertical="center" shrinkToFit="1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7" fillId="0" borderId="86" xfId="0" applyFont="1" applyFill="1" applyBorder="1" applyAlignment="1" applyProtection="1">
      <alignment horizontal="center" vertical="center" shrinkToFit="1"/>
      <protection/>
    </xf>
    <xf numFmtId="0" fontId="7" fillId="0" borderId="48" xfId="0" applyFont="1" applyFill="1" applyBorder="1" applyAlignment="1" applyProtection="1">
      <alignment horizontal="center" vertical="center" shrinkToFit="1"/>
      <protection/>
    </xf>
    <xf numFmtId="0" fontId="7" fillId="0" borderId="101" xfId="0" applyFont="1" applyFill="1" applyBorder="1" applyAlignment="1" applyProtection="1">
      <alignment horizontal="center" vertical="center" shrinkToFit="1"/>
      <protection/>
    </xf>
    <xf numFmtId="38" fontId="7" fillId="21" borderId="95" xfId="49" applyFont="1" applyFill="1" applyBorder="1" applyAlignment="1" applyProtection="1">
      <alignment horizontal="center" vertical="center"/>
      <protection/>
    </xf>
    <xf numFmtId="182" fontId="7" fillId="0" borderId="15" xfId="49" applyNumberFormat="1" applyFont="1" applyFill="1" applyBorder="1" applyAlignment="1" applyProtection="1">
      <alignment horizontal="right" vertical="center"/>
      <protection/>
    </xf>
    <xf numFmtId="182" fontId="7" fillId="0" borderId="26" xfId="49" applyNumberFormat="1" applyFont="1" applyFill="1" applyBorder="1" applyAlignment="1" applyProtection="1">
      <alignment horizontal="right" vertical="center"/>
      <protection/>
    </xf>
    <xf numFmtId="181" fontId="7" fillId="0" borderId="70" xfId="49" applyNumberFormat="1" applyFont="1" applyFill="1" applyBorder="1" applyAlignment="1" applyProtection="1">
      <alignment horizontal="right" vertical="center"/>
      <protection/>
    </xf>
    <xf numFmtId="183" fontId="7" fillId="0" borderId="25" xfId="49" applyNumberFormat="1" applyFont="1" applyFill="1" applyBorder="1" applyAlignment="1" applyProtection="1">
      <alignment horizontal="right" vertical="center"/>
      <protection/>
    </xf>
    <xf numFmtId="183" fontId="7" fillId="0" borderId="110" xfId="49" applyNumberFormat="1" applyFont="1" applyFill="1" applyBorder="1" applyAlignment="1" applyProtection="1">
      <alignment horizontal="right" vertical="center"/>
      <protection/>
    </xf>
    <xf numFmtId="183" fontId="7" fillId="0" borderId="36" xfId="49" applyNumberFormat="1" applyFont="1" applyFill="1" applyBorder="1" applyAlignment="1" applyProtection="1">
      <alignment horizontal="right"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183" fontId="7" fillId="0" borderId="35" xfId="49" applyNumberFormat="1" applyFont="1" applyFill="1" applyBorder="1" applyAlignment="1" applyProtection="1">
      <alignment horizontal="right" vertical="center"/>
      <protection/>
    </xf>
    <xf numFmtId="183" fontId="7" fillId="0" borderId="87" xfId="49" applyNumberFormat="1" applyFont="1" applyFill="1" applyBorder="1" applyAlignment="1" applyProtection="1">
      <alignment horizontal="right" vertical="center"/>
      <protection/>
    </xf>
    <xf numFmtId="191" fontId="7" fillId="0" borderId="70" xfId="49" applyNumberFormat="1" applyFont="1" applyFill="1" applyBorder="1" applyAlignment="1" applyProtection="1">
      <alignment horizontal="right" vertical="center"/>
      <protection/>
    </xf>
    <xf numFmtId="185" fontId="7" fillId="0" borderId="54" xfId="49" applyNumberFormat="1" applyFont="1" applyFill="1" applyBorder="1" applyAlignment="1" applyProtection="1">
      <alignment horizontal="right" vertical="center"/>
      <protection/>
    </xf>
    <xf numFmtId="185" fontId="7" fillId="0" borderId="58" xfId="49" applyNumberFormat="1" applyFont="1" applyFill="1" applyBorder="1" applyAlignment="1" applyProtection="1">
      <alignment horizontal="right" vertical="center"/>
      <protection/>
    </xf>
    <xf numFmtId="185" fontId="7" fillId="0" borderId="49" xfId="49" applyNumberFormat="1" applyFont="1" applyFill="1" applyBorder="1" applyAlignment="1" applyProtection="1">
      <alignment horizontal="right" vertical="center"/>
      <protection/>
    </xf>
    <xf numFmtId="186" fontId="7" fillId="0" borderId="95" xfId="49" applyNumberFormat="1" applyFont="1" applyFill="1" applyBorder="1" applyAlignment="1" applyProtection="1">
      <alignment horizontal="right" vertical="center"/>
      <protection/>
    </xf>
    <xf numFmtId="186" fontId="7" fillId="0" borderId="58" xfId="49" applyNumberFormat="1" applyFont="1" applyFill="1" applyBorder="1" applyAlignment="1" applyProtection="1">
      <alignment horizontal="right" vertical="center"/>
      <protection/>
    </xf>
    <xf numFmtId="186" fontId="7" fillId="0" borderId="49" xfId="49" applyNumberFormat="1" applyFont="1" applyFill="1" applyBorder="1" applyAlignment="1" applyProtection="1">
      <alignment horizontal="right" vertical="center"/>
      <protection/>
    </xf>
    <xf numFmtId="183" fontId="32" fillId="0" borderId="10" xfId="49" applyNumberFormat="1" applyFont="1" applyFill="1" applyBorder="1" applyAlignment="1" applyProtection="1">
      <alignment horizontal="right" vertical="center" shrinkToFit="1"/>
      <protection/>
    </xf>
    <xf numFmtId="187" fontId="32" fillId="0" borderId="12" xfId="49" applyNumberFormat="1" applyFont="1" applyFill="1" applyBorder="1" applyAlignment="1" applyProtection="1">
      <alignment horizontal="right" vertical="center" shrinkToFit="1"/>
      <protection/>
    </xf>
    <xf numFmtId="187" fontId="32" fillId="0" borderId="27" xfId="49" applyNumberFormat="1" applyFont="1" applyFill="1" applyBorder="1" applyAlignment="1" applyProtection="1">
      <alignment horizontal="right" vertical="center" shrinkToFit="1"/>
      <protection/>
    </xf>
    <xf numFmtId="183" fontId="32" fillId="0" borderId="40" xfId="49" applyNumberFormat="1" applyFont="1" applyFill="1" applyBorder="1" applyAlignment="1" applyProtection="1">
      <alignment horizontal="right" vertical="center" shrinkToFit="1"/>
      <protection/>
    </xf>
    <xf numFmtId="183" fontId="32" fillId="0" borderId="41" xfId="49" applyNumberFormat="1" applyFont="1" applyFill="1" applyBorder="1" applyAlignment="1" applyProtection="1">
      <alignment horizontal="right" vertical="center" shrinkToFit="1"/>
      <protection/>
    </xf>
    <xf numFmtId="183" fontId="32" fillId="0" borderId="17" xfId="49" applyNumberFormat="1" applyFont="1" applyFill="1" applyBorder="1" applyAlignment="1" applyProtection="1">
      <alignment horizontal="right" vertical="center" shrinkToFit="1"/>
      <protection/>
    </xf>
    <xf numFmtId="187" fontId="32" fillId="0" borderId="103" xfId="49" applyNumberFormat="1" applyFont="1" applyFill="1" applyBorder="1" applyAlignment="1" applyProtection="1">
      <alignment horizontal="right" vertical="center" shrinkToFit="1"/>
      <protection/>
    </xf>
    <xf numFmtId="187" fontId="32" fillId="0" borderId="41" xfId="49" applyNumberFormat="1" applyFont="1" applyFill="1" applyBorder="1" applyAlignment="1" applyProtection="1">
      <alignment horizontal="right" vertical="center" shrinkToFit="1"/>
      <protection/>
    </xf>
    <xf numFmtId="187" fontId="32" fillId="0" borderId="89" xfId="49" applyNumberFormat="1" applyFont="1" applyFill="1" applyBorder="1" applyAlignment="1" applyProtection="1">
      <alignment horizontal="right" vertical="center" shrinkToFit="1"/>
      <protection/>
    </xf>
    <xf numFmtId="0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49" xfId="49" applyFont="1" applyFill="1" applyBorder="1" applyAlignment="1" applyProtection="1">
      <alignment horizontal="center" vertical="center"/>
      <protection/>
    </xf>
    <xf numFmtId="38" fontId="7" fillId="21" borderId="96" xfId="49" applyFont="1" applyFill="1" applyBorder="1" applyAlignment="1" applyProtection="1">
      <alignment horizontal="center" vertical="center"/>
      <protection/>
    </xf>
    <xf numFmtId="182" fontId="7" fillId="0" borderId="10" xfId="49" applyNumberFormat="1" applyFont="1" applyFill="1" applyBorder="1" applyAlignment="1" applyProtection="1">
      <alignment horizontal="right" vertical="center"/>
      <protection/>
    </xf>
    <xf numFmtId="182" fontId="7" fillId="0" borderId="27" xfId="49" applyNumberFormat="1" applyFont="1" applyFill="1" applyBorder="1" applyAlignment="1" applyProtection="1">
      <alignment horizontal="right" vertical="center"/>
      <protection/>
    </xf>
    <xf numFmtId="181" fontId="7" fillId="0" borderId="82" xfId="49" applyNumberFormat="1" applyFont="1" applyFill="1" applyBorder="1" applyAlignment="1" applyProtection="1">
      <alignment horizontal="right" vertical="center"/>
      <protection/>
    </xf>
    <xf numFmtId="191" fontId="7" fillId="0" borderId="82" xfId="49" applyNumberFormat="1" applyFont="1" applyFill="1" applyBorder="1" applyAlignment="1" applyProtection="1">
      <alignment horizontal="right" vertical="center"/>
      <protection/>
    </xf>
    <xf numFmtId="185" fontId="7" fillId="0" borderId="55" xfId="49" applyNumberFormat="1" applyFont="1" applyFill="1" applyBorder="1" applyAlignment="1" applyProtection="1">
      <alignment horizontal="right" vertical="center"/>
      <protection/>
    </xf>
    <xf numFmtId="185" fontId="7" fillId="0" borderId="59" xfId="49" applyNumberFormat="1" applyFont="1" applyFill="1" applyBorder="1" applyAlignment="1" applyProtection="1">
      <alignment horizontal="right" vertical="center"/>
      <protection/>
    </xf>
    <xf numFmtId="185" fontId="7" fillId="0" borderId="50" xfId="49" applyNumberFormat="1" applyFont="1" applyFill="1" applyBorder="1" applyAlignment="1" applyProtection="1">
      <alignment horizontal="right" vertical="center"/>
      <protection/>
    </xf>
    <xf numFmtId="186" fontId="7" fillId="0" borderId="96" xfId="49" applyNumberFormat="1" applyFont="1" applyFill="1" applyBorder="1" applyAlignment="1" applyProtection="1">
      <alignment horizontal="right" vertical="center"/>
      <protection/>
    </xf>
    <xf numFmtId="186" fontId="7" fillId="0" borderId="59" xfId="49" applyNumberFormat="1" applyFont="1" applyFill="1" applyBorder="1" applyAlignment="1" applyProtection="1">
      <alignment horizontal="right" vertical="center"/>
      <protection/>
    </xf>
    <xf numFmtId="186" fontId="7" fillId="0" borderId="50" xfId="49" applyNumberFormat="1" applyFont="1" applyFill="1" applyBorder="1" applyAlignment="1" applyProtection="1">
      <alignment horizontal="right" vertical="center"/>
      <protection/>
    </xf>
    <xf numFmtId="187" fontId="32" fillId="0" borderId="75" xfId="49" applyNumberFormat="1" applyFont="1" applyFill="1" applyBorder="1" applyAlignment="1" applyProtection="1">
      <alignment horizontal="right" vertical="center" shrinkToFit="1"/>
      <protection/>
    </xf>
    <xf numFmtId="187" fontId="32" fillId="0" borderId="80" xfId="49" applyNumberFormat="1" applyFont="1" applyFill="1" applyBorder="1" applyAlignment="1" applyProtection="1">
      <alignment horizontal="right" vertical="center" shrinkToFit="1"/>
      <protection/>
    </xf>
    <xf numFmtId="183" fontId="32" fillId="0" borderId="34" xfId="49" applyNumberFormat="1" applyFont="1" applyFill="1" applyBorder="1" applyAlignment="1" applyProtection="1">
      <alignment horizontal="right" vertical="center" shrinkToFit="1"/>
      <protection/>
    </xf>
    <xf numFmtId="183" fontId="32" fillId="0" borderId="35" xfId="49" applyNumberFormat="1" applyFont="1" applyFill="1" applyBorder="1" applyAlignment="1" applyProtection="1">
      <alignment horizontal="right" vertical="center" shrinkToFit="1"/>
      <protection/>
    </xf>
    <xf numFmtId="183" fontId="32" fillId="0" borderId="36" xfId="49" applyNumberFormat="1" applyFont="1" applyFill="1" applyBorder="1" applyAlignment="1" applyProtection="1">
      <alignment horizontal="right" vertical="center" shrinkToFit="1"/>
      <protection/>
    </xf>
    <xf numFmtId="187" fontId="32" fillId="0" borderId="104" xfId="49" applyNumberFormat="1" applyFont="1" applyFill="1" applyBorder="1" applyAlignment="1" applyProtection="1">
      <alignment horizontal="right" vertical="center" shrinkToFit="1"/>
      <protection/>
    </xf>
    <xf numFmtId="187" fontId="32" fillId="0" borderId="43" xfId="49" applyNumberFormat="1" applyFont="1" applyFill="1" applyBorder="1" applyAlignment="1" applyProtection="1">
      <alignment horizontal="right" vertical="center" shrinkToFit="1"/>
      <protection/>
    </xf>
    <xf numFmtId="187" fontId="32" fillId="0" borderId="87" xfId="49" applyNumberFormat="1" applyFont="1" applyFill="1" applyBorder="1" applyAlignment="1" applyProtection="1">
      <alignment horizontal="right" vertical="center" shrinkToFit="1"/>
      <protection/>
    </xf>
    <xf numFmtId="38" fontId="7" fillId="0" borderId="82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186" fontId="7" fillId="0" borderId="99" xfId="49" applyNumberFormat="1" applyFont="1" applyFill="1" applyBorder="1" applyAlignment="1" applyProtection="1">
      <alignment horizontal="right" vertical="center"/>
      <protection/>
    </xf>
    <xf numFmtId="186" fontId="7" fillId="0" borderId="64" xfId="49" applyNumberFormat="1" applyFont="1" applyFill="1" applyBorder="1" applyAlignment="1" applyProtection="1">
      <alignment horizontal="right" vertical="center"/>
      <protection/>
    </xf>
    <xf numFmtId="186" fontId="7" fillId="0" borderId="62" xfId="49" applyNumberFormat="1" applyFont="1" applyFill="1" applyBorder="1" applyAlignment="1" applyProtection="1">
      <alignment horizontal="right" vertical="center"/>
      <protection/>
    </xf>
    <xf numFmtId="38" fontId="7" fillId="21" borderId="97" xfId="49" applyFont="1" applyFill="1" applyBorder="1" applyAlignment="1" applyProtection="1">
      <alignment horizontal="center" vertical="center"/>
      <protection/>
    </xf>
    <xf numFmtId="182" fontId="7" fillId="0" borderId="11" xfId="49" applyNumberFormat="1" applyFont="1" applyFill="1" applyBorder="1" applyAlignment="1" applyProtection="1">
      <alignment horizontal="right" vertical="center"/>
      <protection/>
    </xf>
    <xf numFmtId="182" fontId="7" fillId="0" borderId="28" xfId="49" applyNumberFormat="1" applyFont="1" applyFill="1" applyBorder="1" applyAlignment="1" applyProtection="1">
      <alignment horizontal="right" vertical="center"/>
      <protection/>
    </xf>
    <xf numFmtId="181" fontId="7" fillId="0" borderId="83" xfId="49" applyNumberFormat="1" applyFont="1" applyFill="1" applyBorder="1" applyAlignment="1" applyProtection="1">
      <alignment horizontal="right" vertical="center"/>
      <protection/>
    </xf>
    <xf numFmtId="183" fontId="7" fillId="0" borderId="23" xfId="49" applyNumberFormat="1" applyFont="1" applyFill="1" applyBorder="1" applyAlignment="1" applyProtection="1">
      <alignment horizontal="right" vertical="center"/>
      <protection/>
    </xf>
    <xf numFmtId="183" fontId="7" fillId="0" borderId="111" xfId="49" applyNumberFormat="1" applyFont="1" applyFill="1" applyBorder="1" applyAlignment="1" applyProtection="1">
      <alignment horizontal="right" vertical="center"/>
      <protection/>
    </xf>
    <xf numFmtId="183" fontId="7" fillId="0" borderId="39" xfId="49" applyNumberFormat="1" applyFont="1" applyFill="1" applyBorder="1" applyAlignment="1" applyProtection="1">
      <alignment horizontal="right" vertical="center"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183" fontId="7" fillId="0" borderId="38" xfId="49" applyNumberFormat="1" applyFont="1" applyFill="1" applyBorder="1" applyAlignment="1" applyProtection="1">
      <alignment horizontal="right" vertical="center"/>
      <protection/>
    </xf>
    <xf numFmtId="183" fontId="7" fillId="0" borderId="88" xfId="49" applyNumberFormat="1" applyFont="1" applyFill="1" applyBorder="1" applyAlignment="1" applyProtection="1">
      <alignment horizontal="right" vertical="center"/>
      <protection/>
    </xf>
    <xf numFmtId="191" fontId="7" fillId="0" borderId="83" xfId="49" applyNumberFormat="1" applyFont="1" applyFill="1" applyBorder="1" applyAlignment="1" applyProtection="1">
      <alignment horizontal="right" vertical="center"/>
      <protection/>
    </xf>
    <xf numFmtId="185" fontId="7" fillId="0" borderId="56" xfId="49" applyNumberFormat="1" applyFont="1" applyFill="1" applyBorder="1" applyAlignment="1" applyProtection="1">
      <alignment horizontal="right" vertical="center"/>
      <protection/>
    </xf>
    <xf numFmtId="185" fontId="7" fillId="0" borderId="33" xfId="49" applyNumberFormat="1" applyFont="1" applyFill="1" applyBorder="1" applyAlignment="1" applyProtection="1">
      <alignment horizontal="right" vertical="center"/>
      <protection/>
    </xf>
    <xf numFmtId="185" fontId="7" fillId="0" borderId="51" xfId="49" applyNumberFormat="1" applyFont="1" applyFill="1" applyBorder="1" applyAlignment="1" applyProtection="1">
      <alignment horizontal="right" vertical="center"/>
      <protection/>
    </xf>
    <xf numFmtId="186" fontId="7" fillId="0" borderId="84" xfId="49" applyNumberFormat="1" applyFont="1" applyFill="1" applyBorder="1" applyAlignment="1" applyProtection="1">
      <alignment horizontal="right" vertical="center"/>
      <protection/>
    </xf>
    <xf numFmtId="186" fontId="7" fillId="0" borderId="61" xfId="49" applyNumberFormat="1" applyFont="1" applyFill="1" applyBorder="1" applyAlignment="1" applyProtection="1">
      <alignment horizontal="right" vertical="center"/>
      <protection/>
    </xf>
    <xf numFmtId="186" fontId="7" fillId="0" borderId="53" xfId="49" applyNumberFormat="1" applyFont="1" applyFill="1" applyBorder="1" applyAlignment="1" applyProtection="1">
      <alignment horizontal="right" vertical="center"/>
      <protection/>
    </xf>
    <xf numFmtId="183" fontId="32" fillId="0" borderId="11" xfId="49" applyNumberFormat="1" applyFont="1" applyFill="1" applyBorder="1" applyAlignment="1" applyProtection="1">
      <alignment horizontal="right" vertical="center" shrinkToFit="1"/>
      <protection/>
    </xf>
    <xf numFmtId="187" fontId="32" fillId="0" borderId="76" xfId="49" applyNumberFormat="1" applyFont="1" applyFill="1" applyBorder="1" applyAlignment="1" applyProtection="1">
      <alignment horizontal="right" vertical="center" shrinkToFit="1"/>
      <protection/>
    </xf>
    <xf numFmtId="187" fontId="32" fillId="0" borderId="81" xfId="49" applyNumberFormat="1" applyFont="1" applyFill="1" applyBorder="1" applyAlignment="1" applyProtection="1">
      <alignment horizontal="right" vertical="center" shrinkToFit="1"/>
      <protection/>
    </xf>
    <xf numFmtId="183" fontId="32" fillId="0" borderId="37" xfId="49" applyNumberFormat="1" applyFont="1" applyFill="1" applyBorder="1" applyAlignment="1" applyProtection="1">
      <alignment horizontal="right" vertical="center" shrinkToFit="1"/>
      <protection/>
    </xf>
    <xf numFmtId="183" fontId="32" fillId="0" borderId="38" xfId="49" applyNumberFormat="1" applyFont="1" applyFill="1" applyBorder="1" applyAlignment="1" applyProtection="1">
      <alignment horizontal="right" vertical="center" shrinkToFit="1"/>
      <protection/>
    </xf>
    <xf numFmtId="183" fontId="32" fillId="0" borderId="39" xfId="49" applyNumberFormat="1" applyFont="1" applyFill="1" applyBorder="1" applyAlignment="1" applyProtection="1">
      <alignment horizontal="right" vertical="center" shrinkToFit="1"/>
      <protection/>
    </xf>
    <xf numFmtId="187" fontId="32" fillId="0" borderId="105" xfId="49" applyNumberFormat="1" applyFont="1" applyFill="1" applyBorder="1" applyAlignment="1" applyProtection="1">
      <alignment horizontal="right" vertical="center" shrinkToFit="1"/>
      <protection/>
    </xf>
    <xf numFmtId="187" fontId="32" fillId="0" borderId="45" xfId="49" applyNumberFormat="1" applyFont="1" applyFill="1" applyBorder="1" applyAlignment="1" applyProtection="1">
      <alignment horizontal="right" vertical="center" shrinkToFit="1"/>
      <protection/>
    </xf>
    <xf numFmtId="187" fontId="32" fillId="0" borderId="88" xfId="49" applyNumberFormat="1" applyFont="1" applyFill="1" applyBorder="1" applyAlignment="1" applyProtection="1">
      <alignment horizontal="right" vertical="center" shrinkToFit="1"/>
      <protection/>
    </xf>
    <xf numFmtId="38" fontId="7" fillId="0" borderId="83" xfId="49" applyFont="1" applyFill="1" applyBorder="1" applyAlignment="1" applyProtection="1">
      <alignment horizontal="center" vertical="center"/>
      <protection/>
    </xf>
    <xf numFmtId="38" fontId="7" fillId="0" borderId="51" xfId="49" applyFont="1" applyFill="1" applyBorder="1" applyAlignment="1" applyProtection="1">
      <alignment horizontal="center" vertical="center"/>
      <protection/>
    </xf>
    <xf numFmtId="183" fontId="7" fillId="0" borderId="24" xfId="49" applyNumberFormat="1" applyFont="1" applyFill="1" applyBorder="1" applyAlignment="1" applyProtection="1">
      <alignment horizontal="right" vertical="center"/>
      <protection/>
    </xf>
    <xf numFmtId="183" fontId="7" fillId="0" borderId="66" xfId="49" applyNumberFormat="1" applyFont="1" applyFill="1" applyBorder="1" applyAlignment="1" applyProtection="1">
      <alignment horizontal="right" vertical="center"/>
      <protection/>
    </xf>
    <xf numFmtId="183" fontId="7" fillId="0" borderId="17" xfId="49" applyNumberFormat="1" applyFont="1" applyFill="1" applyBorder="1" applyAlignment="1" applyProtection="1">
      <alignment horizontal="right" vertical="center"/>
      <protection/>
    </xf>
    <xf numFmtId="183" fontId="7" fillId="0" borderId="15" xfId="49" applyNumberFormat="1" applyFont="1" applyFill="1" applyBorder="1" applyAlignment="1" applyProtection="1">
      <alignment horizontal="right" vertical="center"/>
      <protection/>
    </xf>
    <xf numFmtId="183" fontId="7" fillId="0" borderId="41" xfId="49" applyNumberFormat="1" applyFont="1" applyFill="1" applyBorder="1" applyAlignment="1" applyProtection="1">
      <alignment horizontal="right" vertical="center"/>
      <protection/>
    </xf>
    <xf numFmtId="183" fontId="7" fillId="0" borderId="89" xfId="49" applyNumberFormat="1" applyFont="1" applyFill="1" applyBorder="1" applyAlignment="1" applyProtection="1">
      <alignment horizontal="right" vertical="center"/>
      <protection/>
    </xf>
    <xf numFmtId="183" fontId="32" fillId="0" borderId="15" xfId="49" applyNumberFormat="1" applyFont="1" applyFill="1" applyBorder="1" applyAlignment="1" applyProtection="1">
      <alignment horizontal="right" vertical="center" shrinkToFit="1"/>
      <protection/>
    </xf>
    <xf numFmtId="187" fontId="32" fillId="0" borderId="16" xfId="49" applyNumberFormat="1" applyFont="1" applyFill="1" applyBorder="1" applyAlignment="1" applyProtection="1">
      <alignment horizontal="right" vertical="center" shrinkToFit="1"/>
      <protection/>
    </xf>
    <xf numFmtId="187" fontId="32" fillId="0" borderId="26" xfId="49" applyNumberFormat="1" applyFont="1" applyFill="1" applyBorder="1" applyAlignment="1" applyProtection="1">
      <alignment horizontal="right" vertical="center" shrinkToFit="1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 shrinkToFit="1"/>
      <protection/>
    </xf>
    <xf numFmtId="0" fontId="7" fillId="0" borderId="82" xfId="0" applyFont="1" applyFill="1" applyBorder="1" applyAlignment="1" applyProtection="1">
      <alignment horizontal="center" vertical="center" shrinkToFit="1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 shrinkToFit="1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 shrinkToFit="1"/>
      <protection/>
    </xf>
    <xf numFmtId="181" fontId="7" fillId="0" borderId="70" xfId="0" applyNumberFormat="1" applyFont="1" applyFill="1" applyBorder="1" applyAlignment="1" applyProtection="1">
      <alignment horizontal="right" vertical="center"/>
      <protection/>
    </xf>
    <xf numFmtId="191" fontId="7" fillId="0" borderId="71" xfId="49" applyNumberFormat="1" applyFont="1" applyFill="1" applyBorder="1" applyAlignment="1" applyProtection="1">
      <alignment horizontal="right" vertical="center"/>
      <protection/>
    </xf>
    <xf numFmtId="181" fontId="7" fillId="0" borderId="72" xfId="0" applyNumberFormat="1" applyFont="1" applyFill="1" applyBorder="1" applyAlignment="1" applyProtection="1">
      <alignment horizontal="right" vertical="center"/>
      <protection/>
    </xf>
    <xf numFmtId="191" fontId="7" fillId="0" borderId="117" xfId="49" applyNumberFormat="1" applyFont="1" applyFill="1" applyBorder="1" applyAlignment="1" applyProtection="1">
      <alignment horizontal="right" vertical="center"/>
      <protection/>
    </xf>
    <xf numFmtId="187" fontId="32" fillId="0" borderId="100" xfId="49" applyNumberFormat="1" applyFont="1" applyFill="1" applyBorder="1" applyAlignment="1" applyProtection="1">
      <alignment horizontal="right" vertical="center" shrinkToFit="1"/>
      <protection/>
    </xf>
    <xf numFmtId="187" fontId="32" fillId="0" borderId="102" xfId="49" applyNumberFormat="1" applyFont="1" applyFill="1" applyBorder="1" applyAlignment="1" applyProtection="1">
      <alignment horizontal="right" vertical="center" shrinkToFit="1"/>
      <protection/>
    </xf>
    <xf numFmtId="38" fontId="7" fillId="21" borderId="98" xfId="49" applyFont="1" applyFill="1" applyBorder="1" applyAlignment="1" applyProtection="1">
      <alignment horizontal="center" vertical="center"/>
      <protection/>
    </xf>
    <xf numFmtId="182" fontId="7" fillId="0" borderId="13" xfId="49" applyNumberFormat="1" applyFont="1" applyFill="1" applyBorder="1" applyAlignment="1" applyProtection="1">
      <alignment horizontal="right" vertical="center"/>
      <protection/>
    </xf>
    <xf numFmtId="182" fontId="7" fillId="0" borderId="94" xfId="49" applyNumberFormat="1" applyFont="1" applyFill="1" applyBorder="1" applyAlignment="1" applyProtection="1">
      <alignment horizontal="right" vertical="center"/>
      <protection/>
    </xf>
    <xf numFmtId="181" fontId="7" fillId="0" borderId="85" xfId="0" applyNumberFormat="1" applyFont="1" applyFill="1" applyBorder="1" applyAlignment="1" applyProtection="1">
      <alignment horizontal="right" vertical="center"/>
      <protection/>
    </xf>
    <xf numFmtId="183" fontId="7" fillId="0" borderId="118" xfId="49" applyNumberFormat="1" applyFont="1" applyFill="1" applyBorder="1" applyAlignment="1" applyProtection="1">
      <alignment horizontal="right" vertical="center"/>
      <protection/>
    </xf>
    <xf numFmtId="183" fontId="7" fillId="0" borderId="112" xfId="49" applyNumberFormat="1" applyFont="1" applyFill="1" applyBorder="1" applyAlignment="1" applyProtection="1">
      <alignment horizontal="right" vertical="center"/>
      <protection/>
    </xf>
    <xf numFmtId="183" fontId="7" fillId="0" borderId="119" xfId="49" applyNumberFormat="1" applyFont="1" applyFill="1" applyBorder="1" applyAlignment="1" applyProtection="1">
      <alignment horizontal="right" vertical="center"/>
      <protection/>
    </xf>
    <xf numFmtId="183" fontId="7" fillId="0" borderId="13" xfId="49" applyNumberFormat="1" applyFont="1" applyFill="1" applyBorder="1" applyAlignment="1" applyProtection="1">
      <alignment horizontal="right" vertical="center"/>
      <protection/>
    </xf>
    <xf numFmtId="183" fontId="7" fillId="0" borderId="115" xfId="49" applyNumberFormat="1" applyFont="1" applyFill="1" applyBorder="1" applyAlignment="1" applyProtection="1">
      <alignment horizontal="right" vertical="center"/>
      <protection/>
    </xf>
    <xf numFmtId="183" fontId="7" fillId="0" borderId="114" xfId="49" applyNumberFormat="1" applyFont="1" applyFill="1" applyBorder="1" applyAlignment="1" applyProtection="1">
      <alignment horizontal="right" vertical="center"/>
      <protection/>
    </xf>
    <xf numFmtId="186" fontId="7" fillId="0" borderId="0" xfId="49" applyNumberFormat="1" applyFont="1" applyFill="1" applyBorder="1" applyAlignment="1" applyProtection="1">
      <alignment horizontal="right" vertical="center"/>
      <protection/>
    </xf>
    <xf numFmtId="186" fontId="7" fillId="0" borderId="65" xfId="49" applyNumberFormat="1" applyFont="1" applyFill="1" applyBorder="1" applyAlignment="1" applyProtection="1">
      <alignment horizontal="right" vertical="center"/>
      <protection/>
    </xf>
    <xf numFmtId="186" fontId="7" fillId="0" borderId="63" xfId="49" applyNumberFormat="1" applyFont="1" applyFill="1" applyBorder="1" applyAlignment="1" applyProtection="1">
      <alignment horizontal="right" vertical="center"/>
      <protection/>
    </xf>
    <xf numFmtId="183" fontId="32" fillId="0" borderId="13" xfId="49" applyNumberFormat="1" applyFont="1" applyFill="1" applyBorder="1" applyAlignment="1" applyProtection="1">
      <alignment horizontal="right" vertical="center" shrinkToFit="1"/>
      <protection/>
    </xf>
    <xf numFmtId="0" fontId="7" fillId="0" borderId="85" xfId="0" applyFont="1" applyFill="1" applyBorder="1" applyAlignment="1" applyProtection="1">
      <alignment horizontal="center" vertical="center"/>
      <protection/>
    </xf>
    <xf numFmtId="187" fontId="32" fillId="0" borderId="106" xfId="49" applyNumberFormat="1" applyFont="1" applyFill="1" applyBorder="1" applyAlignment="1" applyProtection="1">
      <alignment horizontal="right" vertical="center" shrinkToFit="1"/>
      <protection/>
    </xf>
    <xf numFmtId="187" fontId="32" fillId="0" borderId="35" xfId="49" applyNumberFormat="1" applyFont="1" applyFill="1" applyBorder="1" applyAlignment="1" applyProtection="1">
      <alignment horizontal="right" vertical="center" shrinkToFit="1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21" borderId="99" xfId="49" applyFont="1" applyFill="1" applyBorder="1" applyAlignment="1" applyProtection="1">
      <alignment horizontal="center" vertical="center"/>
      <protection/>
    </xf>
    <xf numFmtId="181" fontId="7" fillId="0" borderId="71" xfId="49" applyNumberFormat="1" applyFont="1" applyFill="1" applyBorder="1" applyAlignment="1" applyProtection="1">
      <alignment horizontal="right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38" fontId="7" fillId="0" borderId="62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182" fontId="7" fillId="0" borderId="0" xfId="49" applyNumberFormat="1" applyFont="1" applyFill="1" applyBorder="1" applyAlignment="1" applyProtection="1">
      <alignment horizontal="right" vertical="center"/>
      <protection/>
    </xf>
    <xf numFmtId="181" fontId="7" fillId="0" borderId="0" xfId="49" applyNumberFormat="1" applyFont="1" applyFill="1" applyBorder="1" applyAlignment="1" applyProtection="1">
      <alignment horizontal="right" vertical="center"/>
      <protection/>
    </xf>
    <xf numFmtId="182" fontId="7" fillId="0" borderId="113" xfId="49" applyNumberFormat="1" applyFont="1" applyFill="1" applyBorder="1" applyAlignment="1" applyProtection="1">
      <alignment horizontal="right" vertical="center"/>
      <protection/>
    </xf>
    <xf numFmtId="182" fontId="7" fillId="0" borderId="114" xfId="49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13" xfId="49" applyFont="1" applyFill="1" applyBorder="1" applyAlignment="1" applyProtection="1">
      <alignment horizontal="right" vertical="center"/>
      <protection/>
    </xf>
    <xf numFmtId="38" fontId="7" fillId="0" borderId="115" xfId="49" applyFont="1" applyFill="1" applyBorder="1" applyAlignment="1" applyProtection="1">
      <alignment horizontal="right" vertical="center"/>
      <protection/>
    </xf>
    <xf numFmtId="38" fontId="7" fillId="0" borderId="114" xfId="49" applyFont="1" applyFill="1" applyBorder="1" applyAlignment="1" applyProtection="1">
      <alignment horizontal="right" vertical="center"/>
      <protection/>
    </xf>
    <xf numFmtId="191" fontId="7" fillId="0" borderId="0" xfId="49" applyNumberFormat="1" applyFont="1" applyFill="1" applyBorder="1" applyAlignment="1" applyProtection="1">
      <alignment horizontal="right" vertical="center"/>
      <protection/>
    </xf>
    <xf numFmtId="185" fontId="7" fillId="0" borderId="0" xfId="49" applyNumberFormat="1" applyFont="1" applyFill="1" applyBorder="1" applyAlignment="1" applyProtection="1">
      <alignment horizontal="right" vertical="center"/>
      <protection/>
    </xf>
    <xf numFmtId="38" fontId="32" fillId="0" borderId="0" xfId="49" applyFont="1" applyFill="1" applyBorder="1" applyAlignment="1" applyProtection="1">
      <alignment horizontal="right" vertical="center" shrinkToFit="1"/>
      <protection/>
    </xf>
    <xf numFmtId="187" fontId="32" fillId="0" borderId="0" xfId="49" applyNumberFormat="1" applyFont="1" applyFill="1" applyBorder="1" applyAlignment="1" applyProtection="1">
      <alignment horizontal="right" vertical="center" shrinkToFit="1"/>
      <protection/>
    </xf>
    <xf numFmtId="183" fontId="32" fillId="0" borderId="0" xfId="49" applyNumberFormat="1" applyFont="1" applyFill="1" applyBorder="1" applyAlignment="1" applyProtection="1">
      <alignment horizontal="right" vertical="center" shrinkToFit="1"/>
      <protection/>
    </xf>
    <xf numFmtId="182" fontId="7" fillId="0" borderId="15" xfId="49" applyNumberFormat="1" applyFont="1" applyFill="1" applyBorder="1" applyAlignment="1" applyProtection="1">
      <alignment horizontal="right" vertical="center"/>
      <protection locked="0"/>
    </xf>
    <xf numFmtId="182" fontId="7" fillId="0" borderId="26" xfId="49" applyNumberFormat="1" applyFont="1" applyFill="1" applyBorder="1" applyAlignment="1" applyProtection="1">
      <alignment horizontal="right" vertical="center"/>
      <protection locked="0"/>
    </xf>
    <xf numFmtId="182" fontId="7" fillId="0" borderId="66" xfId="49" applyNumberFormat="1" applyFont="1" applyFill="1" applyBorder="1" applyAlignment="1" applyProtection="1">
      <alignment horizontal="right" vertical="center"/>
      <protection locked="0"/>
    </xf>
    <xf numFmtId="182" fontId="7" fillId="0" borderId="89" xfId="49" applyNumberFormat="1" applyFont="1" applyFill="1" applyBorder="1" applyAlignment="1" applyProtection="1">
      <alignment horizontal="right" vertical="center"/>
      <protection locked="0"/>
    </xf>
    <xf numFmtId="183" fontId="7" fillId="0" borderId="66" xfId="49" applyNumberFormat="1" applyFont="1" applyFill="1" applyBorder="1" applyAlignment="1" applyProtection="1">
      <alignment horizontal="right" vertical="center"/>
      <protection locked="0"/>
    </xf>
    <xf numFmtId="183" fontId="7" fillId="0" borderId="41" xfId="49" applyNumberFormat="1" applyFont="1" applyFill="1" applyBorder="1" applyAlignment="1" applyProtection="1">
      <alignment horizontal="right" vertical="center"/>
      <protection locked="0"/>
    </xf>
    <xf numFmtId="183" fontId="7" fillId="0" borderId="89" xfId="49" applyNumberFormat="1" applyFont="1" applyFill="1" applyBorder="1" applyAlignment="1" applyProtection="1">
      <alignment horizontal="right" vertical="center"/>
      <protection locked="0"/>
    </xf>
    <xf numFmtId="185" fontId="7" fillId="0" borderId="58" xfId="49" applyNumberFormat="1" applyFont="1" applyFill="1" applyBorder="1" applyAlignment="1" applyProtection="1">
      <alignment horizontal="right" vertical="center"/>
      <protection locked="0"/>
    </xf>
    <xf numFmtId="185" fontId="7" fillId="0" borderId="49" xfId="49" applyNumberFormat="1" applyFont="1" applyFill="1" applyBorder="1" applyAlignment="1" applyProtection="1">
      <alignment horizontal="right" vertical="center"/>
      <protection locked="0"/>
    </xf>
    <xf numFmtId="183" fontId="32" fillId="0" borderId="15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120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121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122" xfId="49" applyNumberFormat="1" applyFont="1" applyFill="1" applyBorder="1" applyAlignment="1" applyProtection="1">
      <alignment horizontal="right" vertical="center" shrinkToFit="1"/>
      <protection locked="0"/>
    </xf>
    <xf numFmtId="38" fontId="7" fillId="0" borderId="49" xfId="49" applyFont="1" applyFill="1" applyBorder="1" applyAlignment="1" applyProtection="1">
      <alignment horizontal="center" vertical="center"/>
      <protection locked="0"/>
    </xf>
    <xf numFmtId="182" fontId="7" fillId="0" borderId="11" xfId="49" applyNumberFormat="1" applyFont="1" applyFill="1" applyBorder="1" applyAlignment="1" applyProtection="1">
      <alignment horizontal="right" vertical="center"/>
      <protection locked="0"/>
    </xf>
    <xf numFmtId="182" fontId="7" fillId="0" borderId="28" xfId="49" applyNumberFormat="1" applyFont="1" applyFill="1" applyBorder="1" applyAlignment="1" applyProtection="1">
      <alignment horizontal="right" vertical="center"/>
      <protection locked="0"/>
    </xf>
    <xf numFmtId="182" fontId="7" fillId="0" borderId="111" xfId="49" applyNumberFormat="1" applyFont="1" applyFill="1" applyBorder="1" applyAlignment="1" applyProtection="1">
      <alignment horizontal="right" vertical="center"/>
      <protection locked="0"/>
    </xf>
    <xf numFmtId="182" fontId="7" fillId="0" borderId="88" xfId="49" applyNumberFormat="1" applyFont="1" applyFill="1" applyBorder="1" applyAlignment="1" applyProtection="1">
      <alignment horizontal="right" vertical="center"/>
      <protection locked="0"/>
    </xf>
    <xf numFmtId="183" fontId="7" fillId="0" borderId="67" xfId="49" applyNumberFormat="1" applyFont="1" applyFill="1" applyBorder="1" applyAlignment="1" applyProtection="1">
      <alignment horizontal="right" vertical="center"/>
      <protection locked="0"/>
    </xf>
    <xf numFmtId="183" fontId="7" fillId="0" borderId="45" xfId="49" applyNumberFormat="1" applyFont="1" applyFill="1" applyBorder="1" applyAlignment="1" applyProtection="1">
      <alignment horizontal="right" vertical="center"/>
      <protection locked="0"/>
    </xf>
    <xf numFmtId="183" fontId="7" fillId="0" borderId="90" xfId="49" applyNumberFormat="1" applyFont="1" applyFill="1" applyBorder="1" applyAlignment="1" applyProtection="1">
      <alignment horizontal="right" vertical="center"/>
      <protection locked="0"/>
    </xf>
    <xf numFmtId="185" fontId="7" fillId="0" borderId="33" xfId="49" applyNumberFormat="1" applyFont="1" applyFill="1" applyBorder="1" applyAlignment="1" applyProtection="1">
      <alignment horizontal="right" vertical="center"/>
      <protection locked="0"/>
    </xf>
    <xf numFmtId="185" fontId="7" fillId="0" borderId="51" xfId="49" applyNumberFormat="1" applyFont="1" applyFill="1" applyBorder="1" applyAlignment="1" applyProtection="1">
      <alignment horizontal="right" vertical="center"/>
      <protection locked="0"/>
    </xf>
    <xf numFmtId="183" fontId="32" fillId="0" borderId="31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6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7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20" xfId="49" applyNumberFormat="1" applyFont="1" applyFill="1" applyBorder="1" applyAlignment="1" applyProtection="1">
      <alignment horizontal="right" vertical="center" shrinkToFit="1"/>
      <protection locked="0"/>
    </xf>
    <xf numFmtId="38" fontId="7" fillId="0" borderId="51" xfId="49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188" fontId="35" fillId="0" borderId="58" xfId="49" applyNumberFormat="1" applyFont="1" applyFill="1" applyBorder="1" applyAlignment="1" applyProtection="1">
      <alignment horizontal="right" vertical="center" shrinkToFit="1"/>
      <protection locked="0"/>
    </xf>
    <xf numFmtId="188" fontId="35" fillId="0" borderId="33" xfId="49" applyNumberFormat="1" applyFont="1" applyFill="1" applyBorder="1" applyAlignment="1">
      <alignment horizontal="right" vertical="center" shrinkToFit="1"/>
    </xf>
    <xf numFmtId="188" fontId="35" fillId="0" borderId="76" xfId="49" applyNumberFormat="1" applyFont="1" applyFill="1" applyBorder="1" applyAlignment="1">
      <alignment horizontal="right" vertical="center" shrinkToFit="1"/>
    </xf>
    <xf numFmtId="188" fontId="35" fillId="0" borderId="31" xfId="49" applyNumberFormat="1" applyFont="1" applyFill="1" applyBorder="1" applyAlignment="1">
      <alignment horizontal="right" vertical="center" shrinkToFit="1"/>
    </xf>
    <xf numFmtId="188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32" fillId="21" borderId="12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30" fillId="0" borderId="0" xfId="61" applyNumberFormat="1" applyFont="1" applyBorder="1" applyAlignment="1">
      <alignment horizontal="center" vertical="center" shrinkToFit="1"/>
      <protection/>
    </xf>
    <xf numFmtId="177" fontId="8" fillId="0" borderId="0" xfId="61" applyNumberFormat="1" applyFont="1" applyAlignment="1">
      <alignment horizontal="right" vertical="center"/>
      <protection/>
    </xf>
    <xf numFmtId="0" fontId="8" fillId="0" borderId="0" xfId="61" applyNumberFormat="1" applyFont="1" applyBorder="1" applyAlignment="1">
      <alignment horizontal="right" vertical="center"/>
      <protection/>
    </xf>
    <xf numFmtId="0" fontId="1" fillId="0" borderId="0" xfId="61" applyNumberFormat="1" applyFont="1" applyBorder="1" applyAlignment="1">
      <alignment horizontal="right" vertical="center"/>
      <protection/>
    </xf>
    <xf numFmtId="0" fontId="7" fillId="0" borderId="7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74" xfId="0" applyFont="1" applyBorder="1" applyAlignment="1">
      <alignment horizontal="left" vertical="center"/>
    </xf>
    <xf numFmtId="0" fontId="7" fillId="0" borderId="109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109" xfId="0" applyFont="1" applyFill="1" applyBorder="1" applyAlignment="1">
      <alignment horizontal="right" vertical="center"/>
    </xf>
    <xf numFmtId="0" fontId="7" fillId="21" borderId="12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58" xfId="0" applyFont="1" applyBorder="1" applyAlignment="1">
      <alignment horizontal="center" vertical="center" wrapText="1" shrinkToFit="1"/>
    </xf>
    <xf numFmtId="0" fontId="30" fillId="4" borderId="58" xfId="0" applyFont="1" applyFill="1" applyBorder="1" applyAlignment="1">
      <alignment horizontal="center" vertical="center" wrapText="1" shrinkToFit="1"/>
    </xf>
    <xf numFmtId="0" fontId="30" fillId="0" borderId="16" xfId="0" applyFont="1" applyFill="1" applyBorder="1" applyAlignment="1">
      <alignment horizontal="center" vertical="center" wrapText="1" shrinkToFit="1"/>
    </xf>
    <xf numFmtId="0" fontId="0" fillId="21" borderId="28" xfId="0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188" fontId="30" fillId="0" borderId="58" xfId="49" applyNumberFormat="1" applyFont="1" applyFill="1" applyBorder="1" applyAlignment="1">
      <alignment horizontal="right" vertical="center" shrinkToFit="1"/>
    </xf>
    <xf numFmtId="188" fontId="30" fillId="0" borderId="16" xfId="49" applyNumberFormat="1" applyFont="1" applyFill="1" applyBorder="1" applyAlignment="1">
      <alignment horizontal="right" vertical="center" shrinkToFit="1"/>
    </xf>
    <xf numFmtId="188" fontId="30" fillId="0" borderId="75" xfId="49" applyNumberFormat="1" applyFont="1" applyFill="1" applyBorder="1" applyAlignment="1">
      <alignment horizontal="right" vertical="center" shrinkToFit="1"/>
    </xf>
    <xf numFmtId="188" fontId="30" fillId="0" borderId="76" xfId="49" applyNumberFormat="1" applyFont="1" applyFill="1" applyBorder="1" applyAlignment="1">
      <alignment horizontal="right" vertical="center" shrinkToFit="1"/>
    </xf>
    <xf numFmtId="188" fontId="30" fillId="0" borderId="13" xfId="49" applyNumberFormat="1" applyFont="1" applyFill="1" applyBorder="1" applyAlignment="1">
      <alignment horizontal="right" vertical="center" shrinkToFit="1"/>
    </xf>
    <xf numFmtId="188" fontId="30" fillId="0" borderId="65" xfId="49" applyNumberFormat="1" applyFont="1" applyFill="1" applyBorder="1" applyAlignment="1">
      <alignment horizontal="right" vertical="center" shrinkToFit="1"/>
    </xf>
    <xf numFmtId="188" fontId="30" fillId="0" borderId="65" xfId="49" applyNumberFormat="1" applyFont="1" applyFill="1" applyBorder="1" applyAlignment="1">
      <alignment vertical="center" shrinkToFit="1"/>
    </xf>
    <xf numFmtId="188" fontId="30" fillId="0" borderId="14" xfId="49" applyNumberFormat="1" applyFont="1" applyFill="1" applyBorder="1" applyAlignment="1">
      <alignment horizontal="right" vertical="center" shrinkToFit="1"/>
    </xf>
    <xf numFmtId="188" fontId="30" fillId="0" borderId="123" xfId="49" applyNumberFormat="1" applyFont="1" applyFill="1" applyBorder="1" applyAlignment="1">
      <alignment horizontal="right" vertical="center" shrinkToFit="1"/>
    </xf>
    <xf numFmtId="188" fontId="30" fillId="0" borderId="125" xfId="49" applyNumberFormat="1" applyFont="1" applyFill="1" applyBorder="1" applyAlignment="1">
      <alignment horizontal="right" vertical="center" shrinkToFit="1"/>
    </xf>
    <xf numFmtId="188" fontId="35" fillId="0" borderId="125" xfId="49" applyNumberFormat="1" applyFont="1" applyFill="1" applyBorder="1" applyAlignment="1" applyProtection="1">
      <alignment horizontal="right" vertical="center" shrinkToFit="1"/>
      <protection locked="0"/>
    </xf>
    <xf numFmtId="188" fontId="30" fillId="0" borderId="78" xfId="49" applyNumberFormat="1" applyFont="1" applyFill="1" applyBorder="1" applyAlignment="1">
      <alignment horizontal="right" vertical="center" shrinkToFit="1"/>
    </xf>
    <xf numFmtId="188" fontId="30" fillId="0" borderId="126" xfId="49" applyNumberFormat="1" applyFont="1" applyFill="1" applyBorder="1" applyAlignment="1">
      <alignment horizontal="right" vertical="center" shrinkToFit="1"/>
    </xf>
    <xf numFmtId="188" fontId="30" fillId="0" borderId="127" xfId="49" applyNumberFormat="1" applyFont="1" applyFill="1" applyBorder="1" applyAlignment="1">
      <alignment horizontal="right" vertical="center" shrinkToFit="1"/>
    </xf>
    <xf numFmtId="188" fontId="35" fillId="0" borderId="127" xfId="49" applyNumberFormat="1" applyFont="1" applyFill="1" applyBorder="1" applyAlignment="1">
      <alignment horizontal="right" vertical="center" shrinkToFit="1"/>
    </xf>
    <xf numFmtId="188" fontId="30" fillId="0" borderId="128" xfId="49" applyNumberFormat="1" applyFont="1" applyFill="1" applyBorder="1" applyAlignment="1">
      <alignment horizontal="right" vertical="center" shrinkToFit="1"/>
    </xf>
    <xf numFmtId="188" fontId="32" fillId="0" borderId="61" xfId="49" applyNumberFormat="1" applyFont="1" applyFill="1" applyBorder="1" applyAlignment="1">
      <alignment horizontal="right" vertical="center"/>
    </xf>
    <xf numFmtId="188" fontId="32" fillId="0" borderId="18" xfId="49" applyNumberFormat="1" applyFont="1" applyFill="1" applyBorder="1" applyAlignment="1">
      <alignment horizontal="right" vertical="center"/>
    </xf>
    <xf numFmtId="0" fontId="7" fillId="0" borderId="109" xfId="0" applyFont="1" applyBorder="1" applyAlignment="1">
      <alignment horizontal="left" vertical="center"/>
    </xf>
    <xf numFmtId="0" fontId="32" fillId="0" borderId="0" xfId="61" applyNumberFormat="1" applyFont="1" applyAlignment="1">
      <alignment horizontal="left" vertical="center"/>
      <protection/>
    </xf>
    <xf numFmtId="0" fontId="32" fillId="0" borderId="0" xfId="61" applyNumberFormat="1" applyFont="1" applyAlignment="1">
      <alignment horizontal="right" vertical="center"/>
      <protection/>
    </xf>
    <xf numFmtId="177" fontId="30" fillId="0" borderId="47" xfId="61" applyNumberFormat="1" applyFont="1" applyBorder="1" applyAlignment="1">
      <alignment horizontal="right" vertical="center"/>
      <protection/>
    </xf>
    <xf numFmtId="177" fontId="30" fillId="0" borderId="107" xfId="61" applyNumberFormat="1" applyFont="1" applyBorder="1" applyAlignment="1">
      <alignment horizontal="right" vertical="center"/>
      <protection/>
    </xf>
    <xf numFmtId="177" fontId="30" fillId="0" borderId="129" xfId="61" applyNumberFormat="1" applyFont="1" applyBorder="1" applyAlignment="1">
      <alignment horizontal="right" vertical="center"/>
      <protection/>
    </xf>
    <xf numFmtId="177" fontId="30" fillId="0" borderId="57" xfId="61" applyNumberFormat="1" applyFont="1" applyBorder="1" applyAlignment="1">
      <alignment horizontal="right" vertical="center"/>
      <protection/>
    </xf>
    <xf numFmtId="177" fontId="30" fillId="0" borderId="60" xfId="61" applyNumberFormat="1" applyFont="1" applyBorder="1" applyAlignment="1">
      <alignment horizontal="right" vertical="center"/>
      <protection/>
    </xf>
    <xf numFmtId="0" fontId="31" fillId="0" borderId="130" xfId="0" applyFont="1" applyFill="1" applyBorder="1" applyAlignment="1">
      <alignment horizontal="center" vertical="center" shrinkToFit="1"/>
    </xf>
    <xf numFmtId="177" fontId="30" fillId="0" borderId="43" xfId="61" applyNumberFormat="1" applyFont="1" applyBorder="1" applyAlignment="1">
      <alignment horizontal="right" vertical="center"/>
      <protection/>
    </xf>
    <xf numFmtId="177" fontId="30" fillId="0" borderId="130" xfId="61" applyNumberFormat="1" applyFont="1" applyBorder="1" applyAlignment="1">
      <alignment horizontal="right" vertical="center"/>
      <protection/>
    </xf>
    <xf numFmtId="177" fontId="30" fillId="0" borderId="104" xfId="61" applyNumberFormat="1" applyFont="1" applyBorder="1" applyAlignment="1">
      <alignment horizontal="right" vertical="center"/>
      <protection/>
    </xf>
    <xf numFmtId="0" fontId="31" fillId="0" borderId="57" xfId="61" applyNumberFormat="1" applyFont="1" applyBorder="1" applyAlignment="1">
      <alignment horizontal="center" vertical="center" shrinkToFit="1"/>
      <protection/>
    </xf>
    <xf numFmtId="0" fontId="31" fillId="0" borderId="19" xfId="61" applyNumberFormat="1" applyFont="1" applyBorder="1" applyAlignment="1">
      <alignment horizontal="center" vertical="center" shrinkToFit="1"/>
      <protection/>
    </xf>
    <xf numFmtId="0" fontId="51" fillId="0" borderId="27" xfId="0" applyFont="1" applyBorder="1" applyAlignment="1">
      <alignment vertical="center"/>
    </xf>
    <xf numFmtId="0" fontId="31" fillId="0" borderId="116" xfId="62" applyFont="1" applyFill="1" applyBorder="1" applyAlignment="1">
      <alignment horizontal="center" vertical="center" shrinkToFit="1"/>
      <protection/>
    </xf>
    <xf numFmtId="0" fontId="52" fillId="0" borderId="0" xfId="61" applyNumberFormat="1" applyFont="1" applyAlignment="1">
      <alignment horizontal="left" vertical="center"/>
      <protection/>
    </xf>
    <xf numFmtId="38" fontId="39" fillId="21" borderId="15" xfId="49" applyFont="1" applyFill="1" applyBorder="1" applyAlignment="1">
      <alignment horizontal="center" vertical="center"/>
    </xf>
    <xf numFmtId="0" fontId="7" fillId="21" borderId="19" xfId="0" applyFont="1" applyFill="1" applyBorder="1" applyAlignment="1" applyProtection="1">
      <alignment horizontal="center" vertical="center"/>
      <protection/>
    </xf>
    <xf numFmtId="0" fontId="32" fillId="21" borderId="123" xfId="0" applyFont="1" applyFill="1" applyBorder="1" applyAlignment="1" applyProtection="1">
      <alignment horizontal="center" vertical="center" wrapText="1"/>
      <protection/>
    </xf>
    <xf numFmtId="0" fontId="32" fillId="21" borderId="11" xfId="0" applyFont="1" applyFill="1" applyBorder="1" applyAlignment="1" applyProtection="1">
      <alignment horizontal="center" vertical="center" wrapText="1"/>
      <protection/>
    </xf>
    <xf numFmtId="177" fontId="30" fillId="0" borderId="131" xfId="61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8" fontId="39" fillId="21" borderId="31" xfId="49" applyFont="1" applyFill="1" applyBorder="1" applyAlignment="1">
      <alignment horizontal="center" vertical="center"/>
    </xf>
    <xf numFmtId="0" fontId="39" fillId="0" borderId="76" xfId="0" applyFont="1" applyBorder="1" applyAlignment="1">
      <alignment/>
    </xf>
    <xf numFmtId="38" fontId="7" fillId="21" borderId="74" xfId="49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38" fontId="7" fillId="21" borderId="54" xfId="49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38" fontId="7" fillId="21" borderId="32" xfId="49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7" fillId="21" borderId="74" xfId="0" applyFont="1" applyFill="1" applyBorder="1" applyAlignment="1">
      <alignment horizontal="center" vertical="center"/>
    </xf>
    <xf numFmtId="38" fontId="39" fillId="21" borderId="30" xfId="49" applyFont="1" applyFill="1" applyBorder="1" applyAlignment="1">
      <alignment horizontal="center" vertical="center"/>
    </xf>
    <xf numFmtId="0" fontId="39" fillId="0" borderId="75" xfId="0" applyFont="1" applyBorder="1" applyAlignment="1">
      <alignment/>
    </xf>
    <xf numFmtId="0" fontId="39" fillId="0" borderId="16" xfId="0" applyFont="1" applyBorder="1" applyAlignment="1">
      <alignment/>
    </xf>
    <xf numFmtId="0" fontId="7" fillId="0" borderId="13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vertical="center"/>
      <protection/>
    </xf>
    <xf numFmtId="0" fontId="7" fillId="0" borderId="133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vertical="center"/>
      <protection/>
    </xf>
    <xf numFmtId="0" fontId="0" fillId="21" borderId="19" xfId="0" applyFill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 wrapText="1"/>
      <protection/>
    </xf>
    <xf numFmtId="0" fontId="7" fillId="21" borderId="78" xfId="0" applyFont="1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7" fillId="0" borderId="134" xfId="0" applyFont="1" applyFill="1" applyBorder="1" applyAlignment="1" applyProtection="1">
      <alignment horizontal="center" vertical="center" shrinkToFit="1"/>
      <protection/>
    </xf>
    <xf numFmtId="0" fontId="7" fillId="0" borderId="135" xfId="0" applyFont="1" applyFill="1" applyBorder="1" applyAlignment="1" applyProtection="1">
      <alignment horizontal="center" vertical="center" shrinkToFit="1"/>
      <protection/>
    </xf>
    <xf numFmtId="0" fontId="0" fillId="0" borderId="136" xfId="0" applyBorder="1" applyAlignment="1" applyProtection="1">
      <alignment horizontal="center" vertical="center" shrinkToFit="1"/>
      <protection/>
    </xf>
    <xf numFmtId="0" fontId="0" fillId="0" borderId="135" xfId="0" applyBorder="1" applyAlignment="1" applyProtection="1">
      <alignment horizontal="center" vertical="center" shrinkToFit="1"/>
      <protection/>
    </xf>
    <xf numFmtId="0" fontId="7" fillId="0" borderId="124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7" fillId="0" borderId="93" xfId="0" applyFont="1" applyFill="1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/>
      <protection/>
    </xf>
    <xf numFmtId="0" fontId="30" fillId="0" borderId="120" xfId="0" applyFont="1" applyFill="1" applyBorder="1" applyAlignment="1" applyProtection="1">
      <alignment horizontal="center" vertical="center" wrapText="1"/>
      <protection/>
    </xf>
    <xf numFmtId="0" fontId="7" fillId="0" borderId="122" xfId="0" applyFont="1" applyBorder="1" applyAlignment="1" applyProtection="1">
      <alignment horizontal="center" vertical="center" wrapText="1"/>
      <protection/>
    </xf>
    <xf numFmtId="0" fontId="7" fillId="0" borderId="95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7" fillId="0" borderId="120" xfId="0" applyFont="1" applyFill="1" applyBorder="1" applyAlignment="1" applyProtection="1">
      <alignment horizontal="center" vertical="center" wrapText="1"/>
      <protection/>
    </xf>
    <xf numFmtId="0" fontId="7" fillId="0" borderId="122" xfId="0" applyFont="1" applyFill="1" applyBorder="1" applyAlignment="1" applyProtection="1">
      <alignment horizontal="center" vertical="center" wrapText="1"/>
      <protection/>
    </xf>
    <xf numFmtId="0" fontId="7" fillId="0" borderId="137" xfId="0" applyFont="1" applyBorder="1" applyAlignment="1" applyProtection="1">
      <alignment horizontal="center" vertical="center" wrapText="1"/>
      <protection/>
    </xf>
    <xf numFmtId="0" fontId="7" fillId="21" borderId="19" xfId="0" applyFont="1" applyFill="1" applyBorder="1" applyAlignment="1">
      <alignment horizontal="center" vertical="center"/>
    </xf>
    <xf numFmtId="0" fontId="32" fillId="21" borderId="12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7" fillId="21" borderId="78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7" fillId="0" borderId="133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7" fillId="0" borderId="77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134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7" fillId="0" borderId="120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30" fillId="0" borderId="120" xfId="0" applyFont="1" applyFill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vertical="center" wrapText="1"/>
    </xf>
    <xf numFmtId="0" fontId="7" fillId="0" borderId="95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0" fillId="0" borderId="54" xfId="0" applyFont="1" applyFill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49" xfId="0" applyBorder="1" applyAlignment="1">
      <alignment vertical="center"/>
    </xf>
    <xf numFmtId="0" fontId="30" fillId="0" borderId="77" xfId="0" applyFont="1" applyFill="1" applyBorder="1" applyAlignment="1">
      <alignment horizontal="center" vertical="center" wrapText="1" shrinkToFit="1"/>
    </xf>
    <xf numFmtId="0" fontId="30" fillId="0" borderId="32" xfId="0" applyFont="1" applyBorder="1" applyAlignment="1">
      <alignment vertical="center" shrinkToFit="1"/>
    </xf>
    <xf numFmtId="0" fontId="32" fillId="0" borderId="57" xfId="61" applyNumberFormat="1" applyFont="1" applyBorder="1" applyAlignment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30" fillId="0" borderId="102" xfId="61" applyNumberFormat="1" applyFont="1" applyFill="1" applyBorder="1" applyAlignment="1">
      <alignment horizontal="center" vertical="center"/>
      <protection/>
    </xf>
    <xf numFmtId="0" fontId="2" fillId="0" borderId="98" xfId="0" applyFont="1" applyBorder="1" applyAlignment="1">
      <alignment vertical="center"/>
    </xf>
    <xf numFmtId="0" fontId="2" fillId="0" borderId="138" xfId="0" applyFont="1" applyBorder="1" applyAlignment="1">
      <alignment vertical="center"/>
    </xf>
    <xf numFmtId="0" fontId="7" fillId="21" borderId="32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52" xfId="0" applyBorder="1" applyAlignment="1">
      <alignment horizontal="center" vertical="center"/>
    </xf>
    <xf numFmtId="38" fontId="7" fillId="21" borderId="77" xfId="49" applyFont="1" applyFill="1" applyBorder="1" applyAlignment="1">
      <alignment horizontal="center" vertical="center"/>
    </xf>
    <xf numFmtId="0" fontId="0" fillId="0" borderId="93" xfId="0" applyBorder="1" applyAlignment="1">
      <alignment/>
    </xf>
    <xf numFmtId="38" fontId="7" fillId="21" borderId="139" xfId="49" applyFont="1" applyFill="1" applyBorder="1" applyAlignment="1">
      <alignment horizontal="center" vertical="center"/>
    </xf>
    <xf numFmtId="0" fontId="0" fillId="0" borderId="140" xfId="0" applyBorder="1" applyAlignment="1">
      <alignment/>
    </xf>
    <xf numFmtId="49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-25平均_3歳児5歳児比較" xfId="61"/>
    <cellStyle name="標準_集計用_3枚目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受診率の年次推移</a:t>
            </a:r>
          </a:p>
        </c:rich>
      </c:tx>
      <c:layout>
        <c:manualLayout>
          <c:xMode val="factor"/>
          <c:yMode val="factor"/>
          <c:x val="-0.00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075"/>
          <c:w val="0.988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'参考_年次推移'!$K$5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'参考_年次推移'!$L$4:$AK$4</c:f>
              <c:strCache/>
            </c:strRef>
          </c:cat>
          <c:val>
            <c:numRef>
              <c:f>'参考_年次推移'!$L$5:$AK$5</c:f>
              <c:numCache/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6226"/>
        <c:crosses val="autoZero"/>
        <c:auto val="1"/>
        <c:lblOffset val="100"/>
        <c:tickLblSkip val="1"/>
        <c:noMultiLvlLbl val="0"/>
      </c:catAx>
      <c:valAx>
        <c:axId val="8226226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う蝕を持つ者の割合の年次推移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"/>
          <c:w val="0.988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'参考_年次推移'!$K$11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'参考_年次推移'!$L$10:$AK$10</c:f>
              <c:strCache/>
            </c:strRef>
          </c:cat>
          <c:val>
            <c:numRef>
              <c:f>'参考_年次推移'!$L$11:$AK$11</c:f>
              <c:numCache/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３歳児健康診査〔歯科〕
受診率の年次推移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575"/>
          <c:w val="0.988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'参考_年次推移'!$K$22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'参考_年次推移'!$L$21:$AK$21</c:f>
              <c:strCache/>
            </c:strRef>
          </c:cat>
          <c:val>
            <c:numRef>
              <c:f>'参考_年次推移'!$L$22:$AK$22</c:f>
              <c:numCache/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75"/>
          <c:w val="0.988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'参考_年次推移'!$K$26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'参考_年次推移'!$L$25:$AK$25</c:f>
              <c:strCache/>
            </c:strRef>
          </c:cat>
          <c:val>
            <c:numRef>
              <c:f>'参考_年次推移'!$L$26:$AK$26</c:f>
              <c:numCache/>
            </c:numRef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一人平均むし歯数の年次推移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5"/>
          <c:w val="0.98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'参考_年次推移'!$K$30</c:f>
              <c:strCache>
                <c:ptCount val="1"/>
                <c:pt idx="0">
                  <c:v>う歯数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'参考_年次推移'!$L$29:$AK$29</c:f>
              <c:strCache/>
            </c:strRef>
          </c:cat>
          <c:val>
            <c:numRef>
              <c:f>'参考_年次推移'!$L$30:$AK$30</c:f>
              <c:numCache/>
            </c:numRef>
          </c:val>
          <c:smooth val="0"/>
        </c:ser>
        <c:marker val="1"/>
        <c:axId val="58906257"/>
        <c:axId val="60394266"/>
      </c:lineChart>
      <c:cat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  <c:max val="3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3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625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むし歯を5本以上及び9本以上持つ者の割合の年次推移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65"/>
          <c:w val="0.994"/>
          <c:h val="0.8535"/>
        </c:manualLayout>
      </c:layout>
      <c:lineChart>
        <c:grouping val="standard"/>
        <c:varyColors val="0"/>
        <c:ser>
          <c:idx val="1"/>
          <c:order val="0"/>
          <c:tx>
            <c:strRef>
              <c:f>'参考_年次推移'!$K$35</c:f>
              <c:strCache>
                <c:ptCount val="1"/>
                <c:pt idx="0">
                  <c:v>9本以上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'参考_年次推移'!$L$33:$AD$33</c:f>
              <c:strCache/>
            </c:strRef>
          </c:cat>
          <c:val>
            <c:numRef>
              <c:f>'参考_年次推移'!$L$35:$AD$35</c:f>
              <c:numCache/>
            </c:numRef>
          </c:val>
          <c:smooth val="0"/>
        </c:ser>
        <c:ser>
          <c:idx val="0"/>
          <c:order val="1"/>
          <c:tx>
            <c:strRef>
              <c:f>'参考_年次推移'!$K$34</c:f>
              <c:strCache>
                <c:ptCount val="1"/>
                <c:pt idx="0">
                  <c:v>5本以上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'参考_年次推移'!$L$33:$AD$33</c:f>
              <c:strCache/>
            </c:strRef>
          </c:cat>
          <c:val>
            <c:numRef>
              <c:f>'参考_年次推移'!$L$34:$AD$34</c:f>
              <c:numCache/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  <c:max val="1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2465"/>
          <c:w val="0.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25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pattFill prst="pct25">
                <a:fgClr>
                  <a:srgbClr val="C0C0C0"/>
                </a:fgClr>
                <a:bgClr>
                  <a:srgbClr val="FFFFFF"/>
                </a:bgClr>
              </a:pattFill>
            </c:spPr>
          </c:dPt>
          <c:cat>
            <c:strRef>
              <c:f>'参考_過去３年間'!$O$4:$O$39</c:f>
              <c:strCache/>
            </c:strRef>
          </c:cat>
          <c:val>
            <c:numRef>
              <c:f>'参考_過去３年間'!$P$4:$P$39</c:f>
              <c:numCache/>
            </c:numRef>
          </c:val>
        </c:ser>
        <c:gapWidth val="50"/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割合（%）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005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'参考_過去３年間'!$C$6:$C$39</c:f>
              <c:strCache>
                <c:ptCount val="1"/>
                <c:pt idx="0">
                  <c:v>16.6  30.0  25.5  17.0  10.3  19.6  14.0  14.2  16.1  11.6  12.7  19.7  13.4  9.5  16.4  8.9  15.8  19.6  13.2  18.3  12.7  12.9  9.4  13.0  14.7  27.3  16.1  12.8  11.4  13.9  15.7  12.6  9.0  15.2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参考_過去３年間!#REF!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参考_過去３年間!#REF!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987455"/>
        <c:axId val="34125048"/>
      </c:scatterChart>
      <c:valAx>
        <c:axId val="5598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125048"/>
        <c:crosses val="autoZero"/>
        <c:crossBetween val="midCat"/>
        <c:dispUnits/>
      </c:valAx>
      <c:valAx>
        <c:axId val="341250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874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57150</xdr:rowOff>
    </xdr:from>
    <xdr:to>
      <xdr:col>4</xdr:col>
      <xdr:colOff>619125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575" y="923925"/>
        <a:ext cx="3228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</xdr:row>
      <xdr:rowOff>66675</xdr:rowOff>
    </xdr:from>
    <xdr:to>
      <xdr:col>9</xdr:col>
      <xdr:colOff>628650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3352800" y="93345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600075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4171950"/>
        <a:ext cx="3238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9</xdr:col>
      <xdr:colOff>609600</xdr:colOff>
      <xdr:row>39</xdr:row>
      <xdr:rowOff>9525</xdr:rowOff>
    </xdr:to>
    <xdr:graphicFrame>
      <xdr:nvGraphicFramePr>
        <xdr:cNvPr id="4" name="Chart 4"/>
        <xdr:cNvGraphicFramePr/>
      </xdr:nvGraphicFramePr>
      <xdr:xfrm>
        <a:off x="3324225" y="4171950"/>
        <a:ext cx="32480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4</xdr:col>
      <xdr:colOff>609600</xdr:colOff>
      <xdr:row>55</xdr:row>
      <xdr:rowOff>114300</xdr:rowOff>
    </xdr:to>
    <xdr:graphicFrame>
      <xdr:nvGraphicFramePr>
        <xdr:cNvPr id="5" name="Chart 5"/>
        <xdr:cNvGraphicFramePr/>
      </xdr:nvGraphicFramePr>
      <xdr:xfrm>
        <a:off x="0" y="7019925"/>
        <a:ext cx="32480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39</xdr:row>
      <xdr:rowOff>95250</xdr:rowOff>
    </xdr:from>
    <xdr:to>
      <xdr:col>9</xdr:col>
      <xdr:colOff>609600</xdr:colOff>
      <xdr:row>55</xdr:row>
      <xdr:rowOff>104775</xdr:rowOff>
    </xdr:to>
    <xdr:graphicFrame>
      <xdr:nvGraphicFramePr>
        <xdr:cNvPr id="6" name="Chart 6"/>
        <xdr:cNvGraphicFramePr/>
      </xdr:nvGraphicFramePr>
      <xdr:xfrm>
        <a:off x="3324225" y="7010400"/>
        <a:ext cx="32480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85725</xdr:rowOff>
    </xdr:from>
    <xdr:to>
      <xdr:col>12</xdr:col>
      <xdr:colOff>695325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2057400" y="123825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0</xdr:col>
      <xdr:colOff>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0" y="8134350"/>
        <a:ext cx="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76200</xdr:colOff>
      <xdr:row>22</xdr:row>
      <xdr:rowOff>38100</xdr:rowOff>
    </xdr:from>
    <xdr:to>
      <xdr:col>12</xdr:col>
      <xdr:colOff>714375</xdr:colOff>
      <xdr:row>39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5305425"/>
          <a:ext cx="51911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7" width="10.125" style="10" customWidth="1"/>
    <col min="8" max="8" width="13.00390625" style="10" customWidth="1"/>
    <col min="9" max="16384" width="9.00390625" style="10" customWidth="1"/>
  </cols>
  <sheetData>
    <row r="1" spans="8:9" ht="13.5">
      <c r="H1" s="783" t="s">
        <v>233</v>
      </c>
      <c r="I1" s="626"/>
    </row>
    <row r="2" spans="1:8" s="16" customFormat="1" ht="13.5">
      <c r="A2" s="9"/>
      <c r="B2" s="9"/>
      <c r="C2" s="9"/>
      <c r="D2" s="9"/>
      <c r="E2" s="9"/>
      <c r="F2" s="9"/>
      <c r="H2" s="784" t="s">
        <v>212</v>
      </c>
    </row>
    <row r="7" spans="1:8" ht="32.25">
      <c r="A7" s="16"/>
      <c r="B7" s="689" t="s">
        <v>205</v>
      </c>
      <c r="C7" s="689"/>
      <c r="D7" s="689"/>
      <c r="E7" s="689"/>
      <c r="F7" s="689"/>
      <c r="G7" s="689"/>
      <c r="H7" s="7"/>
    </row>
    <row r="8" spans="1:8" ht="32.25">
      <c r="A8" s="4"/>
      <c r="B8" s="4"/>
      <c r="C8" s="4"/>
      <c r="D8" s="4"/>
      <c r="E8" s="4"/>
      <c r="F8" s="4"/>
      <c r="G8" s="4"/>
      <c r="H8" s="4"/>
    </row>
    <row r="9" spans="1:8" ht="32.25">
      <c r="A9" s="4"/>
      <c r="B9" s="4"/>
      <c r="C9" s="4"/>
      <c r="D9" s="4"/>
      <c r="E9" s="4"/>
      <c r="F9" s="4"/>
      <c r="G9" s="4"/>
      <c r="H9" s="4"/>
    </row>
    <row r="10" ht="24">
      <c r="C10" s="1"/>
    </row>
    <row r="12" spans="1:3" ht="25.5">
      <c r="A12" s="219" t="s">
        <v>45</v>
      </c>
      <c r="B12" s="219"/>
      <c r="C12" s="219"/>
    </row>
    <row r="13" spans="1:4" ht="28.5">
      <c r="A13" s="219"/>
      <c r="B13" s="219"/>
      <c r="C13" s="219"/>
      <c r="D13" s="2" t="s">
        <v>189</v>
      </c>
    </row>
    <row r="14" spans="1:3" ht="25.5">
      <c r="A14" s="219" t="s">
        <v>46</v>
      </c>
      <c r="B14" s="219"/>
      <c r="C14" s="219"/>
    </row>
    <row r="28" spans="1:3" ht="22.5" customHeight="1">
      <c r="A28" s="692"/>
      <c r="B28" s="692"/>
      <c r="C28" s="692"/>
    </row>
    <row r="29" s="11" customFormat="1" ht="19.5" customHeight="1"/>
    <row r="30" s="11" customFormat="1" ht="19.5" customHeight="1">
      <c r="A30" s="6"/>
    </row>
    <row r="31" s="11" customFormat="1" ht="19.5" customHeight="1">
      <c r="A31" s="6"/>
    </row>
    <row r="32" s="11" customFormat="1" ht="19.5" customHeight="1">
      <c r="A32" s="6"/>
    </row>
    <row r="33" ht="19.5" customHeight="1"/>
    <row r="38" spans="2:7" ht="18.75">
      <c r="B38" s="693" t="s">
        <v>73</v>
      </c>
      <c r="C38" s="693"/>
      <c r="D38" s="693"/>
      <c r="E38" s="693"/>
      <c r="F38" s="693"/>
      <c r="G38" s="693"/>
    </row>
    <row r="40" ht="18.75">
      <c r="H40" s="5"/>
    </row>
    <row r="41" spans="1:8" ht="21" customHeight="1">
      <c r="A41" s="690" t="s">
        <v>192</v>
      </c>
      <c r="B41" s="691"/>
      <c r="C41" s="691"/>
      <c r="D41" s="691"/>
      <c r="E41" s="691"/>
      <c r="F41" s="691"/>
      <c r="G41" s="691"/>
      <c r="H41" s="691"/>
    </row>
    <row r="42" spans="1:8" ht="13.5">
      <c r="A42" s="690" t="s">
        <v>197</v>
      </c>
      <c r="B42" s="691"/>
      <c r="C42" s="691"/>
      <c r="D42" s="691"/>
      <c r="E42" s="691"/>
      <c r="F42" s="691"/>
      <c r="G42" s="691"/>
      <c r="H42" s="691"/>
    </row>
  </sheetData>
  <sheetProtection/>
  <mergeCells count="5">
    <mergeCell ref="B7:G7"/>
    <mergeCell ref="A42:H42"/>
    <mergeCell ref="A41:H41"/>
    <mergeCell ref="A28:C28"/>
    <mergeCell ref="B38:G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75" zoomScaleSheetLayoutView="75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"/>
    </sheetView>
  </sheetViews>
  <sheetFormatPr defaultColWidth="5.75390625" defaultRowHeight="13.5"/>
  <cols>
    <col min="1" max="1" width="4.00390625" style="21" customWidth="1"/>
    <col min="2" max="2" width="8.625" style="21" customWidth="1"/>
    <col min="3" max="3" width="11.625" style="21" customWidth="1"/>
    <col min="4" max="6" width="10.625" style="21" customWidth="1"/>
    <col min="7" max="13" width="9.25390625" style="21" customWidth="1"/>
    <col min="14" max="14" width="10.50390625" style="21" customWidth="1"/>
    <col min="15" max="20" width="8.75390625" style="21" customWidth="1"/>
    <col min="21" max="26" width="7.875" style="21" customWidth="1"/>
    <col min="27" max="34" width="8.375" style="64" customWidth="1"/>
    <col min="35" max="36" width="10.625" style="23" customWidth="1"/>
    <col min="37" max="16384" width="5.75390625" style="21" customWidth="1"/>
  </cols>
  <sheetData>
    <row r="1" spans="5:36" s="423" customFormat="1" ht="28.5" customHeight="1">
      <c r="E1" s="424" t="s">
        <v>206</v>
      </c>
      <c r="P1" s="425"/>
      <c r="Q1" s="425"/>
      <c r="R1" s="425"/>
      <c r="S1" s="425"/>
      <c r="AA1" s="426"/>
      <c r="AB1" s="426"/>
      <c r="AC1" s="426"/>
      <c r="AD1" s="426"/>
      <c r="AE1" s="426"/>
      <c r="AF1" s="426"/>
      <c r="AG1" s="426"/>
      <c r="AH1" s="426"/>
      <c r="AI1" s="427"/>
      <c r="AJ1" s="427"/>
    </row>
    <row r="2" spans="3:36" s="423" customFormat="1" ht="15.75" customHeight="1" thickBot="1">
      <c r="C2" s="428"/>
      <c r="D2" s="429"/>
      <c r="E2" s="429"/>
      <c r="G2" s="429"/>
      <c r="H2" s="429"/>
      <c r="I2" s="429"/>
      <c r="J2" s="429"/>
      <c r="K2" s="429"/>
      <c r="L2" s="429"/>
      <c r="M2" s="429"/>
      <c r="N2" s="430"/>
      <c r="P2" s="425"/>
      <c r="S2" s="425"/>
      <c r="AA2" s="426"/>
      <c r="AB2" s="426"/>
      <c r="AC2" s="426"/>
      <c r="AD2" s="426"/>
      <c r="AE2" s="426"/>
      <c r="AF2" s="426"/>
      <c r="AG2" s="426"/>
      <c r="AH2" s="426"/>
      <c r="AI2" s="427"/>
      <c r="AJ2" s="427"/>
    </row>
    <row r="3" spans="2:36" s="423" customFormat="1" ht="36.75" customHeight="1">
      <c r="B3" s="686" t="s">
        <v>173</v>
      </c>
      <c r="C3" s="712" t="s">
        <v>122</v>
      </c>
      <c r="D3" s="714" t="s">
        <v>13</v>
      </c>
      <c r="E3" s="720" t="s">
        <v>14</v>
      </c>
      <c r="F3" s="726" t="s">
        <v>159</v>
      </c>
      <c r="G3" s="722" t="s">
        <v>115</v>
      </c>
      <c r="H3" s="723"/>
      <c r="I3" s="724"/>
      <c r="J3" s="725" t="s">
        <v>116</v>
      </c>
      <c r="K3" s="723"/>
      <c r="L3" s="723"/>
      <c r="M3" s="723"/>
      <c r="N3" s="708" t="s">
        <v>117</v>
      </c>
      <c r="O3" s="725" t="s">
        <v>119</v>
      </c>
      <c r="P3" s="730"/>
      <c r="Q3" s="731"/>
      <c r="R3" s="722" t="s">
        <v>118</v>
      </c>
      <c r="S3" s="730"/>
      <c r="T3" s="731"/>
      <c r="U3" s="732" t="s">
        <v>177</v>
      </c>
      <c r="V3" s="733"/>
      <c r="W3" s="732" t="s">
        <v>80</v>
      </c>
      <c r="X3" s="734"/>
      <c r="Y3" s="728" t="s">
        <v>81</v>
      </c>
      <c r="Z3" s="729"/>
      <c r="AA3" s="716" t="s">
        <v>120</v>
      </c>
      <c r="AB3" s="717"/>
      <c r="AC3" s="717"/>
      <c r="AD3" s="718"/>
      <c r="AE3" s="717" t="s">
        <v>121</v>
      </c>
      <c r="AF3" s="717"/>
      <c r="AG3" s="717"/>
      <c r="AH3" s="719"/>
      <c r="AI3" s="708" t="s">
        <v>175</v>
      </c>
      <c r="AJ3" s="706" t="s">
        <v>174</v>
      </c>
    </row>
    <row r="4" spans="2:36" s="423" customFormat="1" ht="22.5" customHeight="1" thickBot="1">
      <c r="B4" s="687"/>
      <c r="C4" s="713"/>
      <c r="D4" s="715"/>
      <c r="E4" s="721"/>
      <c r="F4" s="727"/>
      <c r="G4" s="431"/>
      <c r="H4" s="432" t="s">
        <v>82</v>
      </c>
      <c r="I4" s="433" t="s">
        <v>83</v>
      </c>
      <c r="J4" s="434"/>
      <c r="K4" s="432" t="s">
        <v>11</v>
      </c>
      <c r="L4" s="435" t="s">
        <v>10</v>
      </c>
      <c r="M4" s="436" t="s">
        <v>9</v>
      </c>
      <c r="N4" s="711"/>
      <c r="O4" s="434"/>
      <c r="P4" s="437" t="s">
        <v>8</v>
      </c>
      <c r="Q4" s="438" t="s">
        <v>7</v>
      </c>
      <c r="R4" s="439"/>
      <c r="S4" s="440" t="s">
        <v>8</v>
      </c>
      <c r="T4" s="441" t="s">
        <v>7</v>
      </c>
      <c r="U4" s="442" t="s">
        <v>48</v>
      </c>
      <c r="V4" s="443" t="s">
        <v>16</v>
      </c>
      <c r="W4" s="442" t="s">
        <v>48</v>
      </c>
      <c r="X4" s="444" t="s">
        <v>16</v>
      </c>
      <c r="Y4" s="442" t="s">
        <v>48</v>
      </c>
      <c r="Z4" s="443" t="s">
        <v>16</v>
      </c>
      <c r="AA4" s="445" t="s">
        <v>84</v>
      </c>
      <c r="AB4" s="446" t="s">
        <v>190</v>
      </c>
      <c r="AC4" s="447" t="s">
        <v>191</v>
      </c>
      <c r="AD4" s="448" t="s">
        <v>165</v>
      </c>
      <c r="AE4" s="445" t="s">
        <v>84</v>
      </c>
      <c r="AF4" s="446" t="s">
        <v>190</v>
      </c>
      <c r="AG4" s="447" t="s">
        <v>191</v>
      </c>
      <c r="AH4" s="449" t="s">
        <v>165</v>
      </c>
      <c r="AI4" s="709"/>
      <c r="AJ4" s="707"/>
    </row>
    <row r="5" spans="1:36" s="423" customFormat="1" ht="23.25" customHeight="1" thickBot="1">
      <c r="A5" s="423">
        <v>1</v>
      </c>
      <c r="B5" s="685" t="s">
        <v>74</v>
      </c>
      <c r="C5" s="450" t="s">
        <v>17</v>
      </c>
      <c r="D5" s="451">
        <v>129</v>
      </c>
      <c r="E5" s="452">
        <v>133</v>
      </c>
      <c r="F5" s="453">
        <f aca="true" t="shared" si="0" ref="F5:F37">(D5/E5)</f>
        <v>0.9699248120300752</v>
      </c>
      <c r="G5" s="454">
        <f aca="true" t="shared" si="1" ref="G5:G37">SUM(H5:I5)</f>
        <v>128</v>
      </c>
      <c r="H5" s="455">
        <v>127</v>
      </c>
      <c r="I5" s="456">
        <v>1</v>
      </c>
      <c r="J5" s="457">
        <f aca="true" t="shared" si="2" ref="J5:J37">SUM(K5:M5)</f>
        <v>1</v>
      </c>
      <c r="K5" s="455">
        <v>1</v>
      </c>
      <c r="L5" s="458">
        <v>0</v>
      </c>
      <c r="M5" s="459">
        <v>0</v>
      </c>
      <c r="N5" s="460">
        <f aca="true" t="shared" si="3" ref="N5:N37">J5/D5</f>
        <v>0.007751937984496124</v>
      </c>
      <c r="O5" s="461">
        <f>P5+Q5</f>
        <v>2</v>
      </c>
      <c r="P5" s="462">
        <v>2</v>
      </c>
      <c r="Q5" s="463">
        <v>0</v>
      </c>
      <c r="R5" s="464">
        <f aca="true" t="shared" si="4" ref="R5:R37">O5/$D5</f>
        <v>0.015503875968992248</v>
      </c>
      <c r="S5" s="465">
        <f aca="true" t="shared" si="5" ref="S5:S37">P5/$D5</f>
        <v>0.015503875968992248</v>
      </c>
      <c r="T5" s="466">
        <f aca="true" t="shared" si="6" ref="T5:T37">Q5/$D5</f>
        <v>0</v>
      </c>
      <c r="U5" s="467">
        <v>2</v>
      </c>
      <c r="V5" s="468">
        <f aca="true" t="shared" si="7" ref="V5:V37">U5/D5</f>
        <v>0.015503875968992248</v>
      </c>
      <c r="W5" s="467">
        <v>5</v>
      </c>
      <c r="X5" s="469">
        <f aca="true" t="shared" si="8" ref="X5:X37">W5/D5</f>
        <v>0.03875968992248062</v>
      </c>
      <c r="Y5" s="467">
        <v>5</v>
      </c>
      <c r="Z5" s="468">
        <f aca="true" t="shared" si="9" ref="Z5:Z37">Y5/D5</f>
        <v>0.03875968992248062</v>
      </c>
      <c r="AA5" s="470">
        <v>119</v>
      </c>
      <c r="AB5" s="471">
        <v>9</v>
      </c>
      <c r="AC5" s="471">
        <v>1</v>
      </c>
      <c r="AD5" s="472">
        <f aca="true" t="shared" si="10" ref="AD5:AD37">D5-SUM(AA5:AC5)</f>
        <v>0</v>
      </c>
      <c r="AE5" s="473">
        <f aca="true" t="shared" si="11" ref="AE5:AE37">AA5/$D5</f>
        <v>0.9224806201550387</v>
      </c>
      <c r="AF5" s="474">
        <f aca="true" t="shared" si="12" ref="AF5:AF37">AB5/$D5</f>
        <v>0.06976744186046512</v>
      </c>
      <c r="AG5" s="474">
        <f aca="true" t="shared" si="13" ref="AG5:AG37">AC5/$D5</f>
        <v>0.007751937984496124</v>
      </c>
      <c r="AH5" s="475">
        <f aca="true" t="shared" si="14" ref="AH5:AH37">AD5/$D5</f>
        <v>0</v>
      </c>
      <c r="AI5" s="476" t="s">
        <v>85</v>
      </c>
      <c r="AJ5" s="477">
        <v>6</v>
      </c>
    </row>
    <row r="6" spans="1:36" s="423" customFormat="1" ht="23.25" customHeight="1" thickBot="1">
      <c r="A6" s="423">
        <v>2</v>
      </c>
      <c r="B6" s="710"/>
      <c r="C6" s="478" t="s">
        <v>18</v>
      </c>
      <c r="D6" s="479">
        <v>60</v>
      </c>
      <c r="E6" s="480">
        <v>65</v>
      </c>
      <c r="F6" s="481">
        <f t="shared" si="0"/>
        <v>0.9230769230769231</v>
      </c>
      <c r="G6" s="454">
        <f t="shared" si="1"/>
        <v>57</v>
      </c>
      <c r="H6" s="455">
        <v>54</v>
      </c>
      <c r="I6" s="456">
        <v>3</v>
      </c>
      <c r="J6" s="457">
        <f t="shared" si="2"/>
        <v>3</v>
      </c>
      <c r="K6" s="455">
        <v>3</v>
      </c>
      <c r="L6" s="458">
        <v>0</v>
      </c>
      <c r="M6" s="459">
        <v>0</v>
      </c>
      <c r="N6" s="482">
        <f t="shared" si="3"/>
        <v>0.05</v>
      </c>
      <c r="O6" s="483">
        <f aca="true" t="shared" si="15" ref="O6:O37">P6+Q6</f>
        <v>8</v>
      </c>
      <c r="P6" s="484">
        <v>8</v>
      </c>
      <c r="Q6" s="485">
        <v>0</v>
      </c>
      <c r="R6" s="486">
        <f t="shared" si="4"/>
        <v>0.13333333333333333</v>
      </c>
      <c r="S6" s="487">
        <f t="shared" si="5"/>
        <v>0.13333333333333333</v>
      </c>
      <c r="T6" s="488">
        <f t="shared" si="6"/>
        <v>0</v>
      </c>
      <c r="U6" s="467">
        <v>3</v>
      </c>
      <c r="V6" s="489">
        <f t="shared" si="7"/>
        <v>0.05</v>
      </c>
      <c r="W6" s="467">
        <v>5</v>
      </c>
      <c r="X6" s="490">
        <f t="shared" si="8"/>
        <v>0.08333333333333333</v>
      </c>
      <c r="Y6" s="467">
        <v>6</v>
      </c>
      <c r="Z6" s="489">
        <f t="shared" si="9"/>
        <v>0.1</v>
      </c>
      <c r="AA6" s="491">
        <v>38</v>
      </c>
      <c r="AB6" s="492">
        <v>18</v>
      </c>
      <c r="AC6" s="492">
        <v>4</v>
      </c>
      <c r="AD6" s="493">
        <f t="shared" si="10"/>
        <v>0</v>
      </c>
      <c r="AE6" s="494">
        <f t="shared" si="11"/>
        <v>0.6333333333333333</v>
      </c>
      <c r="AF6" s="495">
        <f t="shared" si="12"/>
        <v>0.3</v>
      </c>
      <c r="AG6" s="495">
        <f t="shared" si="13"/>
        <v>0.06666666666666667</v>
      </c>
      <c r="AH6" s="496">
        <f t="shared" si="14"/>
        <v>0</v>
      </c>
      <c r="AI6" s="497" t="s">
        <v>86</v>
      </c>
      <c r="AJ6" s="498">
        <v>12</v>
      </c>
    </row>
    <row r="7" spans="1:36" s="423" customFormat="1" ht="23.25" customHeight="1" thickBot="1">
      <c r="A7" s="423">
        <v>3</v>
      </c>
      <c r="B7" s="710"/>
      <c r="C7" s="478" t="s">
        <v>19</v>
      </c>
      <c r="D7" s="479">
        <v>41</v>
      </c>
      <c r="E7" s="480">
        <v>43</v>
      </c>
      <c r="F7" s="481">
        <f t="shared" si="0"/>
        <v>0.9534883720930233</v>
      </c>
      <c r="G7" s="454">
        <f t="shared" si="1"/>
        <v>41</v>
      </c>
      <c r="H7" s="455">
        <v>39</v>
      </c>
      <c r="I7" s="456">
        <v>2</v>
      </c>
      <c r="J7" s="457">
        <f t="shared" si="2"/>
        <v>0</v>
      </c>
      <c r="K7" s="455">
        <v>0</v>
      </c>
      <c r="L7" s="458">
        <v>0</v>
      </c>
      <c r="M7" s="459">
        <v>0</v>
      </c>
      <c r="N7" s="482">
        <f t="shared" si="3"/>
        <v>0</v>
      </c>
      <c r="O7" s="483">
        <f t="shared" si="15"/>
        <v>0</v>
      </c>
      <c r="P7" s="484">
        <v>0</v>
      </c>
      <c r="Q7" s="485">
        <v>0</v>
      </c>
      <c r="R7" s="499">
        <f t="shared" si="4"/>
        <v>0</v>
      </c>
      <c r="S7" s="500">
        <f t="shared" si="5"/>
        <v>0</v>
      </c>
      <c r="T7" s="501">
        <f t="shared" si="6"/>
        <v>0</v>
      </c>
      <c r="U7" s="467">
        <v>0</v>
      </c>
      <c r="V7" s="489">
        <f t="shared" si="7"/>
        <v>0</v>
      </c>
      <c r="W7" s="467">
        <v>2</v>
      </c>
      <c r="X7" s="490">
        <f t="shared" si="8"/>
        <v>0.04878048780487805</v>
      </c>
      <c r="Y7" s="467">
        <v>1</v>
      </c>
      <c r="Z7" s="489">
        <f t="shared" si="9"/>
        <v>0.024390243902439025</v>
      </c>
      <c r="AA7" s="491">
        <v>22</v>
      </c>
      <c r="AB7" s="492">
        <v>19</v>
      </c>
      <c r="AC7" s="492">
        <v>0</v>
      </c>
      <c r="AD7" s="493">
        <f t="shared" si="10"/>
        <v>0</v>
      </c>
      <c r="AE7" s="494">
        <f t="shared" si="11"/>
        <v>0.5365853658536586</v>
      </c>
      <c r="AF7" s="495">
        <f t="shared" si="12"/>
        <v>0.4634146341463415</v>
      </c>
      <c r="AG7" s="495">
        <f t="shared" si="13"/>
        <v>0</v>
      </c>
      <c r="AH7" s="496">
        <f t="shared" si="14"/>
        <v>0</v>
      </c>
      <c r="AI7" s="497" t="s">
        <v>87</v>
      </c>
      <c r="AJ7" s="498">
        <v>6</v>
      </c>
    </row>
    <row r="8" spans="1:36" s="423" customFormat="1" ht="23.25" customHeight="1" thickBot="1">
      <c r="A8" s="423">
        <v>4</v>
      </c>
      <c r="B8" s="710"/>
      <c r="C8" s="478" t="s">
        <v>20</v>
      </c>
      <c r="D8" s="479">
        <v>39</v>
      </c>
      <c r="E8" s="480">
        <v>40</v>
      </c>
      <c r="F8" s="481">
        <f t="shared" si="0"/>
        <v>0.975</v>
      </c>
      <c r="G8" s="454">
        <f t="shared" si="1"/>
        <v>38</v>
      </c>
      <c r="H8" s="455">
        <v>38</v>
      </c>
      <c r="I8" s="456">
        <v>0</v>
      </c>
      <c r="J8" s="457">
        <f t="shared" si="2"/>
        <v>1</v>
      </c>
      <c r="K8" s="455">
        <v>1</v>
      </c>
      <c r="L8" s="458">
        <v>0</v>
      </c>
      <c r="M8" s="459">
        <v>0</v>
      </c>
      <c r="N8" s="482">
        <f t="shared" si="3"/>
        <v>0.02564102564102564</v>
      </c>
      <c r="O8" s="483">
        <f t="shared" si="15"/>
        <v>2</v>
      </c>
      <c r="P8" s="484">
        <v>2</v>
      </c>
      <c r="Q8" s="485">
        <v>0</v>
      </c>
      <c r="R8" s="499">
        <f t="shared" si="4"/>
        <v>0.05128205128205128</v>
      </c>
      <c r="S8" s="500">
        <f t="shared" si="5"/>
        <v>0.05128205128205128</v>
      </c>
      <c r="T8" s="501">
        <f t="shared" si="6"/>
        <v>0</v>
      </c>
      <c r="U8" s="467">
        <v>0</v>
      </c>
      <c r="V8" s="489">
        <f t="shared" si="7"/>
        <v>0</v>
      </c>
      <c r="W8" s="467">
        <v>1</v>
      </c>
      <c r="X8" s="490">
        <f t="shared" si="8"/>
        <v>0.02564102564102564</v>
      </c>
      <c r="Y8" s="467">
        <v>0</v>
      </c>
      <c r="Z8" s="489">
        <f t="shared" si="9"/>
        <v>0</v>
      </c>
      <c r="AA8" s="491">
        <v>2</v>
      </c>
      <c r="AB8" s="492">
        <v>37</v>
      </c>
      <c r="AC8" s="492">
        <v>0</v>
      </c>
      <c r="AD8" s="493">
        <f t="shared" si="10"/>
        <v>0</v>
      </c>
      <c r="AE8" s="494">
        <f t="shared" si="11"/>
        <v>0.05128205128205128</v>
      </c>
      <c r="AF8" s="495">
        <f t="shared" si="12"/>
        <v>0.9487179487179487</v>
      </c>
      <c r="AG8" s="495">
        <f t="shared" si="13"/>
        <v>0</v>
      </c>
      <c r="AH8" s="496">
        <f t="shared" si="14"/>
        <v>0</v>
      </c>
      <c r="AI8" s="497" t="s">
        <v>88</v>
      </c>
      <c r="AJ8" s="498">
        <v>6</v>
      </c>
    </row>
    <row r="9" spans="1:36" s="423" customFormat="1" ht="23.25" customHeight="1" thickBot="1">
      <c r="A9" s="423">
        <v>5</v>
      </c>
      <c r="B9" s="710"/>
      <c r="C9" s="478" t="s">
        <v>36</v>
      </c>
      <c r="D9" s="479">
        <v>28</v>
      </c>
      <c r="E9" s="480">
        <v>30</v>
      </c>
      <c r="F9" s="481">
        <f t="shared" si="0"/>
        <v>0.9333333333333333</v>
      </c>
      <c r="G9" s="454">
        <f t="shared" si="1"/>
        <v>28</v>
      </c>
      <c r="H9" s="455">
        <v>26</v>
      </c>
      <c r="I9" s="456">
        <v>2</v>
      </c>
      <c r="J9" s="457">
        <f t="shared" si="2"/>
        <v>0</v>
      </c>
      <c r="K9" s="455">
        <v>0</v>
      </c>
      <c r="L9" s="458">
        <v>0</v>
      </c>
      <c r="M9" s="459">
        <v>0</v>
      </c>
      <c r="N9" s="482">
        <f t="shared" si="3"/>
        <v>0</v>
      </c>
      <c r="O9" s="483">
        <f t="shared" si="15"/>
        <v>0</v>
      </c>
      <c r="P9" s="484">
        <v>0</v>
      </c>
      <c r="Q9" s="485">
        <v>0</v>
      </c>
      <c r="R9" s="499">
        <f t="shared" si="4"/>
        <v>0</v>
      </c>
      <c r="S9" s="500">
        <f t="shared" si="5"/>
        <v>0</v>
      </c>
      <c r="T9" s="501">
        <f t="shared" si="6"/>
        <v>0</v>
      </c>
      <c r="U9" s="467">
        <v>0</v>
      </c>
      <c r="V9" s="489">
        <f t="shared" si="7"/>
        <v>0</v>
      </c>
      <c r="W9" s="467">
        <v>0</v>
      </c>
      <c r="X9" s="490">
        <f t="shared" si="8"/>
        <v>0</v>
      </c>
      <c r="Y9" s="467">
        <v>0</v>
      </c>
      <c r="Z9" s="489">
        <f t="shared" si="9"/>
        <v>0</v>
      </c>
      <c r="AA9" s="491">
        <v>23</v>
      </c>
      <c r="AB9" s="492">
        <v>3</v>
      </c>
      <c r="AC9" s="492">
        <v>2</v>
      </c>
      <c r="AD9" s="493">
        <f t="shared" si="10"/>
        <v>0</v>
      </c>
      <c r="AE9" s="494">
        <f t="shared" si="11"/>
        <v>0.8214285714285714</v>
      </c>
      <c r="AF9" s="495">
        <f t="shared" si="12"/>
        <v>0.10714285714285714</v>
      </c>
      <c r="AG9" s="495">
        <f t="shared" si="13"/>
        <v>0.07142857142857142</v>
      </c>
      <c r="AH9" s="496">
        <f t="shared" si="14"/>
        <v>0</v>
      </c>
      <c r="AI9" s="497" t="s">
        <v>89</v>
      </c>
      <c r="AJ9" s="498">
        <v>8</v>
      </c>
    </row>
    <row r="10" spans="1:36" s="423" customFormat="1" ht="23.25" customHeight="1" thickBot="1">
      <c r="A10" s="423">
        <v>6</v>
      </c>
      <c r="B10" s="710"/>
      <c r="C10" s="502" t="s">
        <v>21</v>
      </c>
      <c r="D10" s="503">
        <v>29</v>
      </c>
      <c r="E10" s="504">
        <v>29</v>
      </c>
      <c r="F10" s="505">
        <f t="shared" si="0"/>
        <v>1</v>
      </c>
      <c r="G10" s="506">
        <f t="shared" si="1"/>
        <v>28</v>
      </c>
      <c r="H10" s="507">
        <v>28</v>
      </c>
      <c r="I10" s="508">
        <v>0</v>
      </c>
      <c r="J10" s="509">
        <f t="shared" si="2"/>
        <v>1</v>
      </c>
      <c r="K10" s="507">
        <v>1</v>
      </c>
      <c r="L10" s="510">
        <v>0</v>
      </c>
      <c r="M10" s="511">
        <v>0</v>
      </c>
      <c r="N10" s="512">
        <f t="shared" si="3"/>
        <v>0.034482758620689655</v>
      </c>
      <c r="O10" s="513">
        <f t="shared" si="15"/>
        <v>4</v>
      </c>
      <c r="P10" s="514">
        <v>4</v>
      </c>
      <c r="Q10" s="515">
        <v>0</v>
      </c>
      <c r="R10" s="516">
        <f t="shared" si="4"/>
        <v>0.13793103448275862</v>
      </c>
      <c r="S10" s="517">
        <f t="shared" si="5"/>
        <v>0.13793103448275862</v>
      </c>
      <c r="T10" s="518">
        <f t="shared" si="6"/>
        <v>0</v>
      </c>
      <c r="U10" s="519">
        <v>3</v>
      </c>
      <c r="V10" s="520">
        <f t="shared" si="7"/>
        <v>0.10344827586206896</v>
      </c>
      <c r="W10" s="519">
        <v>0</v>
      </c>
      <c r="X10" s="521">
        <f t="shared" si="8"/>
        <v>0</v>
      </c>
      <c r="Y10" s="519">
        <v>0</v>
      </c>
      <c r="Z10" s="520">
        <f t="shared" si="9"/>
        <v>0</v>
      </c>
      <c r="AA10" s="522">
        <v>18</v>
      </c>
      <c r="AB10" s="523">
        <v>10</v>
      </c>
      <c r="AC10" s="523">
        <v>1</v>
      </c>
      <c r="AD10" s="524">
        <f t="shared" si="10"/>
        <v>0</v>
      </c>
      <c r="AE10" s="525">
        <f t="shared" si="11"/>
        <v>0.6206896551724138</v>
      </c>
      <c r="AF10" s="526">
        <f t="shared" si="12"/>
        <v>0.3448275862068966</v>
      </c>
      <c r="AG10" s="526">
        <f t="shared" si="13"/>
        <v>0.034482758620689655</v>
      </c>
      <c r="AH10" s="527">
        <f t="shared" si="14"/>
        <v>0</v>
      </c>
      <c r="AI10" s="528" t="s">
        <v>90</v>
      </c>
      <c r="AJ10" s="529">
        <v>9</v>
      </c>
    </row>
    <row r="11" spans="1:36" s="423" customFormat="1" ht="23.25" customHeight="1" thickBot="1">
      <c r="A11" s="423">
        <v>7</v>
      </c>
      <c r="B11" s="685" t="s">
        <v>75</v>
      </c>
      <c r="C11" s="450" t="s">
        <v>22</v>
      </c>
      <c r="D11" s="451">
        <v>151</v>
      </c>
      <c r="E11" s="452">
        <v>156</v>
      </c>
      <c r="F11" s="453">
        <f t="shared" si="0"/>
        <v>0.967948717948718</v>
      </c>
      <c r="G11" s="530">
        <f t="shared" si="1"/>
        <v>146</v>
      </c>
      <c r="H11" s="531">
        <v>140</v>
      </c>
      <c r="I11" s="532">
        <v>6</v>
      </c>
      <c r="J11" s="533">
        <f t="shared" si="2"/>
        <v>5</v>
      </c>
      <c r="K11" s="531">
        <v>5</v>
      </c>
      <c r="L11" s="534">
        <v>0</v>
      </c>
      <c r="M11" s="535">
        <v>0</v>
      </c>
      <c r="N11" s="460">
        <f t="shared" si="3"/>
        <v>0.033112582781456956</v>
      </c>
      <c r="O11" s="461">
        <f t="shared" si="15"/>
        <v>13</v>
      </c>
      <c r="P11" s="462">
        <v>13</v>
      </c>
      <c r="Q11" s="463">
        <v>0</v>
      </c>
      <c r="R11" s="464">
        <f t="shared" si="4"/>
        <v>0.08609271523178808</v>
      </c>
      <c r="S11" s="465">
        <f t="shared" si="5"/>
        <v>0.08609271523178808</v>
      </c>
      <c r="T11" s="466">
        <f t="shared" si="6"/>
        <v>0</v>
      </c>
      <c r="U11" s="536">
        <v>3</v>
      </c>
      <c r="V11" s="537">
        <f t="shared" si="7"/>
        <v>0.019867549668874173</v>
      </c>
      <c r="W11" s="536">
        <v>17</v>
      </c>
      <c r="X11" s="538">
        <f t="shared" si="8"/>
        <v>0.11258278145695365</v>
      </c>
      <c r="Y11" s="536">
        <v>20</v>
      </c>
      <c r="Z11" s="537">
        <f t="shared" si="9"/>
        <v>0.13245033112582782</v>
      </c>
      <c r="AA11" s="470">
        <v>62</v>
      </c>
      <c r="AB11" s="471">
        <v>79</v>
      </c>
      <c r="AC11" s="471">
        <v>10</v>
      </c>
      <c r="AD11" s="472">
        <f t="shared" si="10"/>
        <v>0</v>
      </c>
      <c r="AE11" s="473">
        <f t="shared" si="11"/>
        <v>0.4105960264900662</v>
      </c>
      <c r="AF11" s="474">
        <f t="shared" si="12"/>
        <v>0.5231788079470199</v>
      </c>
      <c r="AG11" s="474">
        <f t="shared" si="13"/>
        <v>0.06622516556291391</v>
      </c>
      <c r="AH11" s="475">
        <f t="shared" si="14"/>
        <v>0</v>
      </c>
      <c r="AI11" s="539" t="s">
        <v>91</v>
      </c>
      <c r="AJ11" s="540">
        <v>6</v>
      </c>
    </row>
    <row r="12" spans="1:36" s="423" customFormat="1" ht="23.25" customHeight="1" thickBot="1">
      <c r="A12" s="423">
        <v>8</v>
      </c>
      <c r="B12" s="685"/>
      <c r="C12" s="502" t="s">
        <v>23</v>
      </c>
      <c r="D12" s="503">
        <v>375</v>
      </c>
      <c r="E12" s="504">
        <v>395</v>
      </c>
      <c r="F12" s="505">
        <f t="shared" si="0"/>
        <v>0.9493670886075949</v>
      </c>
      <c r="G12" s="506">
        <f t="shared" si="1"/>
        <v>367</v>
      </c>
      <c r="H12" s="507">
        <v>48</v>
      </c>
      <c r="I12" s="508">
        <v>319</v>
      </c>
      <c r="J12" s="509">
        <f t="shared" si="2"/>
        <v>8</v>
      </c>
      <c r="K12" s="507">
        <v>7</v>
      </c>
      <c r="L12" s="510">
        <v>1</v>
      </c>
      <c r="M12" s="511">
        <v>0</v>
      </c>
      <c r="N12" s="512">
        <f t="shared" si="3"/>
        <v>0.021333333333333333</v>
      </c>
      <c r="O12" s="513">
        <f t="shared" si="15"/>
        <v>37</v>
      </c>
      <c r="P12" s="514">
        <v>33</v>
      </c>
      <c r="Q12" s="515">
        <v>4</v>
      </c>
      <c r="R12" s="516">
        <f t="shared" si="4"/>
        <v>0.09866666666666667</v>
      </c>
      <c r="S12" s="517">
        <f t="shared" si="5"/>
        <v>0.088</v>
      </c>
      <c r="T12" s="518">
        <f t="shared" si="6"/>
        <v>0.010666666666666666</v>
      </c>
      <c r="U12" s="519">
        <v>0</v>
      </c>
      <c r="V12" s="520">
        <f t="shared" si="7"/>
        <v>0</v>
      </c>
      <c r="W12" s="519">
        <v>1</v>
      </c>
      <c r="X12" s="521">
        <f t="shared" si="8"/>
        <v>0.0026666666666666666</v>
      </c>
      <c r="Y12" s="519">
        <v>6</v>
      </c>
      <c r="Z12" s="520">
        <f t="shared" si="9"/>
        <v>0.016</v>
      </c>
      <c r="AA12" s="522">
        <v>128</v>
      </c>
      <c r="AB12" s="523">
        <v>238</v>
      </c>
      <c r="AC12" s="523">
        <v>9</v>
      </c>
      <c r="AD12" s="524">
        <f t="shared" si="10"/>
        <v>0</v>
      </c>
      <c r="AE12" s="525">
        <f t="shared" si="11"/>
        <v>0.3413333333333333</v>
      </c>
      <c r="AF12" s="526">
        <f t="shared" si="12"/>
        <v>0.6346666666666667</v>
      </c>
      <c r="AG12" s="526">
        <f t="shared" si="13"/>
        <v>0.024</v>
      </c>
      <c r="AH12" s="527">
        <f t="shared" si="14"/>
        <v>0</v>
      </c>
      <c r="AI12" s="541" t="s">
        <v>92</v>
      </c>
      <c r="AJ12" s="542">
        <v>12</v>
      </c>
    </row>
    <row r="13" spans="1:36" s="423" customFormat="1" ht="23.25" customHeight="1" thickBot="1">
      <c r="A13" s="423">
        <v>9</v>
      </c>
      <c r="B13" s="685" t="s">
        <v>78</v>
      </c>
      <c r="C13" s="450" t="s">
        <v>24</v>
      </c>
      <c r="D13" s="451">
        <v>1316</v>
      </c>
      <c r="E13" s="452">
        <v>1385</v>
      </c>
      <c r="F13" s="453">
        <f t="shared" si="0"/>
        <v>0.9501805054151624</v>
      </c>
      <c r="G13" s="530">
        <f t="shared" si="1"/>
        <v>1306</v>
      </c>
      <c r="H13" s="531">
        <v>1187</v>
      </c>
      <c r="I13" s="532">
        <v>119</v>
      </c>
      <c r="J13" s="533">
        <f t="shared" si="2"/>
        <v>10</v>
      </c>
      <c r="K13" s="531">
        <v>6</v>
      </c>
      <c r="L13" s="534">
        <v>3</v>
      </c>
      <c r="M13" s="535">
        <v>1</v>
      </c>
      <c r="N13" s="460">
        <f t="shared" si="3"/>
        <v>0.007598784194528876</v>
      </c>
      <c r="O13" s="461">
        <f t="shared" si="15"/>
        <v>27</v>
      </c>
      <c r="P13" s="462">
        <v>17</v>
      </c>
      <c r="Q13" s="463">
        <v>10</v>
      </c>
      <c r="R13" s="464">
        <f t="shared" si="4"/>
        <v>0.020516717325227963</v>
      </c>
      <c r="S13" s="465">
        <f t="shared" si="5"/>
        <v>0.012917933130699088</v>
      </c>
      <c r="T13" s="466">
        <f t="shared" si="6"/>
        <v>0.007598784194528876</v>
      </c>
      <c r="U13" s="536">
        <v>48</v>
      </c>
      <c r="V13" s="537">
        <f t="shared" si="7"/>
        <v>0.0364741641337386</v>
      </c>
      <c r="W13" s="536">
        <v>38</v>
      </c>
      <c r="X13" s="538">
        <f t="shared" si="8"/>
        <v>0.028875379939209727</v>
      </c>
      <c r="Y13" s="536">
        <v>3</v>
      </c>
      <c r="Z13" s="537">
        <f t="shared" si="9"/>
        <v>0.0022796352583586625</v>
      </c>
      <c r="AA13" s="470">
        <v>438</v>
      </c>
      <c r="AB13" s="471">
        <v>817</v>
      </c>
      <c r="AC13" s="471">
        <v>61</v>
      </c>
      <c r="AD13" s="472">
        <f t="shared" si="10"/>
        <v>0</v>
      </c>
      <c r="AE13" s="473">
        <f t="shared" si="11"/>
        <v>0.33282674772036475</v>
      </c>
      <c r="AF13" s="474">
        <f t="shared" si="12"/>
        <v>0.6208206686930091</v>
      </c>
      <c r="AG13" s="474">
        <f t="shared" si="13"/>
        <v>0.04635258358662614</v>
      </c>
      <c r="AH13" s="475">
        <f t="shared" si="14"/>
        <v>0</v>
      </c>
      <c r="AI13" s="543" t="s">
        <v>93</v>
      </c>
      <c r="AJ13" s="540">
        <v>24</v>
      </c>
    </row>
    <row r="14" spans="1:36" s="423" customFormat="1" ht="23.25" customHeight="1" thickBot="1">
      <c r="A14" s="423">
        <v>10</v>
      </c>
      <c r="B14" s="685"/>
      <c r="C14" s="478" t="s">
        <v>25</v>
      </c>
      <c r="D14" s="479">
        <v>850</v>
      </c>
      <c r="E14" s="480">
        <v>880</v>
      </c>
      <c r="F14" s="481">
        <f t="shared" si="0"/>
        <v>0.9659090909090909</v>
      </c>
      <c r="G14" s="454">
        <f t="shared" si="1"/>
        <v>847</v>
      </c>
      <c r="H14" s="455">
        <v>841</v>
      </c>
      <c r="I14" s="456">
        <v>6</v>
      </c>
      <c r="J14" s="457">
        <f t="shared" si="2"/>
        <v>3</v>
      </c>
      <c r="K14" s="455">
        <v>3</v>
      </c>
      <c r="L14" s="458">
        <v>0</v>
      </c>
      <c r="M14" s="459">
        <v>0</v>
      </c>
      <c r="N14" s="482">
        <f t="shared" si="3"/>
        <v>0.0035294117647058825</v>
      </c>
      <c r="O14" s="483">
        <f t="shared" si="15"/>
        <v>9</v>
      </c>
      <c r="P14" s="484">
        <v>3</v>
      </c>
      <c r="Q14" s="485">
        <v>6</v>
      </c>
      <c r="R14" s="499">
        <f t="shared" si="4"/>
        <v>0.010588235294117647</v>
      </c>
      <c r="S14" s="500">
        <f t="shared" si="5"/>
        <v>0.0035294117647058825</v>
      </c>
      <c r="T14" s="501">
        <f t="shared" si="6"/>
        <v>0.007058823529411765</v>
      </c>
      <c r="U14" s="467">
        <v>23</v>
      </c>
      <c r="V14" s="489">
        <f t="shared" si="7"/>
        <v>0.027058823529411764</v>
      </c>
      <c r="W14" s="467">
        <v>129</v>
      </c>
      <c r="X14" s="490">
        <f t="shared" si="8"/>
        <v>0.15176470588235294</v>
      </c>
      <c r="Y14" s="467">
        <v>0</v>
      </c>
      <c r="Z14" s="489">
        <f t="shared" si="9"/>
        <v>0</v>
      </c>
      <c r="AA14" s="491">
        <v>506</v>
      </c>
      <c r="AB14" s="492">
        <v>332</v>
      </c>
      <c r="AC14" s="492">
        <v>12</v>
      </c>
      <c r="AD14" s="493">
        <f t="shared" si="10"/>
        <v>0</v>
      </c>
      <c r="AE14" s="494">
        <f t="shared" si="11"/>
        <v>0.5952941176470589</v>
      </c>
      <c r="AF14" s="495">
        <f t="shared" si="12"/>
        <v>0.3905882352941176</v>
      </c>
      <c r="AG14" s="495">
        <f t="shared" si="13"/>
        <v>0.01411764705882353</v>
      </c>
      <c r="AH14" s="496">
        <f t="shared" si="14"/>
        <v>0</v>
      </c>
      <c r="AI14" s="544" t="s">
        <v>94</v>
      </c>
      <c r="AJ14" s="545">
        <v>12</v>
      </c>
    </row>
    <row r="15" spans="1:36" s="423" customFormat="1" ht="23.25" customHeight="1" thickBot="1">
      <c r="A15" s="423">
        <v>11</v>
      </c>
      <c r="B15" s="685"/>
      <c r="C15" s="478" t="s">
        <v>26</v>
      </c>
      <c r="D15" s="479">
        <v>535</v>
      </c>
      <c r="E15" s="480">
        <v>543</v>
      </c>
      <c r="F15" s="481">
        <f t="shared" si="0"/>
        <v>0.9852670349907919</v>
      </c>
      <c r="G15" s="454">
        <f t="shared" si="1"/>
        <v>529</v>
      </c>
      <c r="H15" s="455">
        <v>509</v>
      </c>
      <c r="I15" s="456">
        <v>20</v>
      </c>
      <c r="J15" s="457">
        <f t="shared" si="2"/>
        <v>6</v>
      </c>
      <c r="K15" s="455">
        <v>5</v>
      </c>
      <c r="L15" s="458">
        <v>0</v>
      </c>
      <c r="M15" s="459">
        <v>1</v>
      </c>
      <c r="N15" s="482">
        <f t="shared" si="3"/>
        <v>0.011214953271028037</v>
      </c>
      <c r="O15" s="483">
        <f t="shared" si="15"/>
        <v>13</v>
      </c>
      <c r="P15" s="484">
        <v>9</v>
      </c>
      <c r="Q15" s="485">
        <v>4</v>
      </c>
      <c r="R15" s="499">
        <f t="shared" si="4"/>
        <v>0.024299065420560748</v>
      </c>
      <c r="S15" s="500">
        <f t="shared" si="5"/>
        <v>0.016822429906542057</v>
      </c>
      <c r="T15" s="501">
        <f t="shared" si="6"/>
        <v>0.007476635514018692</v>
      </c>
      <c r="U15" s="467">
        <v>0</v>
      </c>
      <c r="V15" s="489">
        <f t="shared" si="7"/>
        <v>0</v>
      </c>
      <c r="W15" s="467">
        <v>25</v>
      </c>
      <c r="X15" s="490">
        <f t="shared" si="8"/>
        <v>0.04672897196261682</v>
      </c>
      <c r="Y15" s="467">
        <v>12</v>
      </c>
      <c r="Z15" s="489">
        <f t="shared" si="9"/>
        <v>0.022429906542056073</v>
      </c>
      <c r="AA15" s="491">
        <v>0</v>
      </c>
      <c r="AB15" s="492">
        <v>512</v>
      </c>
      <c r="AC15" s="492">
        <v>23</v>
      </c>
      <c r="AD15" s="493">
        <f t="shared" si="10"/>
        <v>0</v>
      </c>
      <c r="AE15" s="494">
        <f t="shared" si="11"/>
        <v>0</v>
      </c>
      <c r="AF15" s="495">
        <f t="shared" si="12"/>
        <v>0.9570093457943926</v>
      </c>
      <c r="AG15" s="495">
        <f t="shared" si="13"/>
        <v>0.04299065420560748</v>
      </c>
      <c r="AH15" s="496">
        <f t="shared" si="14"/>
        <v>0</v>
      </c>
      <c r="AI15" s="546" t="s">
        <v>95</v>
      </c>
      <c r="AJ15" s="547">
        <v>12</v>
      </c>
    </row>
    <row r="16" spans="1:36" s="423" customFormat="1" ht="23.25" customHeight="1" thickBot="1">
      <c r="A16" s="423">
        <v>12</v>
      </c>
      <c r="B16" s="685"/>
      <c r="C16" s="478" t="s">
        <v>37</v>
      </c>
      <c r="D16" s="479">
        <v>159</v>
      </c>
      <c r="E16" s="480">
        <v>175</v>
      </c>
      <c r="F16" s="481">
        <f t="shared" si="0"/>
        <v>0.9085714285714286</v>
      </c>
      <c r="G16" s="454">
        <f t="shared" si="1"/>
        <v>158</v>
      </c>
      <c r="H16" s="455">
        <v>111</v>
      </c>
      <c r="I16" s="456">
        <v>47</v>
      </c>
      <c r="J16" s="457">
        <f t="shared" si="2"/>
        <v>1</v>
      </c>
      <c r="K16" s="455">
        <v>1</v>
      </c>
      <c r="L16" s="458">
        <v>0</v>
      </c>
      <c r="M16" s="459">
        <v>0</v>
      </c>
      <c r="N16" s="482">
        <f t="shared" si="3"/>
        <v>0.006289308176100629</v>
      </c>
      <c r="O16" s="483">
        <f t="shared" si="15"/>
        <v>1</v>
      </c>
      <c r="P16" s="484">
        <v>1</v>
      </c>
      <c r="Q16" s="485">
        <v>0</v>
      </c>
      <c r="R16" s="499">
        <f t="shared" si="4"/>
        <v>0.006289308176100629</v>
      </c>
      <c r="S16" s="500">
        <f t="shared" si="5"/>
        <v>0.006289308176100629</v>
      </c>
      <c r="T16" s="501">
        <f t="shared" si="6"/>
        <v>0</v>
      </c>
      <c r="U16" s="467">
        <v>21</v>
      </c>
      <c r="V16" s="489">
        <f t="shared" si="7"/>
        <v>0.1320754716981132</v>
      </c>
      <c r="W16" s="467">
        <v>17</v>
      </c>
      <c r="X16" s="490">
        <f t="shared" si="8"/>
        <v>0.1069182389937107</v>
      </c>
      <c r="Y16" s="467">
        <v>2</v>
      </c>
      <c r="Z16" s="489">
        <f t="shared" si="9"/>
        <v>0.012578616352201259</v>
      </c>
      <c r="AA16" s="491">
        <v>76</v>
      </c>
      <c r="AB16" s="492">
        <v>73</v>
      </c>
      <c r="AC16" s="492">
        <v>10</v>
      </c>
      <c r="AD16" s="493">
        <f t="shared" si="10"/>
        <v>0</v>
      </c>
      <c r="AE16" s="494">
        <f t="shared" si="11"/>
        <v>0.4779874213836478</v>
      </c>
      <c r="AF16" s="495">
        <f t="shared" si="12"/>
        <v>0.4591194968553459</v>
      </c>
      <c r="AG16" s="495">
        <f t="shared" si="13"/>
        <v>0.06289308176100629</v>
      </c>
      <c r="AH16" s="496">
        <f t="shared" si="14"/>
        <v>0</v>
      </c>
      <c r="AI16" s="497" t="s">
        <v>96</v>
      </c>
      <c r="AJ16" s="498">
        <v>10</v>
      </c>
    </row>
    <row r="17" spans="1:36" s="423" customFormat="1" ht="23.25" customHeight="1" thickBot="1">
      <c r="A17" s="423">
        <v>13</v>
      </c>
      <c r="B17" s="685"/>
      <c r="C17" s="478" t="s">
        <v>27</v>
      </c>
      <c r="D17" s="479">
        <v>347</v>
      </c>
      <c r="E17" s="480">
        <v>357</v>
      </c>
      <c r="F17" s="481">
        <f t="shared" si="0"/>
        <v>0.9719887955182073</v>
      </c>
      <c r="G17" s="454">
        <f t="shared" si="1"/>
        <v>340</v>
      </c>
      <c r="H17" s="455">
        <v>331</v>
      </c>
      <c r="I17" s="456">
        <v>9</v>
      </c>
      <c r="J17" s="457">
        <f t="shared" si="2"/>
        <v>7</v>
      </c>
      <c r="K17" s="455">
        <v>6</v>
      </c>
      <c r="L17" s="458">
        <v>1</v>
      </c>
      <c r="M17" s="459">
        <v>0</v>
      </c>
      <c r="N17" s="482">
        <f t="shared" si="3"/>
        <v>0.020172910662824207</v>
      </c>
      <c r="O17" s="483">
        <f t="shared" si="15"/>
        <v>14</v>
      </c>
      <c r="P17" s="484">
        <v>14</v>
      </c>
      <c r="Q17" s="485">
        <v>0</v>
      </c>
      <c r="R17" s="499">
        <f t="shared" si="4"/>
        <v>0.040345821325648415</v>
      </c>
      <c r="S17" s="500">
        <f t="shared" si="5"/>
        <v>0.040345821325648415</v>
      </c>
      <c r="T17" s="501">
        <f t="shared" si="6"/>
        <v>0</v>
      </c>
      <c r="U17" s="467">
        <v>0</v>
      </c>
      <c r="V17" s="489">
        <f t="shared" si="7"/>
        <v>0</v>
      </c>
      <c r="W17" s="467">
        <v>4</v>
      </c>
      <c r="X17" s="490">
        <f t="shared" si="8"/>
        <v>0.011527377521613832</v>
      </c>
      <c r="Y17" s="467">
        <v>0</v>
      </c>
      <c r="Z17" s="489">
        <f t="shared" si="9"/>
        <v>0</v>
      </c>
      <c r="AA17" s="491">
        <v>86</v>
      </c>
      <c r="AB17" s="492">
        <v>245</v>
      </c>
      <c r="AC17" s="492">
        <v>16</v>
      </c>
      <c r="AD17" s="493">
        <f t="shared" si="10"/>
        <v>0</v>
      </c>
      <c r="AE17" s="494">
        <f t="shared" si="11"/>
        <v>0.2478386167146974</v>
      </c>
      <c r="AF17" s="495">
        <f t="shared" si="12"/>
        <v>0.7060518731988472</v>
      </c>
      <c r="AG17" s="495">
        <f t="shared" si="13"/>
        <v>0.04610951008645533</v>
      </c>
      <c r="AH17" s="496">
        <f t="shared" si="14"/>
        <v>0</v>
      </c>
      <c r="AI17" s="546" t="s">
        <v>96</v>
      </c>
      <c r="AJ17" s="547">
        <v>12</v>
      </c>
    </row>
    <row r="18" spans="1:36" s="423" customFormat="1" ht="23.25" customHeight="1" thickBot="1">
      <c r="A18" s="423">
        <v>14</v>
      </c>
      <c r="B18" s="685"/>
      <c r="C18" s="478" t="s">
        <v>28</v>
      </c>
      <c r="D18" s="479">
        <v>310</v>
      </c>
      <c r="E18" s="480">
        <v>321</v>
      </c>
      <c r="F18" s="481">
        <f t="shared" si="0"/>
        <v>0.9657320872274143</v>
      </c>
      <c r="G18" s="454">
        <f t="shared" si="1"/>
        <v>304</v>
      </c>
      <c r="H18" s="455">
        <v>271</v>
      </c>
      <c r="I18" s="456">
        <v>33</v>
      </c>
      <c r="J18" s="457">
        <f t="shared" si="2"/>
        <v>6</v>
      </c>
      <c r="K18" s="455">
        <v>4</v>
      </c>
      <c r="L18" s="458">
        <v>0</v>
      </c>
      <c r="M18" s="459">
        <v>2</v>
      </c>
      <c r="N18" s="482">
        <f t="shared" si="3"/>
        <v>0.01935483870967742</v>
      </c>
      <c r="O18" s="483">
        <f t="shared" si="15"/>
        <v>21</v>
      </c>
      <c r="P18" s="484">
        <v>21</v>
      </c>
      <c r="Q18" s="485">
        <v>0</v>
      </c>
      <c r="R18" s="499">
        <f t="shared" si="4"/>
        <v>0.06774193548387097</v>
      </c>
      <c r="S18" s="500">
        <f t="shared" si="5"/>
        <v>0.06774193548387097</v>
      </c>
      <c r="T18" s="501">
        <f t="shared" si="6"/>
        <v>0</v>
      </c>
      <c r="U18" s="467">
        <v>0</v>
      </c>
      <c r="V18" s="489">
        <f t="shared" si="7"/>
        <v>0</v>
      </c>
      <c r="W18" s="467">
        <v>19</v>
      </c>
      <c r="X18" s="490">
        <f t="shared" si="8"/>
        <v>0.06129032258064516</v>
      </c>
      <c r="Y18" s="467">
        <v>6</v>
      </c>
      <c r="Z18" s="489">
        <f t="shared" si="9"/>
        <v>0.01935483870967742</v>
      </c>
      <c r="AA18" s="491">
        <v>1</v>
      </c>
      <c r="AB18" s="492">
        <v>294</v>
      </c>
      <c r="AC18" s="492">
        <v>15</v>
      </c>
      <c r="AD18" s="493">
        <f t="shared" si="10"/>
        <v>0</v>
      </c>
      <c r="AE18" s="494">
        <f t="shared" si="11"/>
        <v>0.0032258064516129032</v>
      </c>
      <c r="AF18" s="495">
        <f t="shared" si="12"/>
        <v>0.9483870967741935</v>
      </c>
      <c r="AG18" s="495">
        <f t="shared" si="13"/>
        <v>0.04838709677419355</v>
      </c>
      <c r="AH18" s="496">
        <f t="shared" si="14"/>
        <v>0</v>
      </c>
      <c r="AI18" s="546" t="s">
        <v>97</v>
      </c>
      <c r="AJ18" s="547">
        <v>12</v>
      </c>
    </row>
    <row r="19" spans="1:36" s="423" customFormat="1" ht="23.25" customHeight="1" thickBot="1">
      <c r="A19" s="423">
        <v>15</v>
      </c>
      <c r="B19" s="685"/>
      <c r="C19" s="478" t="s">
        <v>29</v>
      </c>
      <c r="D19" s="479">
        <v>308</v>
      </c>
      <c r="E19" s="480">
        <v>321</v>
      </c>
      <c r="F19" s="481">
        <f t="shared" si="0"/>
        <v>0.9595015576323987</v>
      </c>
      <c r="G19" s="454">
        <f t="shared" si="1"/>
        <v>302</v>
      </c>
      <c r="H19" s="455">
        <v>279</v>
      </c>
      <c r="I19" s="456">
        <v>23</v>
      </c>
      <c r="J19" s="457">
        <f t="shared" si="2"/>
        <v>6</v>
      </c>
      <c r="K19" s="455">
        <v>6</v>
      </c>
      <c r="L19" s="458">
        <v>0</v>
      </c>
      <c r="M19" s="459">
        <v>0</v>
      </c>
      <c r="N19" s="482">
        <f t="shared" si="3"/>
        <v>0.01948051948051948</v>
      </c>
      <c r="O19" s="483">
        <f t="shared" si="15"/>
        <v>14</v>
      </c>
      <c r="P19" s="484">
        <v>14</v>
      </c>
      <c r="Q19" s="485">
        <v>0</v>
      </c>
      <c r="R19" s="499">
        <f t="shared" si="4"/>
        <v>0.045454545454545456</v>
      </c>
      <c r="S19" s="500">
        <f t="shared" si="5"/>
        <v>0.045454545454545456</v>
      </c>
      <c r="T19" s="501">
        <f t="shared" si="6"/>
        <v>0</v>
      </c>
      <c r="U19" s="467">
        <v>0</v>
      </c>
      <c r="V19" s="489">
        <f t="shared" si="7"/>
        <v>0</v>
      </c>
      <c r="W19" s="467">
        <v>4</v>
      </c>
      <c r="X19" s="490">
        <f t="shared" si="8"/>
        <v>0.012987012987012988</v>
      </c>
      <c r="Y19" s="467">
        <v>8</v>
      </c>
      <c r="Z19" s="489">
        <f t="shared" si="9"/>
        <v>0.025974025974025976</v>
      </c>
      <c r="AA19" s="491">
        <v>154</v>
      </c>
      <c r="AB19" s="492">
        <v>126</v>
      </c>
      <c r="AC19" s="492">
        <v>28</v>
      </c>
      <c r="AD19" s="493">
        <f t="shared" si="10"/>
        <v>0</v>
      </c>
      <c r="AE19" s="494">
        <f t="shared" si="11"/>
        <v>0.5</v>
      </c>
      <c r="AF19" s="495">
        <f t="shared" si="12"/>
        <v>0.4090909090909091</v>
      </c>
      <c r="AG19" s="495">
        <f t="shared" si="13"/>
        <v>0.09090909090909091</v>
      </c>
      <c r="AH19" s="496">
        <f t="shared" si="14"/>
        <v>0</v>
      </c>
      <c r="AI19" s="546" t="s">
        <v>98</v>
      </c>
      <c r="AJ19" s="547">
        <v>12</v>
      </c>
    </row>
    <row r="20" spans="1:36" s="423" customFormat="1" ht="23.25" customHeight="1" thickBot="1">
      <c r="A20" s="423">
        <v>16</v>
      </c>
      <c r="B20" s="685"/>
      <c r="C20" s="502" t="s">
        <v>30</v>
      </c>
      <c r="D20" s="503">
        <v>478</v>
      </c>
      <c r="E20" s="504">
        <v>492</v>
      </c>
      <c r="F20" s="505">
        <f t="shared" si="0"/>
        <v>0.9715447154471545</v>
      </c>
      <c r="G20" s="506">
        <f t="shared" si="1"/>
        <v>475</v>
      </c>
      <c r="H20" s="507">
        <v>473</v>
      </c>
      <c r="I20" s="508">
        <v>2</v>
      </c>
      <c r="J20" s="509">
        <f t="shared" si="2"/>
        <v>3</v>
      </c>
      <c r="K20" s="507">
        <v>3</v>
      </c>
      <c r="L20" s="510">
        <v>0</v>
      </c>
      <c r="M20" s="511">
        <v>0</v>
      </c>
      <c r="N20" s="512">
        <f t="shared" si="3"/>
        <v>0.006276150627615063</v>
      </c>
      <c r="O20" s="513">
        <f t="shared" si="15"/>
        <v>19</v>
      </c>
      <c r="P20" s="514">
        <v>19</v>
      </c>
      <c r="Q20" s="515">
        <v>0</v>
      </c>
      <c r="R20" s="516">
        <f t="shared" si="4"/>
        <v>0.0397489539748954</v>
      </c>
      <c r="S20" s="517">
        <f t="shared" si="5"/>
        <v>0.0397489539748954</v>
      </c>
      <c r="T20" s="518">
        <f t="shared" si="6"/>
        <v>0</v>
      </c>
      <c r="U20" s="519">
        <v>0</v>
      </c>
      <c r="V20" s="520">
        <f t="shared" si="7"/>
        <v>0</v>
      </c>
      <c r="W20" s="519">
        <v>34</v>
      </c>
      <c r="X20" s="521">
        <f t="shared" si="8"/>
        <v>0.07112970711297072</v>
      </c>
      <c r="Y20" s="519">
        <v>2</v>
      </c>
      <c r="Z20" s="520">
        <f t="shared" si="9"/>
        <v>0.0041841004184100415</v>
      </c>
      <c r="AA20" s="522">
        <v>144</v>
      </c>
      <c r="AB20" s="523">
        <v>313</v>
      </c>
      <c r="AC20" s="523">
        <v>21</v>
      </c>
      <c r="AD20" s="524">
        <f t="shared" si="10"/>
        <v>0</v>
      </c>
      <c r="AE20" s="525">
        <f t="shared" si="11"/>
        <v>0.301255230125523</v>
      </c>
      <c r="AF20" s="526">
        <f t="shared" si="12"/>
        <v>0.6548117154811716</v>
      </c>
      <c r="AG20" s="526">
        <f t="shared" si="13"/>
        <v>0.043933054393305436</v>
      </c>
      <c r="AH20" s="527">
        <f t="shared" si="14"/>
        <v>0</v>
      </c>
      <c r="AI20" s="548" t="s">
        <v>99</v>
      </c>
      <c r="AJ20" s="542">
        <v>12</v>
      </c>
    </row>
    <row r="21" spans="1:36" s="423" customFormat="1" ht="23.25" customHeight="1" thickBot="1">
      <c r="A21" s="423">
        <v>17</v>
      </c>
      <c r="B21" s="685" t="s">
        <v>76</v>
      </c>
      <c r="C21" s="450" t="s">
        <v>31</v>
      </c>
      <c r="D21" s="451">
        <v>855</v>
      </c>
      <c r="E21" s="452">
        <v>874</v>
      </c>
      <c r="F21" s="549">
        <f t="shared" si="0"/>
        <v>0.9782608695652174</v>
      </c>
      <c r="G21" s="530">
        <f t="shared" si="1"/>
        <v>841</v>
      </c>
      <c r="H21" s="531">
        <v>491</v>
      </c>
      <c r="I21" s="532">
        <v>350</v>
      </c>
      <c r="J21" s="533">
        <f t="shared" si="2"/>
        <v>14</v>
      </c>
      <c r="K21" s="531">
        <v>13</v>
      </c>
      <c r="L21" s="534">
        <v>1</v>
      </c>
      <c r="M21" s="535">
        <v>0</v>
      </c>
      <c r="N21" s="550">
        <f t="shared" si="3"/>
        <v>0.016374269005847954</v>
      </c>
      <c r="O21" s="461">
        <f t="shared" si="15"/>
        <v>51</v>
      </c>
      <c r="P21" s="462">
        <v>35</v>
      </c>
      <c r="Q21" s="463">
        <v>16</v>
      </c>
      <c r="R21" s="464">
        <f t="shared" si="4"/>
        <v>0.05964912280701754</v>
      </c>
      <c r="S21" s="465">
        <f t="shared" si="5"/>
        <v>0.04093567251461988</v>
      </c>
      <c r="T21" s="466">
        <f t="shared" si="6"/>
        <v>0.01871345029239766</v>
      </c>
      <c r="U21" s="536">
        <v>10</v>
      </c>
      <c r="V21" s="468">
        <f t="shared" si="7"/>
        <v>0.011695906432748537</v>
      </c>
      <c r="W21" s="536">
        <v>19</v>
      </c>
      <c r="X21" s="469">
        <f t="shared" si="8"/>
        <v>0.022222222222222223</v>
      </c>
      <c r="Y21" s="536">
        <v>1</v>
      </c>
      <c r="Z21" s="468">
        <f t="shared" si="9"/>
        <v>0.0011695906432748538</v>
      </c>
      <c r="AA21" s="470">
        <v>1</v>
      </c>
      <c r="AB21" s="471">
        <v>831</v>
      </c>
      <c r="AC21" s="471">
        <v>23</v>
      </c>
      <c r="AD21" s="472">
        <f t="shared" si="10"/>
        <v>0</v>
      </c>
      <c r="AE21" s="473">
        <f t="shared" si="11"/>
        <v>0.0011695906432748538</v>
      </c>
      <c r="AF21" s="474">
        <f t="shared" si="12"/>
        <v>0.9719298245614035</v>
      </c>
      <c r="AG21" s="474">
        <f t="shared" si="13"/>
        <v>0.026900584795321637</v>
      </c>
      <c r="AH21" s="475">
        <f t="shared" si="14"/>
        <v>0</v>
      </c>
      <c r="AI21" s="539" t="s">
        <v>100</v>
      </c>
      <c r="AJ21" s="540">
        <v>24</v>
      </c>
    </row>
    <row r="22" spans="1:36" s="423" customFormat="1" ht="23.25" customHeight="1" thickBot="1">
      <c r="A22" s="423">
        <v>18</v>
      </c>
      <c r="B22" s="685"/>
      <c r="C22" s="502" t="s">
        <v>32</v>
      </c>
      <c r="D22" s="503">
        <v>138</v>
      </c>
      <c r="E22" s="504">
        <v>142</v>
      </c>
      <c r="F22" s="551">
        <f t="shared" si="0"/>
        <v>0.971830985915493</v>
      </c>
      <c r="G22" s="506">
        <f t="shared" si="1"/>
        <v>137</v>
      </c>
      <c r="H22" s="507">
        <v>113</v>
      </c>
      <c r="I22" s="508">
        <v>24</v>
      </c>
      <c r="J22" s="509">
        <f t="shared" si="2"/>
        <v>1</v>
      </c>
      <c r="K22" s="507">
        <v>1</v>
      </c>
      <c r="L22" s="510">
        <v>0</v>
      </c>
      <c r="M22" s="511">
        <v>0</v>
      </c>
      <c r="N22" s="552">
        <f t="shared" si="3"/>
        <v>0.007246376811594203</v>
      </c>
      <c r="O22" s="513">
        <f t="shared" si="15"/>
        <v>1</v>
      </c>
      <c r="P22" s="514">
        <v>1</v>
      </c>
      <c r="Q22" s="515">
        <v>0</v>
      </c>
      <c r="R22" s="516">
        <f t="shared" si="4"/>
        <v>0.007246376811594203</v>
      </c>
      <c r="S22" s="517">
        <f t="shared" si="5"/>
        <v>0.007246376811594203</v>
      </c>
      <c r="T22" s="518">
        <f t="shared" si="6"/>
        <v>0</v>
      </c>
      <c r="U22" s="519">
        <v>1</v>
      </c>
      <c r="V22" s="553">
        <f t="shared" si="7"/>
        <v>0.007246376811594203</v>
      </c>
      <c r="W22" s="519">
        <v>1</v>
      </c>
      <c r="X22" s="554">
        <f t="shared" si="8"/>
        <v>0.007246376811594203</v>
      </c>
      <c r="Y22" s="519">
        <v>3</v>
      </c>
      <c r="Z22" s="553">
        <f t="shared" si="9"/>
        <v>0.021739130434782608</v>
      </c>
      <c r="AA22" s="522">
        <v>2</v>
      </c>
      <c r="AB22" s="523">
        <v>135</v>
      </c>
      <c r="AC22" s="523">
        <v>1</v>
      </c>
      <c r="AD22" s="524">
        <f t="shared" si="10"/>
        <v>0</v>
      </c>
      <c r="AE22" s="525">
        <f t="shared" si="11"/>
        <v>0.014492753623188406</v>
      </c>
      <c r="AF22" s="526">
        <f t="shared" si="12"/>
        <v>0.9782608695652174</v>
      </c>
      <c r="AG22" s="526">
        <f t="shared" si="13"/>
        <v>0.007246376811594203</v>
      </c>
      <c r="AH22" s="527">
        <f t="shared" si="14"/>
        <v>0</v>
      </c>
      <c r="AI22" s="541" t="s">
        <v>101</v>
      </c>
      <c r="AJ22" s="542">
        <v>6</v>
      </c>
    </row>
    <row r="23" spans="1:36" s="423" customFormat="1" ht="23.25" customHeight="1" thickBot="1">
      <c r="A23" s="423">
        <v>19</v>
      </c>
      <c r="B23" s="685" t="s">
        <v>77</v>
      </c>
      <c r="C23" s="450" t="s">
        <v>34</v>
      </c>
      <c r="D23" s="451">
        <v>1129</v>
      </c>
      <c r="E23" s="452">
        <v>1155</v>
      </c>
      <c r="F23" s="549">
        <f t="shared" si="0"/>
        <v>0.9774891774891775</v>
      </c>
      <c r="G23" s="530">
        <f t="shared" si="1"/>
        <v>1118</v>
      </c>
      <c r="H23" s="531">
        <v>1102</v>
      </c>
      <c r="I23" s="532">
        <v>16</v>
      </c>
      <c r="J23" s="533">
        <f t="shared" si="2"/>
        <v>11</v>
      </c>
      <c r="K23" s="531">
        <v>9</v>
      </c>
      <c r="L23" s="534">
        <v>1</v>
      </c>
      <c r="M23" s="535">
        <v>1</v>
      </c>
      <c r="N23" s="460">
        <f t="shared" si="3"/>
        <v>0.00974313551815766</v>
      </c>
      <c r="O23" s="461">
        <f t="shared" si="15"/>
        <v>45</v>
      </c>
      <c r="P23" s="462">
        <v>39</v>
      </c>
      <c r="Q23" s="463">
        <v>6</v>
      </c>
      <c r="R23" s="464">
        <f t="shared" si="4"/>
        <v>0.03985828166519043</v>
      </c>
      <c r="S23" s="465">
        <f t="shared" si="5"/>
        <v>0.03454384410983171</v>
      </c>
      <c r="T23" s="466">
        <f t="shared" si="6"/>
        <v>0.005314437555358724</v>
      </c>
      <c r="U23" s="536">
        <v>16</v>
      </c>
      <c r="V23" s="537">
        <f t="shared" si="7"/>
        <v>0.0141718334809566</v>
      </c>
      <c r="W23" s="536">
        <v>62</v>
      </c>
      <c r="X23" s="538">
        <f t="shared" si="8"/>
        <v>0.05491585473870682</v>
      </c>
      <c r="Y23" s="536">
        <v>59</v>
      </c>
      <c r="Z23" s="537">
        <f t="shared" si="9"/>
        <v>0.05225863596102746</v>
      </c>
      <c r="AA23" s="470">
        <v>997</v>
      </c>
      <c r="AB23" s="471">
        <v>114</v>
      </c>
      <c r="AC23" s="471">
        <v>18</v>
      </c>
      <c r="AD23" s="472">
        <f t="shared" si="10"/>
        <v>0</v>
      </c>
      <c r="AE23" s="473">
        <f t="shared" si="11"/>
        <v>0.8830823737821081</v>
      </c>
      <c r="AF23" s="474">
        <f t="shared" si="12"/>
        <v>0.10097431355181577</v>
      </c>
      <c r="AG23" s="474">
        <f t="shared" si="13"/>
        <v>0.015943312666076175</v>
      </c>
      <c r="AH23" s="475">
        <f t="shared" si="14"/>
        <v>0</v>
      </c>
      <c r="AI23" s="539" t="s">
        <v>102</v>
      </c>
      <c r="AJ23" s="540">
        <v>26</v>
      </c>
    </row>
    <row r="24" spans="1:36" s="423" customFormat="1" ht="23.25" customHeight="1" thickBot="1">
      <c r="A24" s="423">
        <v>20</v>
      </c>
      <c r="B24" s="685"/>
      <c r="C24" s="555" t="s">
        <v>209</v>
      </c>
      <c r="D24" s="556">
        <v>2057</v>
      </c>
      <c r="E24" s="557">
        <v>2115</v>
      </c>
      <c r="F24" s="558">
        <f t="shared" si="0"/>
        <v>0.9725768321513002</v>
      </c>
      <c r="G24" s="559">
        <f t="shared" si="1"/>
        <v>2039</v>
      </c>
      <c r="H24" s="560">
        <v>1918</v>
      </c>
      <c r="I24" s="561">
        <v>121</v>
      </c>
      <c r="J24" s="562">
        <f t="shared" si="2"/>
        <v>18</v>
      </c>
      <c r="K24" s="560">
        <v>15</v>
      </c>
      <c r="L24" s="563">
        <v>2</v>
      </c>
      <c r="M24" s="564">
        <v>1</v>
      </c>
      <c r="N24" s="512">
        <f t="shared" si="3"/>
        <v>0.008750607681088965</v>
      </c>
      <c r="O24" s="513">
        <f t="shared" si="15"/>
        <v>40</v>
      </c>
      <c r="P24" s="514">
        <v>39</v>
      </c>
      <c r="Q24" s="515">
        <v>1</v>
      </c>
      <c r="R24" s="565">
        <f t="shared" si="4"/>
        <v>0.019445794846864366</v>
      </c>
      <c r="S24" s="566">
        <f t="shared" si="5"/>
        <v>0.018959649975692758</v>
      </c>
      <c r="T24" s="567">
        <f t="shared" si="6"/>
        <v>0.0004861448711716091</v>
      </c>
      <c r="U24" s="568">
        <v>19</v>
      </c>
      <c r="V24" s="520">
        <f t="shared" si="7"/>
        <v>0.009236752552260573</v>
      </c>
      <c r="W24" s="568">
        <v>19</v>
      </c>
      <c r="X24" s="521">
        <f t="shared" si="8"/>
        <v>0.009236752552260573</v>
      </c>
      <c r="Y24" s="568">
        <v>315</v>
      </c>
      <c r="Z24" s="520">
        <f t="shared" si="9"/>
        <v>0.15313563441905687</v>
      </c>
      <c r="AA24" s="522">
        <v>97</v>
      </c>
      <c r="AB24" s="523">
        <v>1865</v>
      </c>
      <c r="AC24" s="523">
        <v>95</v>
      </c>
      <c r="AD24" s="524">
        <f t="shared" si="10"/>
        <v>0</v>
      </c>
      <c r="AE24" s="525">
        <f t="shared" si="11"/>
        <v>0.04715605250364609</v>
      </c>
      <c r="AF24" s="526">
        <f t="shared" si="12"/>
        <v>0.9066601847350511</v>
      </c>
      <c r="AG24" s="526">
        <f t="shared" si="13"/>
        <v>0.04618376276130287</v>
      </c>
      <c r="AH24" s="527">
        <f t="shared" si="14"/>
        <v>0</v>
      </c>
      <c r="AI24" s="569" t="s">
        <v>103</v>
      </c>
      <c r="AJ24" s="441">
        <v>43</v>
      </c>
    </row>
    <row r="25" spans="1:36" s="423" customFormat="1" ht="23.25" customHeight="1" thickBot="1">
      <c r="A25" s="423">
        <v>21</v>
      </c>
      <c r="B25" s="685" t="s">
        <v>166</v>
      </c>
      <c r="C25" s="450" t="s">
        <v>43</v>
      </c>
      <c r="D25" s="451">
        <v>774</v>
      </c>
      <c r="E25" s="452">
        <v>786</v>
      </c>
      <c r="F25" s="453">
        <f t="shared" si="0"/>
        <v>0.9847328244274809</v>
      </c>
      <c r="G25" s="530">
        <f t="shared" si="1"/>
        <v>768</v>
      </c>
      <c r="H25" s="531">
        <v>731</v>
      </c>
      <c r="I25" s="532">
        <v>37</v>
      </c>
      <c r="J25" s="533">
        <f t="shared" si="2"/>
        <v>6</v>
      </c>
      <c r="K25" s="531">
        <v>6</v>
      </c>
      <c r="L25" s="534">
        <v>0</v>
      </c>
      <c r="M25" s="535">
        <v>0</v>
      </c>
      <c r="N25" s="460">
        <f t="shared" si="3"/>
        <v>0.007751937984496124</v>
      </c>
      <c r="O25" s="461">
        <f t="shared" si="15"/>
        <v>15</v>
      </c>
      <c r="P25" s="462">
        <v>14</v>
      </c>
      <c r="Q25" s="463">
        <v>1</v>
      </c>
      <c r="R25" s="464">
        <f t="shared" si="4"/>
        <v>0.01937984496124031</v>
      </c>
      <c r="S25" s="465">
        <f t="shared" si="5"/>
        <v>0.01808785529715762</v>
      </c>
      <c r="T25" s="466">
        <f t="shared" si="6"/>
        <v>0.0012919896640826874</v>
      </c>
      <c r="U25" s="536">
        <v>1</v>
      </c>
      <c r="V25" s="537">
        <f t="shared" si="7"/>
        <v>0.0012919896640826874</v>
      </c>
      <c r="W25" s="536">
        <v>43</v>
      </c>
      <c r="X25" s="538">
        <f t="shared" si="8"/>
        <v>0.05555555555555555</v>
      </c>
      <c r="Y25" s="536">
        <v>40</v>
      </c>
      <c r="Z25" s="537">
        <f t="shared" si="9"/>
        <v>0.05167958656330749</v>
      </c>
      <c r="AA25" s="491">
        <v>161</v>
      </c>
      <c r="AB25" s="492">
        <v>591</v>
      </c>
      <c r="AC25" s="492">
        <v>22</v>
      </c>
      <c r="AD25" s="493">
        <f t="shared" si="10"/>
        <v>0</v>
      </c>
      <c r="AE25" s="570">
        <f t="shared" si="11"/>
        <v>0.20801033591731266</v>
      </c>
      <c r="AF25" s="571">
        <f t="shared" si="12"/>
        <v>0.7635658914728682</v>
      </c>
      <c r="AG25" s="571">
        <f t="shared" si="13"/>
        <v>0.028423772609819122</v>
      </c>
      <c r="AH25" s="496">
        <f t="shared" si="14"/>
        <v>0</v>
      </c>
      <c r="AI25" s="539" t="s">
        <v>104</v>
      </c>
      <c r="AJ25" s="540">
        <v>24</v>
      </c>
    </row>
    <row r="26" spans="1:36" s="423" customFormat="1" ht="23.25" customHeight="1" thickBot="1">
      <c r="A26" s="423">
        <v>22</v>
      </c>
      <c r="B26" s="685"/>
      <c r="C26" s="478" t="s">
        <v>47</v>
      </c>
      <c r="D26" s="479">
        <v>1119</v>
      </c>
      <c r="E26" s="480">
        <v>1157</v>
      </c>
      <c r="F26" s="481">
        <f t="shared" si="0"/>
        <v>0.9671564390665515</v>
      </c>
      <c r="G26" s="454">
        <f t="shared" si="1"/>
        <v>1094</v>
      </c>
      <c r="H26" s="455">
        <v>1050</v>
      </c>
      <c r="I26" s="456">
        <v>44</v>
      </c>
      <c r="J26" s="457">
        <f t="shared" si="2"/>
        <v>25</v>
      </c>
      <c r="K26" s="455">
        <v>21</v>
      </c>
      <c r="L26" s="458">
        <v>3</v>
      </c>
      <c r="M26" s="459">
        <v>1</v>
      </c>
      <c r="N26" s="482">
        <f t="shared" si="3"/>
        <v>0.022341376228775692</v>
      </c>
      <c r="O26" s="483">
        <f t="shared" si="15"/>
        <v>76</v>
      </c>
      <c r="P26" s="484">
        <v>63</v>
      </c>
      <c r="Q26" s="485">
        <v>13</v>
      </c>
      <c r="R26" s="499">
        <f t="shared" si="4"/>
        <v>0.0679177837354781</v>
      </c>
      <c r="S26" s="500">
        <f t="shared" si="5"/>
        <v>0.05630026809651475</v>
      </c>
      <c r="T26" s="501">
        <f t="shared" si="6"/>
        <v>0.01161751563896336</v>
      </c>
      <c r="U26" s="467">
        <v>0</v>
      </c>
      <c r="V26" s="489">
        <f t="shared" si="7"/>
        <v>0</v>
      </c>
      <c r="W26" s="467">
        <v>90</v>
      </c>
      <c r="X26" s="490">
        <f t="shared" si="8"/>
        <v>0.08042895442359249</v>
      </c>
      <c r="Y26" s="467">
        <v>0</v>
      </c>
      <c r="Z26" s="489">
        <f t="shared" si="9"/>
        <v>0</v>
      </c>
      <c r="AA26" s="491">
        <v>837</v>
      </c>
      <c r="AB26" s="492">
        <v>233</v>
      </c>
      <c r="AC26" s="492">
        <v>49</v>
      </c>
      <c r="AD26" s="493">
        <f t="shared" si="10"/>
        <v>0</v>
      </c>
      <c r="AE26" s="494">
        <f t="shared" si="11"/>
        <v>0.7479892761394102</v>
      </c>
      <c r="AF26" s="495">
        <f t="shared" si="12"/>
        <v>0.20822162645218945</v>
      </c>
      <c r="AG26" s="495">
        <f t="shared" si="13"/>
        <v>0.043789097408400354</v>
      </c>
      <c r="AH26" s="496">
        <f t="shared" si="14"/>
        <v>0</v>
      </c>
      <c r="AI26" s="572" t="s">
        <v>105</v>
      </c>
      <c r="AJ26" s="547">
        <v>42</v>
      </c>
    </row>
    <row r="27" spans="1:36" s="423" customFormat="1" ht="23.25" customHeight="1" thickBot="1">
      <c r="A27" s="423">
        <v>23</v>
      </c>
      <c r="B27" s="685"/>
      <c r="C27" s="478" t="s">
        <v>44</v>
      </c>
      <c r="D27" s="479">
        <v>1232</v>
      </c>
      <c r="E27" s="480">
        <v>1233</v>
      </c>
      <c r="F27" s="481">
        <f t="shared" si="0"/>
        <v>0.9991889699918897</v>
      </c>
      <c r="G27" s="454">
        <f t="shared" si="1"/>
        <v>1224</v>
      </c>
      <c r="H27" s="455">
        <v>37</v>
      </c>
      <c r="I27" s="456">
        <v>1187</v>
      </c>
      <c r="J27" s="457">
        <f t="shared" si="2"/>
        <v>8</v>
      </c>
      <c r="K27" s="455">
        <v>8</v>
      </c>
      <c r="L27" s="458">
        <v>0</v>
      </c>
      <c r="M27" s="459">
        <v>0</v>
      </c>
      <c r="N27" s="482">
        <f t="shared" si="3"/>
        <v>0.006493506493506494</v>
      </c>
      <c r="O27" s="483">
        <f t="shared" si="15"/>
        <v>22</v>
      </c>
      <c r="P27" s="484">
        <v>22</v>
      </c>
      <c r="Q27" s="485">
        <v>0</v>
      </c>
      <c r="R27" s="499">
        <f t="shared" si="4"/>
        <v>0.017857142857142856</v>
      </c>
      <c r="S27" s="500">
        <f t="shared" si="5"/>
        <v>0.017857142857142856</v>
      </c>
      <c r="T27" s="501">
        <f t="shared" si="6"/>
        <v>0</v>
      </c>
      <c r="U27" s="467">
        <v>0</v>
      </c>
      <c r="V27" s="489">
        <f t="shared" si="7"/>
        <v>0</v>
      </c>
      <c r="W27" s="467">
        <v>53</v>
      </c>
      <c r="X27" s="490">
        <f t="shared" si="8"/>
        <v>0.04301948051948052</v>
      </c>
      <c r="Y27" s="467">
        <v>0</v>
      </c>
      <c r="Z27" s="489">
        <f t="shared" si="9"/>
        <v>0</v>
      </c>
      <c r="AA27" s="491">
        <v>699</v>
      </c>
      <c r="AB27" s="492">
        <v>496</v>
      </c>
      <c r="AC27" s="492">
        <v>37</v>
      </c>
      <c r="AD27" s="493">
        <f t="shared" si="10"/>
        <v>0</v>
      </c>
      <c r="AE27" s="494">
        <f t="shared" si="11"/>
        <v>0.5673701298701299</v>
      </c>
      <c r="AF27" s="495">
        <f t="shared" si="12"/>
        <v>0.4025974025974026</v>
      </c>
      <c r="AG27" s="495">
        <f t="shared" si="13"/>
        <v>0.030032467532467532</v>
      </c>
      <c r="AH27" s="496">
        <f t="shared" si="14"/>
        <v>0</v>
      </c>
      <c r="AI27" s="572" t="s">
        <v>105</v>
      </c>
      <c r="AJ27" s="547">
        <v>36</v>
      </c>
    </row>
    <row r="28" spans="1:36" s="423" customFormat="1" ht="23.25" customHeight="1" thickBot="1">
      <c r="A28" s="423">
        <v>24</v>
      </c>
      <c r="B28" s="685"/>
      <c r="C28" s="478" t="s">
        <v>42</v>
      </c>
      <c r="D28" s="479">
        <v>380</v>
      </c>
      <c r="E28" s="480">
        <v>340</v>
      </c>
      <c r="F28" s="481">
        <f t="shared" si="0"/>
        <v>1.1176470588235294</v>
      </c>
      <c r="G28" s="454">
        <f t="shared" si="1"/>
        <v>372</v>
      </c>
      <c r="H28" s="455">
        <v>344</v>
      </c>
      <c r="I28" s="456">
        <v>28</v>
      </c>
      <c r="J28" s="457">
        <f t="shared" si="2"/>
        <v>8</v>
      </c>
      <c r="K28" s="455">
        <v>8</v>
      </c>
      <c r="L28" s="458">
        <v>0</v>
      </c>
      <c r="M28" s="459">
        <v>0</v>
      </c>
      <c r="N28" s="482">
        <f t="shared" si="3"/>
        <v>0.021052631578947368</v>
      </c>
      <c r="O28" s="483">
        <f t="shared" si="15"/>
        <v>13</v>
      </c>
      <c r="P28" s="484">
        <v>0</v>
      </c>
      <c r="Q28" s="485">
        <v>13</v>
      </c>
      <c r="R28" s="499">
        <f t="shared" si="4"/>
        <v>0.034210526315789476</v>
      </c>
      <c r="S28" s="500">
        <f t="shared" si="5"/>
        <v>0</v>
      </c>
      <c r="T28" s="501">
        <f t="shared" si="6"/>
        <v>0.034210526315789476</v>
      </c>
      <c r="U28" s="467">
        <v>0</v>
      </c>
      <c r="V28" s="489">
        <f t="shared" si="7"/>
        <v>0</v>
      </c>
      <c r="W28" s="467">
        <v>14</v>
      </c>
      <c r="X28" s="490">
        <f t="shared" si="8"/>
        <v>0.03684210526315789</v>
      </c>
      <c r="Y28" s="467">
        <v>24</v>
      </c>
      <c r="Z28" s="489">
        <f t="shared" si="9"/>
        <v>0.06315789473684211</v>
      </c>
      <c r="AA28" s="491">
        <v>25</v>
      </c>
      <c r="AB28" s="492">
        <v>326</v>
      </c>
      <c r="AC28" s="492">
        <v>29</v>
      </c>
      <c r="AD28" s="493">
        <f t="shared" si="10"/>
        <v>0</v>
      </c>
      <c r="AE28" s="494">
        <f t="shared" si="11"/>
        <v>0.06578947368421052</v>
      </c>
      <c r="AF28" s="495">
        <f t="shared" si="12"/>
        <v>0.8578947368421053</v>
      </c>
      <c r="AG28" s="495">
        <f t="shared" si="13"/>
        <v>0.07631578947368421</v>
      </c>
      <c r="AH28" s="496">
        <f t="shared" si="14"/>
        <v>0</v>
      </c>
      <c r="AI28" s="572" t="s">
        <v>105</v>
      </c>
      <c r="AJ28" s="547">
        <v>12</v>
      </c>
    </row>
    <row r="29" spans="1:36" s="423" customFormat="1" ht="23.25" customHeight="1" thickBot="1">
      <c r="A29" s="423">
        <v>25</v>
      </c>
      <c r="B29" s="685"/>
      <c r="C29" s="478" t="s">
        <v>41</v>
      </c>
      <c r="D29" s="479">
        <v>263</v>
      </c>
      <c r="E29" s="480">
        <v>263</v>
      </c>
      <c r="F29" s="481">
        <f t="shared" si="0"/>
        <v>1</v>
      </c>
      <c r="G29" s="454">
        <f t="shared" si="1"/>
        <v>260</v>
      </c>
      <c r="H29" s="455">
        <v>242</v>
      </c>
      <c r="I29" s="456">
        <v>18</v>
      </c>
      <c r="J29" s="457">
        <f t="shared" si="2"/>
        <v>3</v>
      </c>
      <c r="K29" s="455">
        <v>3</v>
      </c>
      <c r="L29" s="458">
        <v>0</v>
      </c>
      <c r="M29" s="459">
        <v>0</v>
      </c>
      <c r="N29" s="482">
        <f t="shared" si="3"/>
        <v>0.011406844106463879</v>
      </c>
      <c r="O29" s="483">
        <f t="shared" si="15"/>
        <v>3</v>
      </c>
      <c r="P29" s="484">
        <v>3</v>
      </c>
      <c r="Q29" s="485">
        <v>0</v>
      </c>
      <c r="R29" s="499">
        <f t="shared" si="4"/>
        <v>0.011406844106463879</v>
      </c>
      <c r="S29" s="500">
        <f t="shared" si="5"/>
        <v>0.011406844106463879</v>
      </c>
      <c r="T29" s="501">
        <f t="shared" si="6"/>
        <v>0</v>
      </c>
      <c r="U29" s="467">
        <v>1</v>
      </c>
      <c r="V29" s="489">
        <f t="shared" si="7"/>
        <v>0.0038022813688212928</v>
      </c>
      <c r="W29" s="467">
        <v>21</v>
      </c>
      <c r="X29" s="490">
        <f t="shared" si="8"/>
        <v>0.07984790874524715</v>
      </c>
      <c r="Y29" s="467">
        <v>31</v>
      </c>
      <c r="Z29" s="489">
        <f t="shared" si="9"/>
        <v>0.11787072243346007</v>
      </c>
      <c r="AA29" s="491">
        <v>49</v>
      </c>
      <c r="AB29" s="492">
        <v>197</v>
      </c>
      <c r="AC29" s="492">
        <v>17</v>
      </c>
      <c r="AD29" s="493">
        <f t="shared" si="10"/>
        <v>0</v>
      </c>
      <c r="AE29" s="494">
        <f t="shared" si="11"/>
        <v>0.18631178707224336</v>
      </c>
      <c r="AF29" s="495">
        <f t="shared" si="12"/>
        <v>0.7490494296577946</v>
      </c>
      <c r="AG29" s="495">
        <f t="shared" si="13"/>
        <v>0.06463878326996197</v>
      </c>
      <c r="AH29" s="496">
        <f t="shared" si="14"/>
        <v>0</v>
      </c>
      <c r="AI29" s="572" t="s">
        <v>105</v>
      </c>
      <c r="AJ29" s="547">
        <v>12</v>
      </c>
    </row>
    <row r="30" spans="1:36" s="423" customFormat="1" ht="23.25" customHeight="1" thickBot="1">
      <c r="A30" s="423">
        <v>26</v>
      </c>
      <c r="B30" s="685"/>
      <c r="C30" s="502" t="s">
        <v>40</v>
      </c>
      <c r="D30" s="503">
        <v>35</v>
      </c>
      <c r="E30" s="504">
        <v>35</v>
      </c>
      <c r="F30" s="505">
        <f t="shared" si="0"/>
        <v>1</v>
      </c>
      <c r="G30" s="506">
        <f t="shared" si="1"/>
        <v>34</v>
      </c>
      <c r="H30" s="507">
        <v>34</v>
      </c>
      <c r="I30" s="508">
        <v>0</v>
      </c>
      <c r="J30" s="509">
        <f t="shared" si="2"/>
        <v>1</v>
      </c>
      <c r="K30" s="507">
        <v>1</v>
      </c>
      <c r="L30" s="510">
        <v>0</v>
      </c>
      <c r="M30" s="511">
        <v>0</v>
      </c>
      <c r="N30" s="512">
        <f t="shared" si="3"/>
        <v>0.02857142857142857</v>
      </c>
      <c r="O30" s="513">
        <f t="shared" si="15"/>
        <v>4</v>
      </c>
      <c r="P30" s="514">
        <v>4</v>
      </c>
      <c r="Q30" s="515">
        <v>0</v>
      </c>
      <c r="R30" s="516">
        <f t="shared" si="4"/>
        <v>0.11428571428571428</v>
      </c>
      <c r="S30" s="517">
        <f t="shared" si="5"/>
        <v>0.11428571428571428</v>
      </c>
      <c r="T30" s="518">
        <f t="shared" si="6"/>
        <v>0</v>
      </c>
      <c r="U30" s="519">
        <v>0</v>
      </c>
      <c r="V30" s="520">
        <f t="shared" si="7"/>
        <v>0</v>
      </c>
      <c r="W30" s="519">
        <v>0</v>
      </c>
      <c r="X30" s="521">
        <f t="shared" si="8"/>
        <v>0</v>
      </c>
      <c r="Y30" s="519">
        <v>0</v>
      </c>
      <c r="Z30" s="520">
        <f t="shared" si="9"/>
        <v>0</v>
      </c>
      <c r="AA30" s="522">
        <v>0</v>
      </c>
      <c r="AB30" s="523">
        <v>35</v>
      </c>
      <c r="AC30" s="523">
        <v>0</v>
      </c>
      <c r="AD30" s="524">
        <f t="shared" si="10"/>
        <v>0</v>
      </c>
      <c r="AE30" s="525">
        <f t="shared" si="11"/>
        <v>0</v>
      </c>
      <c r="AF30" s="526">
        <f t="shared" si="12"/>
        <v>1</v>
      </c>
      <c r="AG30" s="526">
        <f t="shared" si="13"/>
        <v>0</v>
      </c>
      <c r="AH30" s="527">
        <f t="shared" si="14"/>
        <v>0</v>
      </c>
      <c r="AI30" s="541" t="s">
        <v>106</v>
      </c>
      <c r="AJ30" s="542">
        <v>6</v>
      </c>
    </row>
    <row r="31" spans="1:36" s="423" customFormat="1" ht="23.25" customHeight="1" thickBot="1">
      <c r="A31" s="423">
        <v>27</v>
      </c>
      <c r="B31" s="685" t="s">
        <v>79</v>
      </c>
      <c r="C31" s="450" t="s">
        <v>2</v>
      </c>
      <c r="D31" s="451">
        <v>1465</v>
      </c>
      <c r="E31" s="452">
        <v>1491</v>
      </c>
      <c r="F31" s="453">
        <f t="shared" si="0"/>
        <v>0.9825620389000671</v>
      </c>
      <c r="G31" s="530">
        <f t="shared" si="1"/>
        <v>1446</v>
      </c>
      <c r="H31" s="531">
        <v>99</v>
      </c>
      <c r="I31" s="532">
        <v>1347</v>
      </c>
      <c r="J31" s="533">
        <f t="shared" si="2"/>
        <v>19</v>
      </c>
      <c r="K31" s="531">
        <v>17</v>
      </c>
      <c r="L31" s="534">
        <v>2</v>
      </c>
      <c r="M31" s="535">
        <v>0</v>
      </c>
      <c r="N31" s="460">
        <f t="shared" si="3"/>
        <v>0.012969283276450512</v>
      </c>
      <c r="O31" s="461">
        <f t="shared" si="15"/>
        <v>48</v>
      </c>
      <c r="P31" s="462">
        <v>44</v>
      </c>
      <c r="Q31" s="463">
        <v>4</v>
      </c>
      <c r="R31" s="464">
        <f t="shared" si="4"/>
        <v>0.032764505119453925</v>
      </c>
      <c r="S31" s="465">
        <f t="shared" si="5"/>
        <v>0.030034129692832763</v>
      </c>
      <c r="T31" s="466">
        <f t="shared" si="6"/>
        <v>0.0027303754266211604</v>
      </c>
      <c r="U31" s="536">
        <v>3</v>
      </c>
      <c r="V31" s="537">
        <f t="shared" si="7"/>
        <v>0.0020477815699658703</v>
      </c>
      <c r="W31" s="536">
        <v>104</v>
      </c>
      <c r="X31" s="538">
        <f t="shared" si="8"/>
        <v>0.07098976109215017</v>
      </c>
      <c r="Y31" s="536">
        <v>307</v>
      </c>
      <c r="Z31" s="537">
        <f t="shared" si="9"/>
        <v>0.20955631399317406</v>
      </c>
      <c r="AA31" s="470">
        <v>249</v>
      </c>
      <c r="AB31" s="471">
        <v>1141</v>
      </c>
      <c r="AC31" s="471">
        <v>75</v>
      </c>
      <c r="AD31" s="472">
        <f t="shared" si="10"/>
        <v>0</v>
      </c>
      <c r="AE31" s="473">
        <f t="shared" si="11"/>
        <v>0.16996587030716723</v>
      </c>
      <c r="AF31" s="474">
        <f t="shared" si="12"/>
        <v>0.778839590443686</v>
      </c>
      <c r="AG31" s="474">
        <f t="shared" si="13"/>
        <v>0.051194539249146756</v>
      </c>
      <c r="AH31" s="475">
        <f t="shared" si="14"/>
        <v>0</v>
      </c>
      <c r="AI31" s="573" t="s">
        <v>107</v>
      </c>
      <c r="AJ31" s="477">
        <v>52</v>
      </c>
    </row>
    <row r="32" spans="1:36" s="423" customFormat="1" ht="23.25" customHeight="1" thickBot="1">
      <c r="A32" s="423">
        <v>28</v>
      </c>
      <c r="B32" s="685"/>
      <c r="C32" s="478" t="s">
        <v>3</v>
      </c>
      <c r="D32" s="479">
        <v>1107</v>
      </c>
      <c r="E32" s="480">
        <v>1112</v>
      </c>
      <c r="F32" s="481">
        <f t="shared" si="0"/>
        <v>0.9955035971223022</v>
      </c>
      <c r="G32" s="454">
        <f t="shared" si="1"/>
        <v>1101</v>
      </c>
      <c r="H32" s="455">
        <v>1086</v>
      </c>
      <c r="I32" s="456">
        <v>15</v>
      </c>
      <c r="J32" s="457">
        <f t="shared" si="2"/>
        <v>6</v>
      </c>
      <c r="K32" s="455">
        <v>6</v>
      </c>
      <c r="L32" s="458">
        <v>0</v>
      </c>
      <c r="M32" s="459">
        <v>0</v>
      </c>
      <c r="N32" s="482">
        <f t="shared" si="3"/>
        <v>0.005420054200542005</v>
      </c>
      <c r="O32" s="483">
        <f t="shared" si="15"/>
        <v>14</v>
      </c>
      <c r="P32" s="484">
        <v>14</v>
      </c>
      <c r="Q32" s="485">
        <v>0</v>
      </c>
      <c r="R32" s="499">
        <f t="shared" si="4"/>
        <v>0.012646793134598013</v>
      </c>
      <c r="S32" s="500">
        <f t="shared" si="5"/>
        <v>0.012646793134598013</v>
      </c>
      <c r="T32" s="501">
        <f t="shared" si="6"/>
        <v>0</v>
      </c>
      <c r="U32" s="467">
        <v>0</v>
      </c>
      <c r="V32" s="489">
        <f t="shared" si="7"/>
        <v>0</v>
      </c>
      <c r="W32" s="467">
        <v>37</v>
      </c>
      <c r="X32" s="490">
        <f t="shared" si="8"/>
        <v>0.03342366757000903</v>
      </c>
      <c r="Y32" s="467">
        <v>105</v>
      </c>
      <c r="Z32" s="489">
        <f t="shared" si="9"/>
        <v>0.0948509485094851</v>
      </c>
      <c r="AA32" s="491">
        <v>892</v>
      </c>
      <c r="AB32" s="492">
        <v>201</v>
      </c>
      <c r="AC32" s="492">
        <v>14</v>
      </c>
      <c r="AD32" s="493">
        <f t="shared" si="10"/>
        <v>0</v>
      </c>
      <c r="AE32" s="494">
        <f t="shared" si="11"/>
        <v>0.8057813911472448</v>
      </c>
      <c r="AF32" s="495">
        <f t="shared" si="12"/>
        <v>0.18157181571815717</v>
      </c>
      <c r="AG32" s="495">
        <f t="shared" si="13"/>
        <v>0.012646793134598013</v>
      </c>
      <c r="AH32" s="496">
        <f t="shared" si="14"/>
        <v>0</v>
      </c>
      <c r="AI32" s="497" t="s">
        <v>108</v>
      </c>
      <c r="AJ32" s="498">
        <v>36</v>
      </c>
    </row>
    <row r="33" spans="1:36" s="423" customFormat="1" ht="23.25" customHeight="1" thickBot="1">
      <c r="A33" s="423">
        <v>29</v>
      </c>
      <c r="B33" s="685"/>
      <c r="C33" s="478" t="s">
        <v>4</v>
      </c>
      <c r="D33" s="479">
        <v>880</v>
      </c>
      <c r="E33" s="480">
        <v>920</v>
      </c>
      <c r="F33" s="481">
        <f t="shared" si="0"/>
        <v>0.9565217391304348</v>
      </c>
      <c r="G33" s="454">
        <f t="shared" si="1"/>
        <v>874</v>
      </c>
      <c r="H33" s="455">
        <v>49</v>
      </c>
      <c r="I33" s="456">
        <v>825</v>
      </c>
      <c r="J33" s="457">
        <f t="shared" si="2"/>
        <v>6</v>
      </c>
      <c r="K33" s="455">
        <v>6</v>
      </c>
      <c r="L33" s="458">
        <v>0</v>
      </c>
      <c r="M33" s="459">
        <v>0</v>
      </c>
      <c r="N33" s="482">
        <f t="shared" si="3"/>
        <v>0.006818181818181818</v>
      </c>
      <c r="O33" s="483">
        <f t="shared" si="15"/>
        <v>17</v>
      </c>
      <c r="P33" s="484">
        <v>17</v>
      </c>
      <c r="Q33" s="485">
        <v>0</v>
      </c>
      <c r="R33" s="499">
        <f t="shared" si="4"/>
        <v>0.019318181818181818</v>
      </c>
      <c r="S33" s="500">
        <f t="shared" si="5"/>
        <v>0.019318181818181818</v>
      </c>
      <c r="T33" s="501">
        <f t="shared" si="6"/>
        <v>0</v>
      </c>
      <c r="U33" s="467">
        <v>1</v>
      </c>
      <c r="V33" s="489">
        <f t="shared" si="7"/>
        <v>0.0011363636363636363</v>
      </c>
      <c r="W33" s="467">
        <v>62</v>
      </c>
      <c r="X33" s="490">
        <f t="shared" si="8"/>
        <v>0.07045454545454545</v>
      </c>
      <c r="Y33" s="467">
        <v>100</v>
      </c>
      <c r="Z33" s="489">
        <f t="shared" si="9"/>
        <v>0.11363636363636363</v>
      </c>
      <c r="AA33" s="491">
        <v>179</v>
      </c>
      <c r="AB33" s="492">
        <v>680</v>
      </c>
      <c r="AC33" s="492">
        <v>21</v>
      </c>
      <c r="AD33" s="493">
        <f t="shared" si="10"/>
        <v>0</v>
      </c>
      <c r="AE33" s="494">
        <f t="shared" si="11"/>
        <v>0.2034090909090909</v>
      </c>
      <c r="AF33" s="495">
        <f t="shared" si="12"/>
        <v>0.7727272727272727</v>
      </c>
      <c r="AG33" s="495">
        <f t="shared" si="13"/>
        <v>0.023863636363636365</v>
      </c>
      <c r="AH33" s="496">
        <f t="shared" si="14"/>
        <v>0</v>
      </c>
      <c r="AI33" s="497" t="s">
        <v>109</v>
      </c>
      <c r="AJ33" s="498">
        <v>24</v>
      </c>
    </row>
    <row r="34" spans="1:36" s="423" customFormat="1" ht="23.25" customHeight="1" thickBot="1">
      <c r="A34" s="423">
        <v>30</v>
      </c>
      <c r="B34" s="685"/>
      <c r="C34" s="478" t="s">
        <v>5</v>
      </c>
      <c r="D34" s="479">
        <v>494</v>
      </c>
      <c r="E34" s="480">
        <v>514</v>
      </c>
      <c r="F34" s="481">
        <f t="shared" si="0"/>
        <v>0.9610894941634242</v>
      </c>
      <c r="G34" s="454">
        <f t="shared" si="1"/>
        <v>488</v>
      </c>
      <c r="H34" s="455">
        <v>485</v>
      </c>
      <c r="I34" s="456">
        <v>3</v>
      </c>
      <c r="J34" s="457">
        <f t="shared" si="2"/>
        <v>6</v>
      </c>
      <c r="K34" s="455">
        <v>5</v>
      </c>
      <c r="L34" s="458">
        <v>0</v>
      </c>
      <c r="M34" s="459">
        <v>1</v>
      </c>
      <c r="N34" s="482">
        <f t="shared" si="3"/>
        <v>0.012145748987854251</v>
      </c>
      <c r="O34" s="483">
        <f t="shared" si="15"/>
        <v>9</v>
      </c>
      <c r="P34" s="484">
        <v>9</v>
      </c>
      <c r="Q34" s="485">
        <v>0</v>
      </c>
      <c r="R34" s="499">
        <f t="shared" si="4"/>
        <v>0.018218623481781375</v>
      </c>
      <c r="S34" s="500">
        <f t="shared" si="5"/>
        <v>0.018218623481781375</v>
      </c>
      <c r="T34" s="501">
        <f t="shared" si="6"/>
        <v>0</v>
      </c>
      <c r="U34" s="467">
        <v>0</v>
      </c>
      <c r="V34" s="489">
        <f t="shared" si="7"/>
        <v>0</v>
      </c>
      <c r="W34" s="467">
        <v>70</v>
      </c>
      <c r="X34" s="490">
        <f t="shared" si="8"/>
        <v>0.1417004048582996</v>
      </c>
      <c r="Y34" s="467">
        <v>0</v>
      </c>
      <c r="Z34" s="489">
        <f t="shared" si="9"/>
        <v>0</v>
      </c>
      <c r="AA34" s="491">
        <v>345</v>
      </c>
      <c r="AB34" s="492">
        <v>149</v>
      </c>
      <c r="AC34" s="492">
        <v>0</v>
      </c>
      <c r="AD34" s="493">
        <f t="shared" si="10"/>
        <v>0</v>
      </c>
      <c r="AE34" s="494">
        <f t="shared" si="11"/>
        <v>0.6983805668016194</v>
      </c>
      <c r="AF34" s="495">
        <f t="shared" si="12"/>
        <v>0.3016194331983806</v>
      </c>
      <c r="AG34" s="495">
        <f t="shared" si="13"/>
        <v>0</v>
      </c>
      <c r="AH34" s="496">
        <f t="shared" si="14"/>
        <v>0</v>
      </c>
      <c r="AI34" s="497" t="s">
        <v>110</v>
      </c>
      <c r="AJ34" s="498">
        <v>12</v>
      </c>
    </row>
    <row r="35" spans="1:36" s="423" customFormat="1" ht="23.25" customHeight="1" thickBot="1">
      <c r="A35" s="423">
        <v>31</v>
      </c>
      <c r="B35" s="685"/>
      <c r="C35" s="574" t="s">
        <v>1</v>
      </c>
      <c r="D35" s="479">
        <v>254</v>
      </c>
      <c r="E35" s="480">
        <v>265</v>
      </c>
      <c r="F35" s="575">
        <f t="shared" si="0"/>
        <v>0.9584905660377359</v>
      </c>
      <c r="G35" s="454">
        <f t="shared" si="1"/>
        <v>249</v>
      </c>
      <c r="H35" s="455">
        <v>237</v>
      </c>
      <c r="I35" s="456">
        <v>12</v>
      </c>
      <c r="J35" s="457">
        <f t="shared" si="2"/>
        <v>5</v>
      </c>
      <c r="K35" s="455">
        <v>5</v>
      </c>
      <c r="L35" s="458">
        <v>0</v>
      </c>
      <c r="M35" s="459">
        <v>0</v>
      </c>
      <c r="N35" s="482">
        <f t="shared" si="3"/>
        <v>0.01968503937007874</v>
      </c>
      <c r="O35" s="483">
        <f t="shared" si="15"/>
        <v>14</v>
      </c>
      <c r="P35" s="484">
        <v>14</v>
      </c>
      <c r="Q35" s="485">
        <v>0</v>
      </c>
      <c r="R35" s="499">
        <f t="shared" si="4"/>
        <v>0.05511811023622047</v>
      </c>
      <c r="S35" s="500">
        <f t="shared" si="5"/>
        <v>0.05511811023622047</v>
      </c>
      <c r="T35" s="501">
        <f t="shared" si="6"/>
        <v>0</v>
      </c>
      <c r="U35" s="467">
        <v>1</v>
      </c>
      <c r="V35" s="489">
        <f t="shared" si="7"/>
        <v>0.003937007874015748</v>
      </c>
      <c r="W35" s="467">
        <v>19</v>
      </c>
      <c r="X35" s="490">
        <f t="shared" si="8"/>
        <v>0.07480314960629922</v>
      </c>
      <c r="Y35" s="467">
        <v>19</v>
      </c>
      <c r="Z35" s="489">
        <f t="shared" si="9"/>
        <v>0.07480314960629922</v>
      </c>
      <c r="AA35" s="491">
        <v>54</v>
      </c>
      <c r="AB35" s="492">
        <v>188</v>
      </c>
      <c r="AC35" s="492">
        <v>12</v>
      </c>
      <c r="AD35" s="493">
        <f t="shared" si="10"/>
        <v>0</v>
      </c>
      <c r="AE35" s="494">
        <f t="shared" si="11"/>
        <v>0.2125984251968504</v>
      </c>
      <c r="AF35" s="495">
        <f t="shared" si="12"/>
        <v>0.7401574803149606</v>
      </c>
      <c r="AG35" s="495">
        <f t="shared" si="13"/>
        <v>0.047244094488188976</v>
      </c>
      <c r="AH35" s="496">
        <f t="shared" si="14"/>
        <v>0</v>
      </c>
      <c r="AI35" s="576" t="s">
        <v>111</v>
      </c>
      <c r="AJ35" s="577">
        <v>11</v>
      </c>
    </row>
    <row r="36" spans="1:36" s="423" customFormat="1" ht="23.25" customHeight="1" thickBot="1">
      <c r="A36" s="423">
        <v>32</v>
      </c>
      <c r="B36" s="685"/>
      <c r="C36" s="478" t="s">
        <v>15</v>
      </c>
      <c r="D36" s="479">
        <v>428</v>
      </c>
      <c r="E36" s="480">
        <v>438</v>
      </c>
      <c r="F36" s="481">
        <f t="shared" si="0"/>
        <v>0.9771689497716894</v>
      </c>
      <c r="G36" s="454">
        <f t="shared" si="1"/>
        <v>425</v>
      </c>
      <c r="H36" s="455">
        <v>246</v>
      </c>
      <c r="I36" s="456">
        <v>179</v>
      </c>
      <c r="J36" s="457">
        <f t="shared" si="2"/>
        <v>3</v>
      </c>
      <c r="K36" s="455">
        <v>2</v>
      </c>
      <c r="L36" s="458">
        <v>0</v>
      </c>
      <c r="M36" s="459">
        <v>1</v>
      </c>
      <c r="N36" s="482">
        <f t="shared" si="3"/>
        <v>0.007009345794392523</v>
      </c>
      <c r="O36" s="483">
        <f t="shared" si="15"/>
        <v>9</v>
      </c>
      <c r="P36" s="484">
        <v>9</v>
      </c>
      <c r="Q36" s="485">
        <v>0</v>
      </c>
      <c r="R36" s="499">
        <f t="shared" si="4"/>
        <v>0.02102803738317757</v>
      </c>
      <c r="S36" s="500">
        <f t="shared" si="5"/>
        <v>0.02102803738317757</v>
      </c>
      <c r="T36" s="501">
        <f t="shared" si="6"/>
        <v>0</v>
      </c>
      <c r="U36" s="467">
        <v>0</v>
      </c>
      <c r="V36" s="489">
        <f t="shared" si="7"/>
        <v>0</v>
      </c>
      <c r="W36" s="467">
        <v>28</v>
      </c>
      <c r="X36" s="490">
        <f t="shared" si="8"/>
        <v>0.06542056074766354</v>
      </c>
      <c r="Y36" s="467">
        <v>28</v>
      </c>
      <c r="Z36" s="489">
        <f t="shared" si="9"/>
        <v>0.06542056074766354</v>
      </c>
      <c r="AA36" s="491">
        <v>160</v>
      </c>
      <c r="AB36" s="492">
        <v>255</v>
      </c>
      <c r="AC36" s="492">
        <v>13</v>
      </c>
      <c r="AD36" s="493">
        <f t="shared" si="10"/>
        <v>0</v>
      </c>
      <c r="AE36" s="494">
        <f t="shared" si="11"/>
        <v>0.37383177570093457</v>
      </c>
      <c r="AF36" s="495">
        <f t="shared" si="12"/>
        <v>0.5957943925233645</v>
      </c>
      <c r="AG36" s="495">
        <f t="shared" si="13"/>
        <v>0.030373831775700934</v>
      </c>
      <c r="AH36" s="496">
        <f t="shared" si="14"/>
        <v>0</v>
      </c>
      <c r="AI36" s="497" t="s">
        <v>112</v>
      </c>
      <c r="AJ36" s="498">
        <v>23</v>
      </c>
    </row>
    <row r="37" spans="1:36" s="423" customFormat="1" ht="23.25" customHeight="1" thickBot="1">
      <c r="A37" s="423">
        <v>33</v>
      </c>
      <c r="B37" s="685"/>
      <c r="C37" s="502" t="s">
        <v>6</v>
      </c>
      <c r="D37" s="503">
        <v>141</v>
      </c>
      <c r="E37" s="504">
        <v>145</v>
      </c>
      <c r="F37" s="505">
        <f t="shared" si="0"/>
        <v>0.9724137931034482</v>
      </c>
      <c r="G37" s="506">
        <f t="shared" si="1"/>
        <v>140</v>
      </c>
      <c r="H37" s="507">
        <v>6</v>
      </c>
      <c r="I37" s="508">
        <v>134</v>
      </c>
      <c r="J37" s="509">
        <f t="shared" si="2"/>
        <v>1</v>
      </c>
      <c r="K37" s="507">
        <v>1</v>
      </c>
      <c r="L37" s="510">
        <v>0</v>
      </c>
      <c r="M37" s="511">
        <v>0</v>
      </c>
      <c r="N37" s="512">
        <f t="shared" si="3"/>
        <v>0.0070921985815602835</v>
      </c>
      <c r="O37" s="513">
        <f t="shared" si="15"/>
        <v>2</v>
      </c>
      <c r="P37" s="514">
        <v>2</v>
      </c>
      <c r="Q37" s="515">
        <v>0</v>
      </c>
      <c r="R37" s="516">
        <f t="shared" si="4"/>
        <v>0.014184397163120567</v>
      </c>
      <c r="S37" s="517">
        <f t="shared" si="5"/>
        <v>0.014184397163120567</v>
      </c>
      <c r="T37" s="518">
        <f t="shared" si="6"/>
        <v>0</v>
      </c>
      <c r="U37" s="519">
        <v>0</v>
      </c>
      <c r="V37" s="520">
        <f t="shared" si="7"/>
        <v>0</v>
      </c>
      <c r="W37" s="519">
        <v>16</v>
      </c>
      <c r="X37" s="521">
        <f t="shared" si="8"/>
        <v>0.11347517730496454</v>
      </c>
      <c r="Y37" s="519">
        <v>17</v>
      </c>
      <c r="Z37" s="520">
        <f t="shared" si="9"/>
        <v>0.12056737588652482</v>
      </c>
      <c r="AA37" s="522">
        <v>8</v>
      </c>
      <c r="AB37" s="523">
        <v>117</v>
      </c>
      <c r="AC37" s="523">
        <v>16</v>
      </c>
      <c r="AD37" s="524">
        <f t="shared" si="10"/>
        <v>0</v>
      </c>
      <c r="AE37" s="525">
        <f t="shared" si="11"/>
        <v>0.05673758865248227</v>
      </c>
      <c r="AF37" s="526">
        <f t="shared" si="12"/>
        <v>0.8297872340425532</v>
      </c>
      <c r="AG37" s="526">
        <f t="shared" si="13"/>
        <v>0.11347517730496454</v>
      </c>
      <c r="AH37" s="527">
        <f t="shared" si="14"/>
        <v>0</v>
      </c>
      <c r="AI37" s="528" t="s">
        <v>113</v>
      </c>
      <c r="AJ37" s="529">
        <v>6</v>
      </c>
    </row>
    <row r="38" spans="3:36" s="425" customFormat="1" ht="6.75" customHeight="1" thickBot="1">
      <c r="C38" s="578"/>
      <c r="D38" s="579"/>
      <c r="E38" s="579"/>
      <c r="F38" s="580"/>
      <c r="G38" s="579"/>
      <c r="H38" s="581"/>
      <c r="I38" s="582"/>
      <c r="J38" s="583"/>
      <c r="K38" s="584"/>
      <c r="L38" s="585"/>
      <c r="M38" s="586"/>
      <c r="N38" s="587"/>
      <c r="O38" s="588"/>
      <c r="P38" s="588"/>
      <c r="Q38" s="588"/>
      <c r="R38" s="565"/>
      <c r="S38" s="565"/>
      <c r="T38" s="565"/>
      <c r="U38" s="589"/>
      <c r="V38" s="590"/>
      <c r="W38" s="589"/>
      <c r="X38" s="590"/>
      <c r="Y38" s="589"/>
      <c r="Z38" s="590"/>
      <c r="AA38" s="589"/>
      <c r="AB38" s="589"/>
      <c r="AC38" s="589"/>
      <c r="AD38" s="591"/>
      <c r="AE38" s="590"/>
      <c r="AF38" s="590"/>
      <c r="AG38" s="590"/>
      <c r="AH38" s="590"/>
      <c r="AI38" s="578"/>
      <c r="AJ38" s="578"/>
    </row>
    <row r="39" spans="1:36" ht="23.25" customHeight="1" thickBot="1">
      <c r="A39" s="21">
        <v>34</v>
      </c>
      <c r="B39" s="698" t="s">
        <v>35</v>
      </c>
      <c r="C39" s="699"/>
      <c r="D39" s="592">
        <v>5394</v>
      </c>
      <c r="E39" s="593">
        <v>5614</v>
      </c>
      <c r="F39" s="267">
        <f>D39/E39</f>
        <v>0.9608122550765942</v>
      </c>
      <c r="G39" s="53">
        <f>SUM(H39:I39)</f>
        <v>5314</v>
      </c>
      <c r="H39" s="594">
        <v>2275</v>
      </c>
      <c r="I39" s="595">
        <v>3039</v>
      </c>
      <c r="J39" s="38">
        <f>SUM(K39:M39)</f>
        <v>80</v>
      </c>
      <c r="K39" s="596">
        <v>65</v>
      </c>
      <c r="L39" s="597">
        <v>9</v>
      </c>
      <c r="M39" s="598">
        <v>6</v>
      </c>
      <c r="N39" s="252">
        <f>J39/D39</f>
        <v>0.014831294030404153</v>
      </c>
      <c r="O39" s="101">
        <f>P39+Q39</f>
        <v>258</v>
      </c>
      <c r="P39" s="599">
        <v>253</v>
      </c>
      <c r="Q39" s="600">
        <v>5</v>
      </c>
      <c r="R39" s="340">
        <f aca="true" t="shared" si="16" ref="R39:T40">O39/$D39</f>
        <v>0.047830923248053395</v>
      </c>
      <c r="S39" s="116">
        <f t="shared" si="16"/>
        <v>0.046903967371153134</v>
      </c>
      <c r="T39" s="110">
        <f t="shared" si="16"/>
        <v>0.0009269558769002596</v>
      </c>
      <c r="U39" s="601">
        <v>456</v>
      </c>
      <c r="V39" s="294">
        <f>U39/D39</f>
        <v>0.08453837597330367</v>
      </c>
      <c r="W39" s="601">
        <v>557</v>
      </c>
      <c r="X39" s="330">
        <f>W39/D39</f>
        <v>0.10326288468668891</v>
      </c>
      <c r="Y39" s="601">
        <v>147</v>
      </c>
      <c r="Z39" s="294">
        <f>Y39/D39</f>
        <v>0.027252502780867632</v>
      </c>
      <c r="AA39" s="602">
        <v>599</v>
      </c>
      <c r="AB39" s="603">
        <v>4285</v>
      </c>
      <c r="AC39" s="603">
        <v>508</v>
      </c>
      <c r="AD39" s="604">
        <v>2</v>
      </c>
      <c r="AE39" s="334">
        <f aca="true" t="shared" si="17" ref="AE39:AH40">AA39/$D39</f>
        <v>0.11104931405265109</v>
      </c>
      <c r="AF39" s="83">
        <f t="shared" si="17"/>
        <v>0.7944011865035224</v>
      </c>
      <c r="AG39" s="83">
        <f t="shared" si="17"/>
        <v>0.09417871709306637</v>
      </c>
      <c r="AH39" s="274">
        <f t="shared" si="17"/>
        <v>0.0003707823507601038</v>
      </c>
      <c r="AI39" s="323" t="s">
        <v>98</v>
      </c>
      <c r="AJ39" s="605">
        <v>122</v>
      </c>
    </row>
    <row r="40" spans="1:36" ht="23.25" customHeight="1" thickBot="1">
      <c r="A40" s="21">
        <v>35</v>
      </c>
      <c r="B40" s="700" t="s">
        <v>39</v>
      </c>
      <c r="C40" s="701"/>
      <c r="D40" s="606">
        <v>7294</v>
      </c>
      <c r="E40" s="607">
        <v>7448</v>
      </c>
      <c r="F40" s="268">
        <f>D40/E40</f>
        <v>0.9793233082706767</v>
      </c>
      <c r="G40" s="52">
        <f>SUM(H40:I40)</f>
        <v>7192</v>
      </c>
      <c r="H40" s="608">
        <v>4663</v>
      </c>
      <c r="I40" s="609">
        <v>2529</v>
      </c>
      <c r="J40" s="60">
        <f>SUM(K40:M40)</f>
        <v>102</v>
      </c>
      <c r="K40" s="610">
        <v>94</v>
      </c>
      <c r="L40" s="611">
        <v>6</v>
      </c>
      <c r="M40" s="612">
        <v>2</v>
      </c>
      <c r="N40" s="254">
        <f>J40/D40</f>
        <v>0.013984096517685769</v>
      </c>
      <c r="O40" s="103">
        <f>P40+Q40</f>
        <v>243</v>
      </c>
      <c r="P40" s="613">
        <v>232</v>
      </c>
      <c r="Q40" s="614">
        <v>11</v>
      </c>
      <c r="R40" s="343">
        <f t="shared" si="16"/>
        <v>0.03331505346860433</v>
      </c>
      <c r="S40" s="119">
        <f t="shared" si="16"/>
        <v>0.03180696462846175</v>
      </c>
      <c r="T40" s="113">
        <f t="shared" si="16"/>
        <v>0.001508088840142583</v>
      </c>
      <c r="U40" s="615">
        <v>627</v>
      </c>
      <c r="V40" s="292">
        <f>U40/D40</f>
        <v>0.08596106388812723</v>
      </c>
      <c r="W40" s="615">
        <v>736</v>
      </c>
      <c r="X40" s="329">
        <f>W40/D40</f>
        <v>0.10090485330408555</v>
      </c>
      <c r="Y40" s="615">
        <v>9</v>
      </c>
      <c r="Z40" s="292">
        <f>Y40/D40</f>
        <v>0.0012338908692075678</v>
      </c>
      <c r="AA40" s="616">
        <v>2085</v>
      </c>
      <c r="AB40" s="617">
        <v>4534</v>
      </c>
      <c r="AC40" s="617">
        <v>661</v>
      </c>
      <c r="AD40" s="618">
        <v>14</v>
      </c>
      <c r="AE40" s="336">
        <f t="shared" si="17"/>
        <v>0.28585138469975324</v>
      </c>
      <c r="AF40" s="85">
        <f t="shared" si="17"/>
        <v>0.6216068001096792</v>
      </c>
      <c r="AG40" s="85">
        <f t="shared" si="17"/>
        <v>0.09062242939402249</v>
      </c>
      <c r="AH40" s="275">
        <f t="shared" si="17"/>
        <v>0.0019193857965451055</v>
      </c>
      <c r="AI40" s="314" t="s">
        <v>114</v>
      </c>
      <c r="AJ40" s="619">
        <v>201</v>
      </c>
    </row>
    <row r="41" spans="3:36" s="24" customFormat="1" ht="6.75" customHeight="1" thickBot="1">
      <c r="C41" s="25"/>
      <c r="D41" s="46"/>
      <c r="E41" s="46"/>
      <c r="F41" s="27"/>
      <c r="G41" s="46"/>
      <c r="H41" s="352"/>
      <c r="I41" s="353"/>
      <c r="J41" s="26"/>
      <c r="K41" s="370"/>
      <c r="L41" s="371"/>
      <c r="M41" s="372"/>
      <c r="N41" s="255"/>
      <c r="O41" s="47"/>
      <c r="P41" s="47"/>
      <c r="Q41" s="47"/>
      <c r="R41" s="48"/>
      <c r="S41" s="48"/>
      <c r="T41" s="48"/>
      <c r="U41" s="65"/>
      <c r="V41" s="66"/>
      <c r="W41" s="65"/>
      <c r="X41" s="66"/>
      <c r="Y41" s="65"/>
      <c r="Z41" s="66"/>
      <c r="AA41" s="65"/>
      <c r="AB41" s="65"/>
      <c r="AC41" s="65"/>
      <c r="AD41" s="93"/>
      <c r="AE41" s="66"/>
      <c r="AF41" s="66"/>
      <c r="AG41" s="66"/>
      <c r="AH41" s="66"/>
      <c r="AI41" s="25"/>
      <c r="AJ41" s="25"/>
    </row>
    <row r="42" spans="2:36" ht="23.25" customHeight="1" thickBot="1">
      <c r="B42" s="702" t="s">
        <v>38</v>
      </c>
      <c r="C42" s="697"/>
      <c r="D42" s="43">
        <f>D52+D39+D40</f>
        <v>30594</v>
      </c>
      <c r="E42" s="58">
        <f aca="true" t="shared" si="18" ref="E42:M42">E52+E39+E40</f>
        <v>31412</v>
      </c>
      <c r="F42" s="269">
        <f>D42/E42</f>
        <v>0.9739589965618235</v>
      </c>
      <c r="G42" s="51">
        <f t="shared" si="18"/>
        <v>30210</v>
      </c>
      <c r="H42" s="358">
        <f t="shared" si="18"/>
        <v>19710</v>
      </c>
      <c r="I42" s="359">
        <f t="shared" si="18"/>
        <v>10500</v>
      </c>
      <c r="J42" s="61">
        <f t="shared" si="18"/>
        <v>384</v>
      </c>
      <c r="K42" s="376">
        <f t="shared" si="18"/>
        <v>338</v>
      </c>
      <c r="L42" s="377">
        <f t="shared" si="18"/>
        <v>29</v>
      </c>
      <c r="M42" s="378">
        <f t="shared" si="18"/>
        <v>17</v>
      </c>
      <c r="N42" s="256">
        <f>J42/D42</f>
        <v>0.012551480682486762</v>
      </c>
      <c r="O42" s="345">
        <f>O52+O39+O40</f>
        <v>1068</v>
      </c>
      <c r="P42" s="108">
        <f>P52+P39+P40</f>
        <v>974</v>
      </c>
      <c r="Q42" s="99">
        <f>Q52+Q39+Q40</f>
        <v>94</v>
      </c>
      <c r="R42" s="344">
        <f>O42/$D42</f>
        <v>0.034908805648166306</v>
      </c>
      <c r="S42" s="121">
        <f>P42/$D42</f>
        <v>0.0318363077727659</v>
      </c>
      <c r="T42" s="115">
        <f>Q42/$D42</f>
        <v>0.0030724978754004054</v>
      </c>
      <c r="U42" s="298">
        <f>U52+U39+U40</f>
        <v>1239</v>
      </c>
      <c r="V42" s="299">
        <f>U42/D42</f>
        <v>0.04049813688958619</v>
      </c>
      <c r="W42" s="298">
        <f>W52+W39+W40</f>
        <v>2252</v>
      </c>
      <c r="X42" s="332">
        <f>W42/D42</f>
        <v>0.07360920441916716</v>
      </c>
      <c r="Y42" s="298">
        <f>Y52+Y39+Y40</f>
        <v>1276</v>
      </c>
      <c r="Z42" s="299">
        <f>Y42/D42</f>
        <v>0.04170752435117997</v>
      </c>
      <c r="AA42" s="80">
        <f>AA52+AA39+AA40</f>
        <v>9256</v>
      </c>
      <c r="AB42" s="81">
        <f>AB52+AB39+AB40</f>
        <v>19498</v>
      </c>
      <c r="AC42" s="81">
        <f>AC52+AC39+AC40</f>
        <v>1824</v>
      </c>
      <c r="AD42" s="82">
        <f>D42-SUM(AA42:AC42)</f>
        <v>16</v>
      </c>
      <c r="AE42" s="338">
        <f>AA42/$D42</f>
        <v>0.302542982284108</v>
      </c>
      <c r="AF42" s="88">
        <f>AB42/$D42</f>
        <v>0.6373145061123096</v>
      </c>
      <c r="AG42" s="88">
        <f>AC42/$D42</f>
        <v>0.05961953324181212</v>
      </c>
      <c r="AH42" s="276">
        <f>AD42/$D42</f>
        <v>0.0005229783617702817</v>
      </c>
      <c r="AI42" s="325" t="s">
        <v>125</v>
      </c>
      <c r="AJ42" s="311">
        <f>AJ52+AJ39+AJ40</f>
        <v>889</v>
      </c>
    </row>
    <row r="43" spans="3:36" s="24" customFormat="1" ht="6.75" customHeight="1">
      <c r="C43" s="28"/>
      <c r="D43" s="46"/>
      <c r="E43" s="46"/>
      <c r="F43" s="45"/>
      <c r="G43" s="46"/>
      <c r="H43" s="352"/>
      <c r="I43" s="353"/>
      <c r="J43" s="92"/>
      <c r="K43" s="379"/>
      <c r="L43" s="368"/>
      <c r="M43" s="369"/>
      <c r="N43" s="255"/>
      <c r="O43" s="47"/>
      <c r="P43" s="47"/>
      <c r="Q43" s="47"/>
      <c r="R43" s="48"/>
      <c r="S43" s="48"/>
      <c r="T43" s="48"/>
      <c r="U43" s="93"/>
      <c r="V43" s="66"/>
      <c r="W43" s="93"/>
      <c r="X43" s="66"/>
      <c r="Y43" s="93"/>
      <c r="Z43" s="66"/>
      <c r="AA43" s="93"/>
      <c r="AB43" s="93"/>
      <c r="AC43" s="278"/>
      <c r="AD43" s="278"/>
      <c r="AE43" s="279"/>
      <c r="AF43" s="66"/>
      <c r="AG43" s="66"/>
      <c r="AH43" s="66"/>
      <c r="AI43" s="25"/>
      <c r="AJ43" s="25"/>
    </row>
    <row r="44" spans="2:36" s="24" customFormat="1" ht="17.25" customHeight="1" thickBot="1">
      <c r="B44" s="94" t="s">
        <v>124</v>
      </c>
      <c r="D44" s="46"/>
      <c r="E44" s="46"/>
      <c r="F44" s="45"/>
      <c r="G44" s="46"/>
      <c r="H44" s="352"/>
      <c r="I44" s="353"/>
      <c r="J44" s="26"/>
      <c r="K44" s="370"/>
      <c r="L44" s="371"/>
      <c r="M44" s="372"/>
      <c r="N44" s="255"/>
      <c r="O44" s="47"/>
      <c r="P44" s="47"/>
      <c r="Q44" s="47"/>
      <c r="R44" s="48"/>
      <c r="S44" s="48"/>
      <c r="T44" s="48"/>
      <c r="U44" s="65"/>
      <c r="V44" s="66"/>
      <c r="W44" s="65"/>
      <c r="X44" s="66"/>
      <c r="Y44" s="65"/>
      <c r="Z44" s="66"/>
      <c r="AA44" s="65"/>
      <c r="AB44" s="65"/>
      <c r="AC44" s="65"/>
      <c r="AD44" s="93"/>
      <c r="AE44" s="66"/>
      <c r="AF44" s="66"/>
      <c r="AG44" s="66"/>
      <c r="AH44" s="66"/>
      <c r="AI44" s="25"/>
      <c r="AJ44" s="25"/>
    </row>
    <row r="45" spans="2:36" ht="23.25" customHeight="1">
      <c r="B45" s="684" t="s">
        <v>167</v>
      </c>
      <c r="C45" s="705"/>
      <c r="D45" s="53">
        <f>SUM(D5:D10)</f>
        <v>326</v>
      </c>
      <c r="E45" s="55">
        <f aca="true" t="shared" si="19" ref="E45:M45">SUM(E5:E10)</f>
        <v>340</v>
      </c>
      <c r="F45" s="267">
        <f aca="true" t="shared" si="20" ref="F45:F52">(D45/E45)</f>
        <v>0.9588235294117647</v>
      </c>
      <c r="G45" s="53">
        <f t="shared" si="19"/>
        <v>320</v>
      </c>
      <c r="H45" s="354">
        <f t="shared" si="19"/>
        <v>312</v>
      </c>
      <c r="I45" s="355">
        <f t="shared" si="19"/>
        <v>8</v>
      </c>
      <c r="J45" s="38">
        <f t="shared" si="19"/>
        <v>6</v>
      </c>
      <c r="K45" s="350">
        <f t="shared" si="19"/>
        <v>6</v>
      </c>
      <c r="L45" s="366">
        <f t="shared" si="19"/>
        <v>0</v>
      </c>
      <c r="M45" s="367">
        <f t="shared" si="19"/>
        <v>0</v>
      </c>
      <c r="N45" s="252">
        <f aca="true" t="shared" si="21" ref="N45:N52">J45/D45</f>
        <v>0.018404907975460124</v>
      </c>
      <c r="O45" s="101">
        <f>SUM(O5:O10)</f>
        <v>16</v>
      </c>
      <c r="P45" s="105">
        <f>SUM(P5:P10)</f>
        <v>16</v>
      </c>
      <c r="Q45" s="96">
        <f>SUM(Q5:Q10)</f>
        <v>0</v>
      </c>
      <c r="R45" s="340">
        <f aca="true" t="shared" si="22" ref="R45:T52">O45/$D45</f>
        <v>0.049079754601226995</v>
      </c>
      <c r="S45" s="116">
        <f t="shared" si="22"/>
        <v>0.049079754601226995</v>
      </c>
      <c r="T45" s="110">
        <f t="shared" si="22"/>
        <v>0</v>
      </c>
      <c r="U45" s="293">
        <f>SUM(U5:U10)</f>
        <v>8</v>
      </c>
      <c r="V45" s="294">
        <f aca="true" t="shared" si="23" ref="V45:V52">U45/D45</f>
        <v>0.024539877300613498</v>
      </c>
      <c r="W45" s="293">
        <f>SUM(W5:W10)</f>
        <v>13</v>
      </c>
      <c r="X45" s="330">
        <f aca="true" t="shared" si="24" ref="X45:X52">W45/D45</f>
        <v>0.03987730061349693</v>
      </c>
      <c r="Y45" s="293">
        <f>SUM(Y5:Y10)</f>
        <v>12</v>
      </c>
      <c r="Z45" s="294">
        <f aca="true" t="shared" si="25" ref="Z45:Z52">Y45/D45</f>
        <v>0.03680981595092025</v>
      </c>
      <c r="AA45" s="73">
        <f>SUM(AA5:AA10)</f>
        <v>222</v>
      </c>
      <c r="AB45" s="74">
        <f>SUM(AB5:AB10)</f>
        <v>96</v>
      </c>
      <c r="AC45" s="74">
        <f>SUM(AC5:AC10)</f>
        <v>8</v>
      </c>
      <c r="AD45" s="75">
        <f aca="true" t="shared" si="26" ref="AD45:AD52">D45-SUM(AA45:AC45)</f>
        <v>0</v>
      </c>
      <c r="AE45" s="334">
        <f aca="true" t="shared" si="27" ref="AE45:AH52">AA45/$D45</f>
        <v>0.6809815950920245</v>
      </c>
      <c r="AF45" s="83">
        <f t="shared" si="27"/>
        <v>0.294478527607362</v>
      </c>
      <c r="AG45" s="83">
        <f t="shared" si="27"/>
        <v>0.024539877300613498</v>
      </c>
      <c r="AH45" s="274">
        <f t="shared" si="27"/>
        <v>0</v>
      </c>
      <c r="AI45" s="323" t="s">
        <v>125</v>
      </c>
      <c r="AJ45" s="303">
        <f>SUM(AJ5:AJ10)</f>
        <v>47</v>
      </c>
    </row>
    <row r="46" spans="2:36" ht="23.25" customHeight="1">
      <c r="B46" s="703" t="s">
        <v>168</v>
      </c>
      <c r="C46" s="704"/>
      <c r="D46" s="54">
        <f>SUM(D11:D12)</f>
        <v>526</v>
      </c>
      <c r="E46" s="56">
        <f aca="true" t="shared" si="28" ref="E46:M46">SUM(E11:E12)</f>
        <v>551</v>
      </c>
      <c r="F46" s="270">
        <f t="shared" si="20"/>
        <v>0.9546279491833031</v>
      </c>
      <c r="G46" s="54">
        <f t="shared" si="28"/>
        <v>513</v>
      </c>
      <c r="H46" s="360">
        <f t="shared" si="28"/>
        <v>188</v>
      </c>
      <c r="I46" s="361">
        <f t="shared" si="28"/>
        <v>325</v>
      </c>
      <c r="J46" s="59">
        <f t="shared" si="28"/>
        <v>13</v>
      </c>
      <c r="K46" s="380">
        <f t="shared" si="28"/>
        <v>12</v>
      </c>
      <c r="L46" s="381">
        <f t="shared" si="28"/>
        <v>1</v>
      </c>
      <c r="M46" s="382">
        <f t="shared" si="28"/>
        <v>0</v>
      </c>
      <c r="N46" s="253">
        <f t="shared" si="21"/>
        <v>0.024714828897338403</v>
      </c>
      <c r="O46" s="102">
        <f>SUM(O11:O12)</f>
        <v>50</v>
      </c>
      <c r="P46" s="106">
        <f>SUM(P11:P12)</f>
        <v>46</v>
      </c>
      <c r="Q46" s="97">
        <f>SUM(Q11:Q12)</f>
        <v>4</v>
      </c>
      <c r="R46" s="342">
        <f t="shared" si="22"/>
        <v>0.09505703422053231</v>
      </c>
      <c r="S46" s="118">
        <f t="shared" si="22"/>
        <v>0.08745247148288973</v>
      </c>
      <c r="T46" s="112">
        <f t="shared" si="22"/>
        <v>0.0076045627376425855</v>
      </c>
      <c r="U46" s="300">
        <f>SUM(U11:U12)</f>
        <v>3</v>
      </c>
      <c r="V46" s="290">
        <f t="shared" si="23"/>
        <v>0.005703422053231939</v>
      </c>
      <c r="W46" s="300">
        <f>SUM(W11:W12)</f>
        <v>18</v>
      </c>
      <c r="X46" s="328">
        <f t="shared" si="24"/>
        <v>0.034220532319391636</v>
      </c>
      <c r="Y46" s="300">
        <f>SUM(Y11:Y12)</f>
        <v>26</v>
      </c>
      <c r="Z46" s="290">
        <f t="shared" si="25"/>
        <v>0.049429657794676805</v>
      </c>
      <c r="AA46" s="76">
        <f>SUM(AA11:AA12)</f>
        <v>190</v>
      </c>
      <c r="AB46" s="77">
        <f>SUM(AB11:AB12)</f>
        <v>317</v>
      </c>
      <c r="AC46" s="77">
        <f>SUM(AC11:AC12)</f>
        <v>19</v>
      </c>
      <c r="AD46" s="69">
        <f t="shared" si="26"/>
        <v>0</v>
      </c>
      <c r="AE46" s="335">
        <f t="shared" si="27"/>
        <v>0.3612167300380228</v>
      </c>
      <c r="AF46" s="84">
        <f t="shared" si="27"/>
        <v>0.6026615969581749</v>
      </c>
      <c r="AG46" s="84">
        <f t="shared" si="27"/>
        <v>0.03612167300380228</v>
      </c>
      <c r="AH46" s="277">
        <f t="shared" si="27"/>
        <v>0</v>
      </c>
      <c r="AI46" s="313" t="s">
        <v>176</v>
      </c>
      <c r="AJ46" s="304">
        <f>SUM(AJ11:AJ12)</f>
        <v>18</v>
      </c>
    </row>
    <row r="47" spans="2:36" ht="23.25" customHeight="1">
      <c r="B47" s="703" t="s">
        <v>169</v>
      </c>
      <c r="C47" s="704"/>
      <c r="D47" s="54">
        <f>SUM(D13:D20)</f>
        <v>4303</v>
      </c>
      <c r="E47" s="56">
        <f aca="true" t="shared" si="29" ref="E47:M47">SUM(E13:E20)</f>
        <v>4474</v>
      </c>
      <c r="F47" s="270">
        <f t="shared" si="20"/>
        <v>0.9617791685292802</v>
      </c>
      <c r="G47" s="54">
        <f t="shared" si="29"/>
        <v>4261</v>
      </c>
      <c r="H47" s="360">
        <f t="shared" si="29"/>
        <v>4002</v>
      </c>
      <c r="I47" s="361">
        <f t="shared" si="29"/>
        <v>259</v>
      </c>
      <c r="J47" s="59">
        <f t="shared" si="29"/>
        <v>42</v>
      </c>
      <c r="K47" s="380">
        <f t="shared" si="29"/>
        <v>34</v>
      </c>
      <c r="L47" s="381">
        <f t="shared" si="29"/>
        <v>4</v>
      </c>
      <c r="M47" s="382">
        <f t="shared" si="29"/>
        <v>4</v>
      </c>
      <c r="N47" s="253">
        <f t="shared" si="21"/>
        <v>0.009760632117127585</v>
      </c>
      <c r="O47" s="102">
        <f>SUM(O13:O20)</f>
        <v>118</v>
      </c>
      <c r="P47" s="106">
        <f>SUM(P13:P20)</f>
        <v>98</v>
      </c>
      <c r="Q47" s="97">
        <f>SUM(Q13:Q20)</f>
        <v>20</v>
      </c>
      <c r="R47" s="342">
        <f t="shared" si="22"/>
        <v>0.02742272832907274</v>
      </c>
      <c r="S47" s="118">
        <f t="shared" si="22"/>
        <v>0.0227748082732977</v>
      </c>
      <c r="T47" s="112">
        <f t="shared" si="22"/>
        <v>0.004647920055775041</v>
      </c>
      <c r="U47" s="300">
        <f>SUM(U13:U20)</f>
        <v>92</v>
      </c>
      <c r="V47" s="290">
        <f t="shared" si="23"/>
        <v>0.021380432256565187</v>
      </c>
      <c r="W47" s="300">
        <f>SUM(W13:W20)</f>
        <v>270</v>
      </c>
      <c r="X47" s="328">
        <f t="shared" si="24"/>
        <v>0.06274692075296305</v>
      </c>
      <c r="Y47" s="300">
        <f>SUM(Y13:Y20)</f>
        <v>33</v>
      </c>
      <c r="Z47" s="290">
        <f t="shared" si="25"/>
        <v>0.007669068092028817</v>
      </c>
      <c r="AA47" s="76">
        <f>SUM(AA13:AA20)</f>
        <v>1405</v>
      </c>
      <c r="AB47" s="77">
        <f>SUM(AB13:AB20)</f>
        <v>2712</v>
      </c>
      <c r="AC47" s="77">
        <f>SUM(AC13:AC20)</f>
        <v>186</v>
      </c>
      <c r="AD47" s="69">
        <f t="shared" si="26"/>
        <v>0</v>
      </c>
      <c r="AE47" s="335">
        <f t="shared" si="27"/>
        <v>0.3265163839181966</v>
      </c>
      <c r="AF47" s="84">
        <f t="shared" si="27"/>
        <v>0.6302579595630955</v>
      </c>
      <c r="AG47" s="84">
        <f t="shared" si="27"/>
        <v>0.043225656518707876</v>
      </c>
      <c r="AH47" s="277">
        <f t="shared" si="27"/>
        <v>0</v>
      </c>
      <c r="AI47" s="313" t="s">
        <v>176</v>
      </c>
      <c r="AJ47" s="304">
        <f>SUM(AJ13:AJ20)</f>
        <v>106</v>
      </c>
    </row>
    <row r="48" spans="2:36" ht="23.25" customHeight="1">
      <c r="B48" s="703" t="s">
        <v>76</v>
      </c>
      <c r="C48" s="704"/>
      <c r="D48" s="54">
        <f>SUM(D21:D22)</f>
        <v>993</v>
      </c>
      <c r="E48" s="56">
        <f aca="true" t="shared" si="30" ref="E48:M48">SUM(E21:E22)</f>
        <v>1016</v>
      </c>
      <c r="F48" s="270">
        <f t="shared" si="20"/>
        <v>0.9773622047244095</v>
      </c>
      <c r="G48" s="54">
        <f t="shared" si="30"/>
        <v>978</v>
      </c>
      <c r="H48" s="360">
        <f t="shared" si="30"/>
        <v>604</v>
      </c>
      <c r="I48" s="361">
        <f t="shared" si="30"/>
        <v>374</v>
      </c>
      <c r="J48" s="59">
        <f t="shared" si="30"/>
        <v>15</v>
      </c>
      <c r="K48" s="380">
        <f t="shared" si="30"/>
        <v>14</v>
      </c>
      <c r="L48" s="381">
        <f t="shared" si="30"/>
        <v>1</v>
      </c>
      <c r="M48" s="382">
        <f t="shared" si="30"/>
        <v>0</v>
      </c>
      <c r="N48" s="253">
        <f t="shared" si="21"/>
        <v>0.015105740181268883</v>
      </c>
      <c r="O48" s="102">
        <f>SUM(O21:O22)</f>
        <v>52</v>
      </c>
      <c r="P48" s="106">
        <f>SUM(P21:P22)</f>
        <v>36</v>
      </c>
      <c r="Q48" s="97">
        <f>SUM(Q21:Q22)</f>
        <v>16</v>
      </c>
      <c r="R48" s="342">
        <f t="shared" si="22"/>
        <v>0.05236656596173213</v>
      </c>
      <c r="S48" s="118">
        <f t="shared" si="22"/>
        <v>0.03625377643504532</v>
      </c>
      <c r="T48" s="112">
        <f t="shared" si="22"/>
        <v>0.016112789526686808</v>
      </c>
      <c r="U48" s="300">
        <f>SUM(U21:U22)</f>
        <v>11</v>
      </c>
      <c r="V48" s="290">
        <f t="shared" si="23"/>
        <v>0.011077542799597181</v>
      </c>
      <c r="W48" s="300">
        <f>SUM(W21:W22)</f>
        <v>20</v>
      </c>
      <c r="X48" s="328">
        <f t="shared" si="24"/>
        <v>0.02014098690835851</v>
      </c>
      <c r="Y48" s="300">
        <f>SUM(Y21:Y22)</f>
        <v>4</v>
      </c>
      <c r="Z48" s="290">
        <f t="shared" si="25"/>
        <v>0.004028197381671702</v>
      </c>
      <c r="AA48" s="76">
        <f>SUM(AA21:AA22)</f>
        <v>3</v>
      </c>
      <c r="AB48" s="77">
        <f>SUM(AB21:AB22)</f>
        <v>966</v>
      </c>
      <c r="AC48" s="77">
        <f>SUM(AC21:AC22)</f>
        <v>24</v>
      </c>
      <c r="AD48" s="69">
        <f t="shared" si="26"/>
        <v>0</v>
      </c>
      <c r="AE48" s="335">
        <f t="shared" si="27"/>
        <v>0.0030211480362537764</v>
      </c>
      <c r="AF48" s="84">
        <f t="shared" si="27"/>
        <v>0.972809667673716</v>
      </c>
      <c r="AG48" s="84">
        <f t="shared" si="27"/>
        <v>0.02416918429003021</v>
      </c>
      <c r="AH48" s="277">
        <f t="shared" si="27"/>
        <v>0</v>
      </c>
      <c r="AI48" s="313" t="s">
        <v>176</v>
      </c>
      <c r="AJ48" s="304">
        <f>SUM(AJ21:AJ22)</f>
        <v>30</v>
      </c>
    </row>
    <row r="49" spans="2:36" ht="23.25" customHeight="1">
      <c r="B49" s="703" t="s">
        <v>170</v>
      </c>
      <c r="C49" s="704"/>
      <c r="D49" s="54">
        <f>SUM(D23:D24)</f>
        <v>3186</v>
      </c>
      <c r="E49" s="56">
        <f aca="true" t="shared" si="31" ref="E49:M49">SUM(E23:E24)</f>
        <v>3270</v>
      </c>
      <c r="F49" s="270">
        <f t="shared" si="20"/>
        <v>0.9743119266055046</v>
      </c>
      <c r="G49" s="54">
        <f t="shared" si="31"/>
        <v>3157</v>
      </c>
      <c r="H49" s="360">
        <f t="shared" si="31"/>
        <v>3020</v>
      </c>
      <c r="I49" s="361">
        <f t="shared" si="31"/>
        <v>137</v>
      </c>
      <c r="J49" s="59">
        <f t="shared" si="31"/>
        <v>29</v>
      </c>
      <c r="K49" s="380">
        <f t="shared" si="31"/>
        <v>24</v>
      </c>
      <c r="L49" s="381">
        <f t="shared" si="31"/>
        <v>3</v>
      </c>
      <c r="M49" s="382">
        <f t="shared" si="31"/>
        <v>2</v>
      </c>
      <c r="N49" s="253">
        <f t="shared" si="21"/>
        <v>0.009102322661644695</v>
      </c>
      <c r="O49" s="102">
        <f>SUM(O23:O24)</f>
        <v>85</v>
      </c>
      <c r="P49" s="106">
        <f>SUM(P23:P24)</f>
        <v>78</v>
      </c>
      <c r="Q49" s="97">
        <f>SUM(Q23:Q24)</f>
        <v>7</v>
      </c>
      <c r="R49" s="342">
        <f t="shared" si="22"/>
        <v>0.026679221594475833</v>
      </c>
      <c r="S49" s="118">
        <f t="shared" si="22"/>
        <v>0.02448210922787194</v>
      </c>
      <c r="T49" s="112">
        <f t="shared" si="22"/>
        <v>0.002197112366603892</v>
      </c>
      <c r="U49" s="300">
        <f>SUM(U23:U24)</f>
        <v>35</v>
      </c>
      <c r="V49" s="290">
        <f t="shared" si="23"/>
        <v>0.01098556183301946</v>
      </c>
      <c r="W49" s="300">
        <f>SUM(W23:W24)</f>
        <v>81</v>
      </c>
      <c r="X49" s="328">
        <f t="shared" si="24"/>
        <v>0.025423728813559324</v>
      </c>
      <c r="Y49" s="300">
        <f>SUM(Y23:Y24)</f>
        <v>374</v>
      </c>
      <c r="Z49" s="290">
        <f t="shared" si="25"/>
        <v>0.11738857501569366</v>
      </c>
      <c r="AA49" s="76">
        <f>SUM(AA23:AA24)</f>
        <v>1094</v>
      </c>
      <c r="AB49" s="77">
        <f>SUM(AB23:AB24)</f>
        <v>1979</v>
      </c>
      <c r="AC49" s="77">
        <f>SUM(AC23:AC24)</f>
        <v>113</v>
      </c>
      <c r="AD49" s="69">
        <f t="shared" si="26"/>
        <v>0</v>
      </c>
      <c r="AE49" s="335">
        <f t="shared" si="27"/>
        <v>0.3433772755806654</v>
      </c>
      <c r="AF49" s="84">
        <f t="shared" si="27"/>
        <v>0.6211550533584432</v>
      </c>
      <c r="AG49" s="84">
        <f t="shared" si="27"/>
        <v>0.0354676710608914</v>
      </c>
      <c r="AH49" s="277">
        <f t="shared" si="27"/>
        <v>0</v>
      </c>
      <c r="AI49" s="313" t="s">
        <v>176</v>
      </c>
      <c r="AJ49" s="304">
        <f>SUM(AJ23:AJ24)</f>
        <v>69</v>
      </c>
    </row>
    <row r="50" spans="2:36" ht="23.25" customHeight="1">
      <c r="B50" s="703" t="s">
        <v>171</v>
      </c>
      <c r="C50" s="704"/>
      <c r="D50" s="54">
        <f>SUM(D25:D30)</f>
        <v>3803</v>
      </c>
      <c r="E50" s="56">
        <f aca="true" t="shared" si="32" ref="E50:M50">SUM(E25:E30)</f>
        <v>3814</v>
      </c>
      <c r="F50" s="270">
        <f t="shared" si="20"/>
        <v>0.997115888830624</v>
      </c>
      <c r="G50" s="54">
        <f t="shared" si="32"/>
        <v>3752</v>
      </c>
      <c r="H50" s="360">
        <f t="shared" si="32"/>
        <v>2438</v>
      </c>
      <c r="I50" s="361">
        <f t="shared" si="32"/>
        <v>1314</v>
      </c>
      <c r="J50" s="59">
        <f t="shared" si="32"/>
        <v>51</v>
      </c>
      <c r="K50" s="380">
        <f t="shared" si="32"/>
        <v>47</v>
      </c>
      <c r="L50" s="381">
        <f t="shared" si="32"/>
        <v>3</v>
      </c>
      <c r="M50" s="382">
        <f t="shared" si="32"/>
        <v>1</v>
      </c>
      <c r="N50" s="253">
        <f t="shared" si="21"/>
        <v>0.013410465422035235</v>
      </c>
      <c r="O50" s="102">
        <f>SUM(O25:O30)</f>
        <v>133</v>
      </c>
      <c r="P50" s="106">
        <f>SUM(P25:P30)</f>
        <v>106</v>
      </c>
      <c r="Q50" s="97">
        <f>SUM(Q25:Q30)</f>
        <v>27</v>
      </c>
      <c r="R50" s="342">
        <f t="shared" si="22"/>
        <v>0.03497239021824875</v>
      </c>
      <c r="S50" s="118">
        <f t="shared" si="22"/>
        <v>0.027872732053641863</v>
      </c>
      <c r="T50" s="112">
        <f t="shared" si="22"/>
        <v>0.007099658164606889</v>
      </c>
      <c r="U50" s="300">
        <f>SUM(U25:U30)</f>
        <v>2</v>
      </c>
      <c r="V50" s="290">
        <f t="shared" si="23"/>
        <v>0.0005259006047856955</v>
      </c>
      <c r="W50" s="300">
        <f>SUM(W25:W30)</f>
        <v>221</v>
      </c>
      <c r="X50" s="328">
        <f t="shared" si="24"/>
        <v>0.058112016828819356</v>
      </c>
      <c r="Y50" s="300">
        <f>SUM(Y25:Y30)</f>
        <v>95</v>
      </c>
      <c r="Z50" s="290">
        <f t="shared" si="25"/>
        <v>0.024980278727320535</v>
      </c>
      <c r="AA50" s="76">
        <f>SUM(AA25:AA30)</f>
        <v>1771</v>
      </c>
      <c r="AB50" s="77">
        <f>SUM(AB25:AB30)</f>
        <v>1878</v>
      </c>
      <c r="AC50" s="77">
        <f>SUM(AC25:AC30)</f>
        <v>154</v>
      </c>
      <c r="AD50" s="69">
        <f t="shared" si="26"/>
        <v>0</v>
      </c>
      <c r="AE50" s="335">
        <f t="shared" si="27"/>
        <v>0.46568498553773335</v>
      </c>
      <c r="AF50" s="84">
        <f t="shared" si="27"/>
        <v>0.49382066789376805</v>
      </c>
      <c r="AG50" s="84">
        <f t="shared" si="27"/>
        <v>0.040494346568498554</v>
      </c>
      <c r="AH50" s="277">
        <f t="shared" si="27"/>
        <v>0</v>
      </c>
      <c r="AI50" s="313" t="s">
        <v>176</v>
      </c>
      <c r="AJ50" s="304">
        <f>SUM(AJ25:AJ30)</f>
        <v>132</v>
      </c>
    </row>
    <row r="51" spans="2:36" ht="23.25" customHeight="1" thickBot="1">
      <c r="B51" s="694" t="s">
        <v>172</v>
      </c>
      <c r="C51" s="695"/>
      <c r="D51" s="52">
        <f>SUM(D31:D37)</f>
        <v>4769</v>
      </c>
      <c r="E51" s="57">
        <f aca="true" t="shared" si="33" ref="E51:M51">SUM(E31:E37)</f>
        <v>4885</v>
      </c>
      <c r="F51" s="268">
        <f t="shared" si="20"/>
        <v>0.9762538382804503</v>
      </c>
      <c r="G51" s="52">
        <f t="shared" si="33"/>
        <v>4723</v>
      </c>
      <c r="H51" s="356">
        <f t="shared" si="33"/>
        <v>2208</v>
      </c>
      <c r="I51" s="357">
        <f t="shared" si="33"/>
        <v>2515</v>
      </c>
      <c r="J51" s="60">
        <f t="shared" si="33"/>
        <v>46</v>
      </c>
      <c r="K51" s="373">
        <f t="shared" si="33"/>
        <v>42</v>
      </c>
      <c r="L51" s="374">
        <f t="shared" si="33"/>
        <v>2</v>
      </c>
      <c r="M51" s="375">
        <f t="shared" si="33"/>
        <v>2</v>
      </c>
      <c r="N51" s="254">
        <f t="shared" si="21"/>
        <v>0.009645628014258754</v>
      </c>
      <c r="O51" s="103">
        <f>SUM(O31:O37)</f>
        <v>113</v>
      </c>
      <c r="P51" s="107">
        <f>SUM(P31:P37)</f>
        <v>109</v>
      </c>
      <c r="Q51" s="98">
        <f>SUM(Q31:Q37)</f>
        <v>4</v>
      </c>
      <c r="R51" s="343">
        <f t="shared" si="22"/>
        <v>0.023694694904592157</v>
      </c>
      <c r="S51" s="119">
        <f t="shared" si="22"/>
        <v>0.022855944642482702</v>
      </c>
      <c r="T51" s="113">
        <f t="shared" si="22"/>
        <v>0.000838750262109457</v>
      </c>
      <c r="U51" s="297">
        <f>SUM(U31:U37)</f>
        <v>5</v>
      </c>
      <c r="V51" s="292">
        <f t="shared" si="23"/>
        <v>0.0010484378276368212</v>
      </c>
      <c r="W51" s="297">
        <f>SUM(W31:W37)</f>
        <v>336</v>
      </c>
      <c r="X51" s="329">
        <f t="shared" si="24"/>
        <v>0.07045502201719438</v>
      </c>
      <c r="Y51" s="297">
        <f>SUM(Y31:Y37)</f>
        <v>576</v>
      </c>
      <c r="Z51" s="292">
        <f t="shared" si="25"/>
        <v>0.1207800377437618</v>
      </c>
      <c r="AA51" s="78">
        <f>SUM(AA31:AA37)</f>
        <v>1887</v>
      </c>
      <c r="AB51" s="79">
        <f>SUM(AB31:AB37)</f>
        <v>2731</v>
      </c>
      <c r="AC51" s="79">
        <f>SUM(AC31:AC37)</f>
        <v>151</v>
      </c>
      <c r="AD51" s="72">
        <f t="shared" si="26"/>
        <v>0</v>
      </c>
      <c r="AE51" s="336">
        <f t="shared" si="27"/>
        <v>0.3956804361501363</v>
      </c>
      <c r="AF51" s="85">
        <f t="shared" si="27"/>
        <v>0.5726567414552317</v>
      </c>
      <c r="AG51" s="85">
        <f t="shared" si="27"/>
        <v>0.031662822394632</v>
      </c>
      <c r="AH51" s="275">
        <f t="shared" si="27"/>
        <v>0</v>
      </c>
      <c r="AI51" s="314" t="s">
        <v>176</v>
      </c>
      <c r="AJ51" s="305">
        <f>SUM(AJ31:AJ37)</f>
        <v>164</v>
      </c>
    </row>
    <row r="52" spans="2:36" ht="33.75" customHeight="1" thickBot="1">
      <c r="B52" s="696" t="s">
        <v>123</v>
      </c>
      <c r="C52" s="697"/>
      <c r="D52" s="43">
        <f>SUM(D45:D51)</f>
        <v>17906</v>
      </c>
      <c r="E52" s="58">
        <f aca="true" t="shared" si="34" ref="E52:M52">SUM(E45:E51)</f>
        <v>18350</v>
      </c>
      <c r="F52" s="269">
        <f t="shared" si="20"/>
        <v>0.9758038147138964</v>
      </c>
      <c r="G52" s="51">
        <f t="shared" si="34"/>
        <v>17704</v>
      </c>
      <c r="H52" s="358">
        <f t="shared" si="34"/>
        <v>12772</v>
      </c>
      <c r="I52" s="359">
        <f t="shared" si="34"/>
        <v>4932</v>
      </c>
      <c r="J52" s="61">
        <f t="shared" si="34"/>
        <v>202</v>
      </c>
      <c r="K52" s="376">
        <f t="shared" si="34"/>
        <v>179</v>
      </c>
      <c r="L52" s="377">
        <f t="shared" si="34"/>
        <v>14</v>
      </c>
      <c r="M52" s="378">
        <f t="shared" si="34"/>
        <v>9</v>
      </c>
      <c r="N52" s="257">
        <f t="shared" si="21"/>
        <v>0.011281134815145762</v>
      </c>
      <c r="O52" s="346">
        <f>SUM(O45:O51)</f>
        <v>567</v>
      </c>
      <c r="P52" s="109">
        <f>SUM(P45:P51)</f>
        <v>489</v>
      </c>
      <c r="Q52" s="100">
        <f>SUM(Q45:Q51)</f>
        <v>78</v>
      </c>
      <c r="R52" s="343">
        <f t="shared" si="22"/>
        <v>0.031665363565285376</v>
      </c>
      <c r="S52" s="119">
        <f t="shared" si="22"/>
        <v>0.02730928180498157</v>
      </c>
      <c r="T52" s="113">
        <f t="shared" si="22"/>
        <v>0.004356081760303809</v>
      </c>
      <c r="U52" s="298">
        <f>SUM(U45:U51)</f>
        <v>156</v>
      </c>
      <c r="V52" s="301">
        <f t="shared" si="23"/>
        <v>0.008712163520607618</v>
      </c>
      <c r="W52" s="298">
        <f>SUM(W45:W51)</f>
        <v>959</v>
      </c>
      <c r="X52" s="333">
        <f t="shared" si="24"/>
        <v>0.053557466770914774</v>
      </c>
      <c r="Y52" s="298">
        <f>SUM(Y45:Y51)</f>
        <v>1120</v>
      </c>
      <c r="Z52" s="301">
        <f t="shared" si="25"/>
        <v>0.06254886630179828</v>
      </c>
      <c r="AA52" s="70">
        <f>SUM(AA45:AA51)</f>
        <v>6572</v>
      </c>
      <c r="AB52" s="71">
        <f>SUM(AB45:AB51)</f>
        <v>10679</v>
      </c>
      <c r="AC52" s="71">
        <f>SUM(AC45:AC51)</f>
        <v>655</v>
      </c>
      <c r="AD52" s="72">
        <f t="shared" si="26"/>
        <v>0</v>
      </c>
      <c r="AE52" s="339">
        <f t="shared" si="27"/>
        <v>0.3670278119066235</v>
      </c>
      <c r="AF52" s="87">
        <f t="shared" si="27"/>
        <v>0.5963922707472356</v>
      </c>
      <c r="AG52" s="87">
        <f t="shared" si="27"/>
        <v>0.03657991734614096</v>
      </c>
      <c r="AH52" s="273">
        <f t="shared" si="27"/>
        <v>0</v>
      </c>
      <c r="AI52" s="325" t="s">
        <v>176</v>
      </c>
      <c r="AJ52" s="311">
        <f>SUM(AJ45:AJ51)</f>
        <v>566</v>
      </c>
    </row>
    <row r="53" ht="21.75" customHeight="1"/>
  </sheetData>
  <sheetProtection selectLockedCells="1"/>
  <mergeCells count="35">
    <mergeCell ref="G3:I3"/>
    <mergeCell ref="J3:M3"/>
    <mergeCell ref="F3:F4"/>
    <mergeCell ref="Y3:Z3"/>
    <mergeCell ref="R3:T3"/>
    <mergeCell ref="O3:Q3"/>
    <mergeCell ref="U3:V3"/>
    <mergeCell ref="W3:X3"/>
    <mergeCell ref="AJ3:AJ4"/>
    <mergeCell ref="AI3:AI4"/>
    <mergeCell ref="B5:B10"/>
    <mergeCell ref="B11:B12"/>
    <mergeCell ref="N3:N4"/>
    <mergeCell ref="C3:C4"/>
    <mergeCell ref="D3:D4"/>
    <mergeCell ref="AA3:AD3"/>
    <mergeCell ref="AE3:AH3"/>
    <mergeCell ref="E3:E4"/>
    <mergeCell ref="B31:B37"/>
    <mergeCell ref="B3:B4"/>
    <mergeCell ref="B45:C45"/>
    <mergeCell ref="B46:C46"/>
    <mergeCell ref="B13:B20"/>
    <mergeCell ref="B21:B22"/>
    <mergeCell ref="B23:B24"/>
    <mergeCell ref="B25:B30"/>
    <mergeCell ref="B51:C51"/>
    <mergeCell ref="B52:C52"/>
    <mergeCell ref="B39:C39"/>
    <mergeCell ref="B40:C40"/>
    <mergeCell ref="B42:C42"/>
    <mergeCell ref="B47:C47"/>
    <mergeCell ref="B48:C48"/>
    <mergeCell ref="B49:C49"/>
    <mergeCell ref="B50:C50"/>
  </mergeCells>
  <dataValidations count="1">
    <dataValidation type="whole" operator="greaterThanOrEqual" allowBlank="1" showInputMessage="1" showErrorMessage="1" sqref="AA39:AC39 U39 H39:I39 D39:E39 P39:Q39 K39:M39">
      <formula1>0</formula1>
    </dataValidation>
  </dataValidations>
  <printOptions/>
  <pageMargins left="0.5905511811023623" right="0.1968503937007874" top="0.5118110236220472" bottom="0.1968503937007874" header="0.2755905511811024" footer="0.31496062992125984"/>
  <pageSetup fitToWidth="3" horizontalDpi="300" verticalDpi="300" orientation="portrait" paperSize="9" scale="70" r:id="rId1"/>
  <headerFooter alignWithMargins="0">
    <oddFooter xml:space="preserve">&amp;C1歳6か月児健康診査結果　（平成26年度）　〔&amp;P / &amp;N〕 </oddFooter>
  </headerFooter>
  <colBreaks count="2" manualBreakCount="2">
    <brk id="14" max="51" man="1"/>
    <brk id="26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B1" sqref="B1"/>
    </sheetView>
  </sheetViews>
  <sheetFormatPr defaultColWidth="5.75390625" defaultRowHeight="13.5"/>
  <cols>
    <col min="1" max="1" width="3.75390625" style="8" customWidth="1"/>
    <col min="2" max="2" width="8.625" style="21" customWidth="1"/>
    <col min="3" max="3" width="11.625" style="21" customWidth="1"/>
    <col min="4" max="6" width="10.625" style="21" customWidth="1"/>
    <col min="7" max="7" width="11.375" style="8" customWidth="1"/>
    <col min="8" max="9" width="9.75390625" style="8" customWidth="1"/>
    <col min="10" max="12" width="7.875" style="8" customWidth="1"/>
    <col min="13" max="13" width="8.75390625" style="8" customWidth="1"/>
    <col min="14" max="19" width="9.00390625" style="8" customWidth="1"/>
    <col min="20" max="25" width="6.75390625" style="21" customWidth="1"/>
    <col min="26" max="33" width="8.375" style="64" customWidth="1"/>
    <col min="34" max="35" width="13.125" style="23" customWidth="1"/>
    <col min="36" max="16384" width="5.75390625" style="8" customWidth="1"/>
  </cols>
  <sheetData>
    <row r="1" spans="2:19" ht="24">
      <c r="B1" s="218"/>
      <c r="E1" s="399" t="s">
        <v>207</v>
      </c>
      <c r="G1" s="15"/>
      <c r="H1" s="15"/>
      <c r="I1" s="15"/>
      <c r="J1" s="15"/>
      <c r="K1" s="15"/>
      <c r="L1" s="15"/>
      <c r="M1" s="15"/>
      <c r="N1" s="126"/>
      <c r="O1" s="15"/>
      <c r="P1" s="15"/>
      <c r="Q1" s="15"/>
      <c r="R1" s="15"/>
      <c r="S1" s="126"/>
    </row>
    <row r="2" spans="3:19" ht="11.25" customHeight="1" thickBot="1">
      <c r="C2" s="22"/>
      <c r="D2" s="258"/>
      <c r="E2" s="258"/>
      <c r="G2" s="3"/>
      <c r="H2" s="3"/>
      <c r="I2" s="3"/>
      <c r="J2" s="3"/>
      <c r="K2" s="3"/>
      <c r="L2" s="3"/>
      <c r="M2" s="3"/>
      <c r="N2" s="14"/>
      <c r="O2" s="3"/>
      <c r="P2" s="3"/>
      <c r="Q2" s="3"/>
      <c r="R2" s="3"/>
      <c r="S2" s="14"/>
    </row>
    <row r="3" spans="2:35" s="21" customFormat="1" ht="36.75" customHeight="1">
      <c r="B3" s="736" t="s">
        <v>173</v>
      </c>
      <c r="C3" s="738" t="s">
        <v>122</v>
      </c>
      <c r="D3" s="741" t="s">
        <v>13</v>
      </c>
      <c r="E3" s="764" t="s">
        <v>14</v>
      </c>
      <c r="F3" s="747" t="s">
        <v>0</v>
      </c>
      <c r="G3" s="383" t="s">
        <v>115</v>
      </c>
      <c r="H3" s="747" t="s">
        <v>116</v>
      </c>
      <c r="I3" s="763"/>
      <c r="J3" s="763"/>
      <c r="K3" s="763"/>
      <c r="L3" s="763"/>
      <c r="M3" s="758" t="s">
        <v>117</v>
      </c>
      <c r="N3" s="747" t="s">
        <v>119</v>
      </c>
      <c r="O3" s="760"/>
      <c r="P3" s="761"/>
      <c r="Q3" s="762" t="s">
        <v>118</v>
      </c>
      <c r="R3" s="760"/>
      <c r="S3" s="761"/>
      <c r="T3" s="753" t="s">
        <v>177</v>
      </c>
      <c r="U3" s="754"/>
      <c r="V3" s="753" t="s">
        <v>80</v>
      </c>
      <c r="W3" s="755"/>
      <c r="X3" s="756" t="s">
        <v>81</v>
      </c>
      <c r="Y3" s="757"/>
      <c r="Z3" s="749" t="s">
        <v>120</v>
      </c>
      <c r="AA3" s="750"/>
      <c r="AB3" s="750"/>
      <c r="AC3" s="751"/>
      <c r="AD3" s="750" t="s">
        <v>121</v>
      </c>
      <c r="AE3" s="750"/>
      <c r="AF3" s="750"/>
      <c r="AG3" s="752"/>
      <c r="AH3" s="745" t="s">
        <v>175</v>
      </c>
      <c r="AI3" s="743" t="s">
        <v>174</v>
      </c>
    </row>
    <row r="4" spans="2:35" s="21" customFormat="1" ht="22.5" customHeight="1" thickBot="1">
      <c r="B4" s="737"/>
      <c r="C4" s="739"/>
      <c r="D4" s="742"/>
      <c r="E4" s="765"/>
      <c r="F4" s="748"/>
      <c r="G4" s="384" t="s">
        <v>12</v>
      </c>
      <c r="H4" s="95"/>
      <c r="I4" s="385" t="s">
        <v>11</v>
      </c>
      <c r="J4" s="386" t="s">
        <v>10</v>
      </c>
      <c r="K4" s="386" t="s">
        <v>126</v>
      </c>
      <c r="L4" s="387" t="s">
        <v>127</v>
      </c>
      <c r="M4" s="759"/>
      <c r="N4" s="62"/>
      <c r="O4" s="63" t="s">
        <v>8</v>
      </c>
      <c r="P4" s="347" t="s">
        <v>7</v>
      </c>
      <c r="Q4" s="259"/>
      <c r="R4" s="104" t="s">
        <v>8</v>
      </c>
      <c r="S4" s="122" t="s">
        <v>7</v>
      </c>
      <c r="T4" s="286" t="s">
        <v>48</v>
      </c>
      <c r="U4" s="287" t="s">
        <v>16</v>
      </c>
      <c r="V4" s="286" t="s">
        <v>48</v>
      </c>
      <c r="W4" s="326" t="s">
        <v>16</v>
      </c>
      <c r="X4" s="286" t="s">
        <v>48</v>
      </c>
      <c r="Y4" s="287" t="s">
        <v>16</v>
      </c>
      <c r="Z4" s="89" t="s">
        <v>84</v>
      </c>
      <c r="AA4" s="90" t="s">
        <v>190</v>
      </c>
      <c r="AB4" s="271" t="s">
        <v>191</v>
      </c>
      <c r="AC4" s="91" t="s">
        <v>165</v>
      </c>
      <c r="AD4" s="89" t="s">
        <v>84</v>
      </c>
      <c r="AE4" s="90" t="s">
        <v>190</v>
      </c>
      <c r="AF4" s="271" t="s">
        <v>191</v>
      </c>
      <c r="AG4" s="302" t="s">
        <v>165</v>
      </c>
      <c r="AH4" s="746"/>
      <c r="AI4" s="744"/>
    </row>
    <row r="5" spans="1:35" s="20" customFormat="1" ht="20.25" customHeight="1" thickBot="1">
      <c r="A5" s="18">
        <v>1</v>
      </c>
      <c r="B5" s="735" t="s">
        <v>74</v>
      </c>
      <c r="C5" s="281" t="s">
        <v>17</v>
      </c>
      <c r="D5" s="37">
        <v>125</v>
      </c>
      <c r="E5" s="55">
        <v>140</v>
      </c>
      <c r="F5" s="260">
        <f aca="true" t="shared" si="0" ref="F5:F37">(D5/E5)</f>
        <v>0.8928571428571429</v>
      </c>
      <c r="G5" s="33">
        <v>106</v>
      </c>
      <c r="H5" s="32">
        <f aca="true" t="shared" si="1" ref="H5:H37">SUM(I5:L5)</f>
        <v>19</v>
      </c>
      <c r="I5" s="348">
        <v>17</v>
      </c>
      <c r="J5" s="362">
        <v>2</v>
      </c>
      <c r="K5" s="362">
        <v>0</v>
      </c>
      <c r="L5" s="363">
        <v>0</v>
      </c>
      <c r="M5" s="388">
        <f aca="true" t="shared" si="2" ref="M5:M37">(H5/D5)</f>
        <v>0.152</v>
      </c>
      <c r="N5" s="101">
        <f aca="true" t="shared" si="3" ref="N5:N37">SUM(O5:P5)</f>
        <v>60</v>
      </c>
      <c r="O5" s="105">
        <v>50</v>
      </c>
      <c r="P5" s="96">
        <v>10</v>
      </c>
      <c r="Q5" s="340">
        <f aca="true" t="shared" si="4" ref="Q5:Q37">N5/$D5</f>
        <v>0.48</v>
      </c>
      <c r="R5" s="116">
        <f aca="true" t="shared" si="5" ref="R5:R37">O5/$D5</f>
        <v>0.4</v>
      </c>
      <c r="S5" s="110">
        <f aca="true" t="shared" si="6" ref="S5:S37">P5/$D5</f>
        <v>0.08</v>
      </c>
      <c r="T5" s="288">
        <v>1</v>
      </c>
      <c r="U5" s="289">
        <f>T5/$D5</f>
        <v>0.008</v>
      </c>
      <c r="V5" s="288">
        <v>10</v>
      </c>
      <c r="W5" s="327">
        <f aca="true" t="shared" si="7" ref="W5:W37">V5/$D5</f>
        <v>0.08</v>
      </c>
      <c r="X5" s="288">
        <v>4</v>
      </c>
      <c r="Y5" s="289">
        <f aca="true" t="shared" si="8" ref="Y5:Y37">X5/$D5</f>
        <v>0.032</v>
      </c>
      <c r="Z5" s="73">
        <v>116</v>
      </c>
      <c r="AA5" s="74">
        <v>6</v>
      </c>
      <c r="AB5" s="74">
        <v>3</v>
      </c>
      <c r="AC5" s="75">
        <f>D5-SUM(Z5:AB5)</f>
        <v>0</v>
      </c>
      <c r="AD5" s="334">
        <f>Z5/$D5</f>
        <v>0.928</v>
      </c>
      <c r="AE5" s="83">
        <f>AA5/$D5</f>
        <v>0.048</v>
      </c>
      <c r="AF5" s="83">
        <f>AB5/$D5</f>
        <v>0.024</v>
      </c>
      <c r="AG5" s="274">
        <f>AC5/$D5</f>
        <v>0</v>
      </c>
      <c r="AH5" s="312" t="s">
        <v>178</v>
      </c>
      <c r="AI5" s="303">
        <v>6</v>
      </c>
    </row>
    <row r="6" spans="1:35" s="20" customFormat="1" ht="20.25" customHeight="1" thickBot="1">
      <c r="A6" s="18">
        <v>2</v>
      </c>
      <c r="B6" s="740"/>
      <c r="C6" s="282" t="s">
        <v>18</v>
      </c>
      <c r="D6" s="30">
        <v>59</v>
      </c>
      <c r="E6" s="56">
        <v>61</v>
      </c>
      <c r="F6" s="261">
        <f t="shared" si="0"/>
        <v>0.9672131147540983</v>
      </c>
      <c r="G6" s="33">
        <v>46</v>
      </c>
      <c r="H6" s="32">
        <f t="shared" si="1"/>
        <v>13</v>
      </c>
      <c r="I6" s="348">
        <v>3</v>
      </c>
      <c r="J6" s="362">
        <v>8</v>
      </c>
      <c r="K6" s="362">
        <v>1</v>
      </c>
      <c r="L6" s="363">
        <v>1</v>
      </c>
      <c r="M6" s="389">
        <f t="shared" si="2"/>
        <v>0.22033898305084745</v>
      </c>
      <c r="N6" s="102">
        <f t="shared" si="3"/>
        <v>51</v>
      </c>
      <c r="O6" s="106">
        <v>38</v>
      </c>
      <c r="P6" s="97">
        <v>13</v>
      </c>
      <c r="Q6" s="341">
        <f t="shared" si="4"/>
        <v>0.864406779661017</v>
      </c>
      <c r="R6" s="117">
        <f t="shared" si="5"/>
        <v>0.6440677966101694</v>
      </c>
      <c r="S6" s="111">
        <f t="shared" si="6"/>
        <v>0.22033898305084745</v>
      </c>
      <c r="T6" s="288">
        <v>0</v>
      </c>
      <c r="U6" s="290">
        <f aca="true" t="shared" si="9" ref="U6:U37">T6/D6</f>
        <v>0</v>
      </c>
      <c r="V6" s="288">
        <v>13</v>
      </c>
      <c r="W6" s="328">
        <f t="shared" si="7"/>
        <v>0.22033898305084745</v>
      </c>
      <c r="X6" s="288">
        <v>4</v>
      </c>
      <c r="Y6" s="290">
        <f t="shared" si="8"/>
        <v>0.06779661016949153</v>
      </c>
      <c r="Z6" s="67">
        <v>35</v>
      </c>
      <c r="AA6" s="68">
        <v>18</v>
      </c>
      <c r="AB6" s="68">
        <v>6</v>
      </c>
      <c r="AC6" s="69">
        <f aca="true" t="shared" si="10" ref="AC6:AC52">D6-SUM(Z6:AB6)</f>
        <v>0</v>
      </c>
      <c r="AD6" s="335">
        <f aca="true" t="shared" si="11" ref="AD6:AD37">Z6/$D6</f>
        <v>0.5932203389830508</v>
      </c>
      <c r="AE6" s="84">
        <f aca="true" t="shared" si="12" ref="AE6:AE37">AA6/$D6</f>
        <v>0.3050847457627119</v>
      </c>
      <c r="AF6" s="84">
        <f aca="true" t="shared" si="13" ref="AF6:AF37">AB6/$D6</f>
        <v>0.1016949152542373</v>
      </c>
      <c r="AG6" s="272">
        <f aca="true" t="shared" si="14" ref="AG6:AG52">AC6/$D6</f>
        <v>0</v>
      </c>
      <c r="AH6" s="313" t="s">
        <v>179</v>
      </c>
      <c r="AI6" s="304">
        <v>12</v>
      </c>
    </row>
    <row r="7" spans="1:35" s="20" customFormat="1" ht="20.25" customHeight="1" thickBot="1">
      <c r="A7" s="18">
        <v>3</v>
      </c>
      <c r="B7" s="740"/>
      <c r="C7" s="282" t="s">
        <v>19</v>
      </c>
      <c r="D7" s="30">
        <v>46</v>
      </c>
      <c r="E7" s="56">
        <v>47</v>
      </c>
      <c r="F7" s="261">
        <f t="shared" si="0"/>
        <v>0.9787234042553191</v>
      </c>
      <c r="G7" s="33">
        <v>38</v>
      </c>
      <c r="H7" s="32">
        <f t="shared" si="1"/>
        <v>8</v>
      </c>
      <c r="I7" s="348">
        <v>5</v>
      </c>
      <c r="J7" s="362">
        <v>2</v>
      </c>
      <c r="K7" s="362">
        <v>0</v>
      </c>
      <c r="L7" s="363">
        <v>1</v>
      </c>
      <c r="M7" s="389">
        <f t="shared" si="2"/>
        <v>0.17391304347826086</v>
      </c>
      <c r="N7" s="102">
        <f t="shared" si="3"/>
        <v>22</v>
      </c>
      <c r="O7" s="106">
        <v>20</v>
      </c>
      <c r="P7" s="97">
        <v>2</v>
      </c>
      <c r="Q7" s="342">
        <f t="shared" si="4"/>
        <v>0.4782608695652174</v>
      </c>
      <c r="R7" s="118">
        <f t="shared" si="5"/>
        <v>0.43478260869565216</v>
      </c>
      <c r="S7" s="112">
        <f t="shared" si="6"/>
        <v>0.043478260869565216</v>
      </c>
      <c r="T7" s="288">
        <v>0</v>
      </c>
      <c r="U7" s="290">
        <f t="shared" si="9"/>
        <v>0</v>
      </c>
      <c r="V7" s="288">
        <v>1</v>
      </c>
      <c r="W7" s="328">
        <f t="shared" si="7"/>
        <v>0.021739130434782608</v>
      </c>
      <c r="X7" s="288">
        <v>1</v>
      </c>
      <c r="Y7" s="290">
        <f t="shared" si="8"/>
        <v>0.021739130434782608</v>
      </c>
      <c r="Z7" s="67">
        <v>18</v>
      </c>
      <c r="AA7" s="68">
        <v>28</v>
      </c>
      <c r="AB7" s="68">
        <v>0</v>
      </c>
      <c r="AC7" s="69">
        <f t="shared" si="10"/>
        <v>0</v>
      </c>
      <c r="AD7" s="335">
        <f t="shared" si="11"/>
        <v>0.391304347826087</v>
      </c>
      <c r="AE7" s="84">
        <f t="shared" si="12"/>
        <v>0.6086956521739131</v>
      </c>
      <c r="AF7" s="84">
        <f t="shared" si="13"/>
        <v>0</v>
      </c>
      <c r="AG7" s="272">
        <f t="shared" si="14"/>
        <v>0</v>
      </c>
      <c r="AH7" s="313" t="s">
        <v>180</v>
      </c>
      <c r="AI7" s="304">
        <v>6</v>
      </c>
    </row>
    <row r="8" spans="1:35" s="20" customFormat="1" ht="20.25" customHeight="1" thickBot="1">
      <c r="A8" s="18">
        <v>4</v>
      </c>
      <c r="B8" s="740"/>
      <c r="C8" s="282" t="s">
        <v>20</v>
      </c>
      <c r="D8" s="30">
        <v>66</v>
      </c>
      <c r="E8" s="56">
        <v>66</v>
      </c>
      <c r="F8" s="261">
        <f t="shared" si="0"/>
        <v>1</v>
      </c>
      <c r="G8" s="33">
        <v>60</v>
      </c>
      <c r="H8" s="32">
        <f t="shared" si="1"/>
        <v>6</v>
      </c>
      <c r="I8" s="348">
        <v>4</v>
      </c>
      <c r="J8" s="362">
        <v>1</v>
      </c>
      <c r="K8" s="362">
        <v>0</v>
      </c>
      <c r="L8" s="363">
        <v>1</v>
      </c>
      <c r="M8" s="389">
        <f t="shared" si="2"/>
        <v>0.09090909090909091</v>
      </c>
      <c r="N8" s="102">
        <f t="shared" si="3"/>
        <v>24</v>
      </c>
      <c r="O8" s="106">
        <v>18</v>
      </c>
      <c r="P8" s="97">
        <v>6</v>
      </c>
      <c r="Q8" s="342">
        <f t="shared" si="4"/>
        <v>0.36363636363636365</v>
      </c>
      <c r="R8" s="118">
        <f t="shared" si="5"/>
        <v>0.2727272727272727</v>
      </c>
      <c r="S8" s="112">
        <f t="shared" si="6"/>
        <v>0.09090909090909091</v>
      </c>
      <c r="T8" s="288">
        <v>0</v>
      </c>
      <c r="U8" s="290">
        <f t="shared" si="9"/>
        <v>0</v>
      </c>
      <c r="V8" s="288">
        <v>6</v>
      </c>
      <c r="W8" s="328">
        <f t="shared" si="7"/>
        <v>0.09090909090909091</v>
      </c>
      <c r="X8" s="288">
        <v>0</v>
      </c>
      <c r="Y8" s="290">
        <f t="shared" si="8"/>
        <v>0</v>
      </c>
      <c r="Z8" s="67">
        <v>13</v>
      </c>
      <c r="AA8" s="68">
        <v>52</v>
      </c>
      <c r="AB8" s="68">
        <v>1</v>
      </c>
      <c r="AC8" s="69">
        <f t="shared" si="10"/>
        <v>0</v>
      </c>
      <c r="AD8" s="335">
        <f t="shared" si="11"/>
        <v>0.19696969696969696</v>
      </c>
      <c r="AE8" s="84">
        <f t="shared" si="12"/>
        <v>0.7878787878787878</v>
      </c>
      <c r="AF8" s="84">
        <f t="shared" si="13"/>
        <v>0.015151515151515152</v>
      </c>
      <c r="AG8" s="272">
        <f t="shared" si="14"/>
        <v>0</v>
      </c>
      <c r="AH8" s="313" t="s">
        <v>181</v>
      </c>
      <c r="AI8" s="304">
        <v>6</v>
      </c>
    </row>
    <row r="9" spans="1:35" s="20" customFormat="1" ht="20.25" customHeight="1" thickBot="1">
      <c r="A9" s="18">
        <v>5</v>
      </c>
      <c r="B9" s="740"/>
      <c r="C9" s="282" t="s">
        <v>36</v>
      </c>
      <c r="D9" s="30">
        <v>36</v>
      </c>
      <c r="E9" s="56">
        <v>37</v>
      </c>
      <c r="F9" s="261">
        <f t="shared" si="0"/>
        <v>0.972972972972973</v>
      </c>
      <c r="G9" s="33">
        <v>34</v>
      </c>
      <c r="H9" s="32">
        <f t="shared" si="1"/>
        <v>2</v>
      </c>
      <c r="I9" s="348">
        <v>0</v>
      </c>
      <c r="J9" s="362">
        <v>1</v>
      </c>
      <c r="K9" s="362">
        <v>1</v>
      </c>
      <c r="L9" s="363">
        <v>0</v>
      </c>
      <c r="M9" s="389">
        <f t="shared" si="2"/>
        <v>0.05555555555555555</v>
      </c>
      <c r="N9" s="102">
        <f t="shared" si="3"/>
        <v>5</v>
      </c>
      <c r="O9" s="106">
        <v>3</v>
      </c>
      <c r="P9" s="97">
        <v>2</v>
      </c>
      <c r="Q9" s="342">
        <f t="shared" si="4"/>
        <v>0.1388888888888889</v>
      </c>
      <c r="R9" s="118">
        <f t="shared" si="5"/>
        <v>0.08333333333333333</v>
      </c>
      <c r="S9" s="112">
        <f t="shared" si="6"/>
        <v>0.05555555555555555</v>
      </c>
      <c r="T9" s="288">
        <v>0</v>
      </c>
      <c r="U9" s="290">
        <f t="shared" si="9"/>
        <v>0</v>
      </c>
      <c r="V9" s="288">
        <v>3</v>
      </c>
      <c r="W9" s="328">
        <f t="shared" si="7"/>
        <v>0.08333333333333333</v>
      </c>
      <c r="X9" s="288">
        <v>0</v>
      </c>
      <c r="Y9" s="290">
        <f t="shared" si="8"/>
        <v>0</v>
      </c>
      <c r="Z9" s="67">
        <v>29</v>
      </c>
      <c r="AA9" s="68">
        <v>7</v>
      </c>
      <c r="AB9" s="68">
        <v>0</v>
      </c>
      <c r="AC9" s="69">
        <f t="shared" si="10"/>
        <v>0</v>
      </c>
      <c r="AD9" s="335">
        <f t="shared" si="11"/>
        <v>0.8055555555555556</v>
      </c>
      <c r="AE9" s="84">
        <f t="shared" si="12"/>
        <v>0.19444444444444445</v>
      </c>
      <c r="AF9" s="84">
        <f t="shared" si="13"/>
        <v>0</v>
      </c>
      <c r="AG9" s="272">
        <f t="shared" si="14"/>
        <v>0</v>
      </c>
      <c r="AH9" s="313" t="s">
        <v>182</v>
      </c>
      <c r="AI9" s="304">
        <v>5</v>
      </c>
    </row>
    <row r="10" spans="1:35" s="20" customFormat="1" ht="20.25" customHeight="1" thickBot="1">
      <c r="A10" s="18">
        <v>6</v>
      </c>
      <c r="B10" s="740"/>
      <c r="C10" s="283" t="s">
        <v>21</v>
      </c>
      <c r="D10" s="31">
        <v>42</v>
      </c>
      <c r="E10" s="57">
        <v>42</v>
      </c>
      <c r="F10" s="262">
        <f t="shared" si="0"/>
        <v>1</v>
      </c>
      <c r="G10" s="42">
        <v>29</v>
      </c>
      <c r="H10" s="41">
        <f t="shared" si="1"/>
        <v>13</v>
      </c>
      <c r="I10" s="349">
        <v>8</v>
      </c>
      <c r="J10" s="364">
        <v>4</v>
      </c>
      <c r="K10" s="364">
        <v>0</v>
      </c>
      <c r="L10" s="365">
        <v>1</v>
      </c>
      <c r="M10" s="390">
        <f t="shared" si="2"/>
        <v>0.30952380952380953</v>
      </c>
      <c r="N10" s="103">
        <f t="shared" si="3"/>
        <v>54</v>
      </c>
      <c r="O10" s="107">
        <v>46</v>
      </c>
      <c r="P10" s="98">
        <v>8</v>
      </c>
      <c r="Q10" s="343">
        <f t="shared" si="4"/>
        <v>1.2857142857142858</v>
      </c>
      <c r="R10" s="119">
        <f t="shared" si="5"/>
        <v>1.0952380952380953</v>
      </c>
      <c r="S10" s="113">
        <f t="shared" si="6"/>
        <v>0.19047619047619047</v>
      </c>
      <c r="T10" s="291">
        <v>0</v>
      </c>
      <c r="U10" s="292">
        <f t="shared" si="9"/>
        <v>0</v>
      </c>
      <c r="V10" s="291">
        <v>3</v>
      </c>
      <c r="W10" s="329">
        <f t="shared" si="7"/>
        <v>0.07142857142857142</v>
      </c>
      <c r="X10" s="291">
        <v>0</v>
      </c>
      <c r="Y10" s="292">
        <f t="shared" si="8"/>
        <v>0</v>
      </c>
      <c r="Z10" s="70">
        <v>25</v>
      </c>
      <c r="AA10" s="71">
        <v>14</v>
      </c>
      <c r="AB10" s="71">
        <v>3</v>
      </c>
      <c r="AC10" s="72">
        <f t="shared" si="10"/>
        <v>0</v>
      </c>
      <c r="AD10" s="336">
        <f t="shared" si="11"/>
        <v>0.5952380952380952</v>
      </c>
      <c r="AE10" s="85">
        <f t="shared" si="12"/>
        <v>0.3333333333333333</v>
      </c>
      <c r="AF10" s="85">
        <f t="shared" si="13"/>
        <v>0.07142857142857142</v>
      </c>
      <c r="AG10" s="273">
        <f t="shared" si="14"/>
        <v>0</v>
      </c>
      <c r="AH10" s="314" t="s">
        <v>183</v>
      </c>
      <c r="AI10" s="305">
        <v>6</v>
      </c>
    </row>
    <row r="11" spans="1:35" s="20" customFormat="1" ht="20.25" customHeight="1" thickBot="1">
      <c r="A11" s="18">
        <v>7</v>
      </c>
      <c r="B11" s="735" t="s">
        <v>75</v>
      </c>
      <c r="C11" s="281" t="s">
        <v>22</v>
      </c>
      <c r="D11" s="37">
        <v>167</v>
      </c>
      <c r="E11" s="55">
        <v>172</v>
      </c>
      <c r="F11" s="260">
        <f t="shared" si="0"/>
        <v>0.9709302325581395</v>
      </c>
      <c r="G11" s="39">
        <v>137</v>
      </c>
      <c r="H11" s="38">
        <f t="shared" si="1"/>
        <v>30</v>
      </c>
      <c r="I11" s="350">
        <v>23</v>
      </c>
      <c r="J11" s="366">
        <v>6</v>
      </c>
      <c r="K11" s="366">
        <v>0</v>
      </c>
      <c r="L11" s="367">
        <v>1</v>
      </c>
      <c r="M11" s="388">
        <f t="shared" si="2"/>
        <v>0.17964071856287425</v>
      </c>
      <c r="N11" s="101">
        <f t="shared" si="3"/>
        <v>88</v>
      </c>
      <c r="O11" s="105">
        <v>59</v>
      </c>
      <c r="P11" s="96">
        <v>29</v>
      </c>
      <c r="Q11" s="340">
        <f t="shared" si="4"/>
        <v>0.5269461077844312</v>
      </c>
      <c r="R11" s="116">
        <f t="shared" si="5"/>
        <v>0.3532934131736527</v>
      </c>
      <c r="S11" s="110">
        <f t="shared" si="6"/>
        <v>0.17365269461077845</v>
      </c>
      <c r="T11" s="293">
        <v>7</v>
      </c>
      <c r="U11" s="294">
        <f t="shared" si="9"/>
        <v>0.041916167664670656</v>
      </c>
      <c r="V11" s="293">
        <v>21</v>
      </c>
      <c r="W11" s="330">
        <f t="shared" si="7"/>
        <v>0.12574850299401197</v>
      </c>
      <c r="X11" s="293">
        <v>18</v>
      </c>
      <c r="Y11" s="294">
        <f t="shared" si="8"/>
        <v>0.10778443113772455</v>
      </c>
      <c r="Z11" s="73">
        <v>46</v>
      </c>
      <c r="AA11" s="74">
        <v>99</v>
      </c>
      <c r="AB11" s="74">
        <v>22</v>
      </c>
      <c r="AC11" s="75">
        <f t="shared" si="10"/>
        <v>0</v>
      </c>
      <c r="AD11" s="334">
        <f t="shared" si="11"/>
        <v>0.2754491017964072</v>
      </c>
      <c r="AE11" s="83">
        <f t="shared" si="12"/>
        <v>0.592814371257485</v>
      </c>
      <c r="AF11" s="83">
        <f t="shared" si="13"/>
        <v>0.1317365269461078</v>
      </c>
      <c r="AG11" s="274">
        <f t="shared" si="14"/>
        <v>0</v>
      </c>
      <c r="AH11" s="315" t="s">
        <v>182</v>
      </c>
      <c r="AI11" s="306">
        <v>6</v>
      </c>
    </row>
    <row r="12" spans="1:35" s="20" customFormat="1" ht="20.25" customHeight="1" thickBot="1">
      <c r="A12" s="18">
        <v>8</v>
      </c>
      <c r="B12" s="735"/>
      <c r="C12" s="283" t="s">
        <v>23</v>
      </c>
      <c r="D12" s="31">
        <v>437</v>
      </c>
      <c r="E12" s="57">
        <v>439</v>
      </c>
      <c r="F12" s="262">
        <f t="shared" si="0"/>
        <v>0.9954441913439636</v>
      </c>
      <c r="G12" s="42">
        <v>371</v>
      </c>
      <c r="H12" s="41">
        <f t="shared" si="1"/>
        <v>66</v>
      </c>
      <c r="I12" s="349">
        <v>47</v>
      </c>
      <c r="J12" s="364">
        <v>15</v>
      </c>
      <c r="K12" s="364">
        <v>1</v>
      </c>
      <c r="L12" s="365">
        <v>3</v>
      </c>
      <c r="M12" s="390">
        <f t="shared" si="2"/>
        <v>0.15102974828375287</v>
      </c>
      <c r="N12" s="103">
        <f t="shared" si="3"/>
        <v>210</v>
      </c>
      <c r="O12" s="107">
        <v>180</v>
      </c>
      <c r="P12" s="98">
        <v>30</v>
      </c>
      <c r="Q12" s="343">
        <f t="shared" si="4"/>
        <v>0.4805491990846682</v>
      </c>
      <c r="R12" s="119">
        <f t="shared" si="5"/>
        <v>0.41189931350114417</v>
      </c>
      <c r="S12" s="113">
        <f t="shared" si="6"/>
        <v>0.06864988558352403</v>
      </c>
      <c r="T12" s="291">
        <v>0</v>
      </c>
      <c r="U12" s="292">
        <f t="shared" si="9"/>
        <v>0</v>
      </c>
      <c r="V12" s="291">
        <v>12</v>
      </c>
      <c r="W12" s="329">
        <f t="shared" si="7"/>
        <v>0.02745995423340961</v>
      </c>
      <c r="X12" s="291">
        <v>29</v>
      </c>
      <c r="Y12" s="292">
        <f t="shared" si="8"/>
        <v>0.06636155606407322</v>
      </c>
      <c r="Z12" s="70">
        <v>128</v>
      </c>
      <c r="AA12" s="71">
        <v>306</v>
      </c>
      <c r="AB12" s="71">
        <v>3</v>
      </c>
      <c r="AC12" s="72">
        <f t="shared" si="10"/>
        <v>0</v>
      </c>
      <c r="AD12" s="336">
        <f t="shared" si="11"/>
        <v>0.2929061784897025</v>
      </c>
      <c r="AE12" s="85">
        <f t="shared" si="12"/>
        <v>0.700228832951945</v>
      </c>
      <c r="AF12" s="85">
        <f t="shared" si="13"/>
        <v>0.006864988558352402</v>
      </c>
      <c r="AG12" s="273">
        <f t="shared" si="14"/>
        <v>0</v>
      </c>
      <c r="AH12" s="316" t="s">
        <v>184</v>
      </c>
      <c r="AI12" s="307">
        <v>12</v>
      </c>
    </row>
    <row r="13" spans="1:35" s="20" customFormat="1" ht="20.25" customHeight="1" thickBot="1">
      <c r="A13" s="18">
        <v>9</v>
      </c>
      <c r="B13" s="735" t="s">
        <v>78</v>
      </c>
      <c r="C13" s="281" t="s">
        <v>24</v>
      </c>
      <c r="D13" s="37">
        <v>1307</v>
      </c>
      <c r="E13" s="55">
        <v>1386</v>
      </c>
      <c r="F13" s="260">
        <f t="shared" si="0"/>
        <v>0.943001443001443</v>
      </c>
      <c r="G13" s="39">
        <v>1124</v>
      </c>
      <c r="H13" s="38">
        <f t="shared" si="1"/>
        <v>183</v>
      </c>
      <c r="I13" s="350">
        <v>130</v>
      </c>
      <c r="J13" s="366">
        <v>44</v>
      </c>
      <c r="K13" s="366">
        <v>3</v>
      </c>
      <c r="L13" s="367">
        <v>6</v>
      </c>
      <c r="M13" s="388">
        <f t="shared" si="2"/>
        <v>0.14001530221882172</v>
      </c>
      <c r="N13" s="101">
        <f t="shared" si="3"/>
        <v>639</v>
      </c>
      <c r="O13" s="105">
        <v>563</v>
      </c>
      <c r="P13" s="96">
        <v>76</v>
      </c>
      <c r="Q13" s="340">
        <f t="shared" si="4"/>
        <v>0.4889058913542464</v>
      </c>
      <c r="R13" s="116">
        <f t="shared" si="5"/>
        <v>0.43075745983167557</v>
      </c>
      <c r="S13" s="110">
        <f t="shared" si="6"/>
        <v>0.05814843152257077</v>
      </c>
      <c r="T13" s="293">
        <v>0</v>
      </c>
      <c r="U13" s="294">
        <f t="shared" si="9"/>
        <v>0</v>
      </c>
      <c r="V13" s="293">
        <v>117</v>
      </c>
      <c r="W13" s="330">
        <f t="shared" si="7"/>
        <v>0.08951798010711554</v>
      </c>
      <c r="X13" s="293">
        <v>0</v>
      </c>
      <c r="Y13" s="294">
        <f t="shared" si="8"/>
        <v>0</v>
      </c>
      <c r="Z13" s="73">
        <v>291</v>
      </c>
      <c r="AA13" s="74">
        <v>887</v>
      </c>
      <c r="AB13" s="74">
        <v>129</v>
      </c>
      <c r="AC13" s="75">
        <f t="shared" si="10"/>
        <v>0</v>
      </c>
      <c r="AD13" s="334">
        <f t="shared" si="11"/>
        <v>0.22264728385615914</v>
      </c>
      <c r="AE13" s="83">
        <f t="shared" si="12"/>
        <v>0.6786534047436878</v>
      </c>
      <c r="AF13" s="83">
        <f t="shared" si="13"/>
        <v>0.09869931140015302</v>
      </c>
      <c r="AG13" s="274">
        <f t="shared" si="14"/>
        <v>0</v>
      </c>
      <c r="AH13" s="317" t="s">
        <v>183</v>
      </c>
      <c r="AI13" s="306">
        <v>24</v>
      </c>
    </row>
    <row r="14" spans="1:35" s="20" customFormat="1" ht="20.25" customHeight="1" thickBot="1">
      <c r="A14" s="18">
        <v>10</v>
      </c>
      <c r="B14" s="735"/>
      <c r="C14" s="282" t="s">
        <v>25</v>
      </c>
      <c r="D14" s="30">
        <v>918</v>
      </c>
      <c r="E14" s="56">
        <v>934</v>
      </c>
      <c r="F14" s="261">
        <f t="shared" si="0"/>
        <v>0.9828693790149893</v>
      </c>
      <c r="G14" s="33">
        <v>844</v>
      </c>
      <c r="H14" s="32">
        <f t="shared" si="1"/>
        <v>74</v>
      </c>
      <c r="I14" s="348">
        <v>55</v>
      </c>
      <c r="J14" s="362">
        <v>15</v>
      </c>
      <c r="K14" s="362">
        <v>2</v>
      </c>
      <c r="L14" s="363">
        <v>2</v>
      </c>
      <c r="M14" s="389">
        <f t="shared" si="2"/>
        <v>0.08061002178649238</v>
      </c>
      <c r="N14" s="102">
        <f t="shared" si="3"/>
        <v>206</v>
      </c>
      <c r="O14" s="106">
        <v>163</v>
      </c>
      <c r="P14" s="97">
        <v>43</v>
      </c>
      <c r="Q14" s="342">
        <f t="shared" si="4"/>
        <v>0.22440087145969498</v>
      </c>
      <c r="R14" s="118">
        <f t="shared" si="5"/>
        <v>0.1775599128540305</v>
      </c>
      <c r="S14" s="112">
        <f t="shared" si="6"/>
        <v>0.046840958605664486</v>
      </c>
      <c r="T14" s="288">
        <v>0</v>
      </c>
      <c r="U14" s="290">
        <f t="shared" si="9"/>
        <v>0</v>
      </c>
      <c r="V14" s="288">
        <v>116</v>
      </c>
      <c r="W14" s="328">
        <f t="shared" si="7"/>
        <v>0.12636165577342048</v>
      </c>
      <c r="X14" s="288">
        <v>1</v>
      </c>
      <c r="Y14" s="290">
        <f t="shared" si="8"/>
        <v>0.0010893246187363835</v>
      </c>
      <c r="Z14" s="67">
        <v>484</v>
      </c>
      <c r="AA14" s="68">
        <v>396</v>
      </c>
      <c r="AB14" s="68">
        <v>38</v>
      </c>
      <c r="AC14" s="69">
        <f t="shared" si="10"/>
        <v>0</v>
      </c>
      <c r="AD14" s="335">
        <f t="shared" si="11"/>
        <v>0.5272331154684096</v>
      </c>
      <c r="AE14" s="84">
        <f t="shared" si="12"/>
        <v>0.43137254901960786</v>
      </c>
      <c r="AF14" s="84">
        <f t="shared" si="13"/>
        <v>0.04139433551198257</v>
      </c>
      <c r="AG14" s="272">
        <f t="shared" si="14"/>
        <v>0</v>
      </c>
      <c r="AH14" s="318" t="s">
        <v>184</v>
      </c>
      <c r="AI14" s="308">
        <v>12</v>
      </c>
    </row>
    <row r="15" spans="1:35" s="20" customFormat="1" ht="20.25" customHeight="1" thickBot="1">
      <c r="A15" s="18">
        <v>11</v>
      </c>
      <c r="B15" s="735"/>
      <c r="C15" s="282" t="s">
        <v>26</v>
      </c>
      <c r="D15" s="30">
        <v>533</v>
      </c>
      <c r="E15" s="56">
        <v>550</v>
      </c>
      <c r="F15" s="261">
        <f t="shared" si="0"/>
        <v>0.9690909090909091</v>
      </c>
      <c r="G15" s="33">
        <v>471</v>
      </c>
      <c r="H15" s="32">
        <f t="shared" si="1"/>
        <v>62</v>
      </c>
      <c r="I15" s="348">
        <v>50</v>
      </c>
      <c r="J15" s="362">
        <v>11</v>
      </c>
      <c r="K15" s="362">
        <v>0</v>
      </c>
      <c r="L15" s="363">
        <v>1</v>
      </c>
      <c r="M15" s="389">
        <f t="shared" si="2"/>
        <v>0.11632270168855535</v>
      </c>
      <c r="N15" s="102">
        <f t="shared" si="3"/>
        <v>190</v>
      </c>
      <c r="O15" s="106">
        <v>178</v>
      </c>
      <c r="P15" s="97">
        <v>12</v>
      </c>
      <c r="Q15" s="342">
        <f t="shared" si="4"/>
        <v>0.35647279549718575</v>
      </c>
      <c r="R15" s="118">
        <f t="shared" si="5"/>
        <v>0.3339587242026266</v>
      </c>
      <c r="S15" s="112">
        <f t="shared" si="6"/>
        <v>0.0225140712945591</v>
      </c>
      <c r="T15" s="288">
        <v>0</v>
      </c>
      <c r="U15" s="290">
        <f t="shared" si="9"/>
        <v>0</v>
      </c>
      <c r="V15" s="288">
        <v>45</v>
      </c>
      <c r="W15" s="328">
        <f t="shared" si="7"/>
        <v>0.08442776735459662</v>
      </c>
      <c r="X15" s="288">
        <v>4</v>
      </c>
      <c r="Y15" s="290">
        <f t="shared" si="8"/>
        <v>0.0075046904315197</v>
      </c>
      <c r="Z15" s="67">
        <v>0</v>
      </c>
      <c r="AA15" s="68">
        <v>502</v>
      </c>
      <c r="AB15" s="68">
        <v>31</v>
      </c>
      <c r="AC15" s="69">
        <f t="shared" si="10"/>
        <v>0</v>
      </c>
      <c r="AD15" s="335">
        <f t="shared" si="11"/>
        <v>0</v>
      </c>
      <c r="AE15" s="84">
        <f t="shared" si="12"/>
        <v>0.9418386491557224</v>
      </c>
      <c r="AF15" s="84">
        <f t="shared" si="13"/>
        <v>0.058161350844277676</v>
      </c>
      <c r="AG15" s="272">
        <f t="shared" si="14"/>
        <v>0</v>
      </c>
      <c r="AH15" s="319" t="s">
        <v>183</v>
      </c>
      <c r="AI15" s="309">
        <v>12</v>
      </c>
    </row>
    <row r="16" spans="1:35" s="20" customFormat="1" ht="20.25" customHeight="1" thickBot="1">
      <c r="A16" s="18">
        <v>12</v>
      </c>
      <c r="B16" s="735"/>
      <c r="C16" s="282" t="s">
        <v>37</v>
      </c>
      <c r="D16" s="30">
        <v>165</v>
      </c>
      <c r="E16" s="56">
        <v>177</v>
      </c>
      <c r="F16" s="261">
        <f t="shared" si="0"/>
        <v>0.9322033898305084</v>
      </c>
      <c r="G16" s="33">
        <v>144</v>
      </c>
      <c r="H16" s="32">
        <f t="shared" si="1"/>
        <v>21</v>
      </c>
      <c r="I16" s="348">
        <v>14</v>
      </c>
      <c r="J16" s="362">
        <v>5</v>
      </c>
      <c r="K16" s="362">
        <v>0</v>
      </c>
      <c r="L16" s="363">
        <v>2</v>
      </c>
      <c r="M16" s="389">
        <f t="shared" si="2"/>
        <v>0.12727272727272726</v>
      </c>
      <c r="N16" s="102">
        <f t="shared" si="3"/>
        <v>65</v>
      </c>
      <c r="O16" s="106">
        <v>38</v>
      </c>
      <c r="P16" s="97">
        <v>27</v>
      </c>
      <c r="Q16" s="342">
        <f t="shared" si="4"/>
        <v>0.3939393939393939</v>
      </c>
      <c r="R16" s="118">
        <f t="shared" si="5"/>
        <v>0.23030303030303031</v>
      </c>
      <c r="S16" s="112">
        <f t="shared" si="6"/>
        <v>0.16363636363636364</v>
      </c>
      <c r="T16" s="288">
        <v>0</v>
      </c>
      <c r="U16" s="290">
        <f t="shared" si="9"/>
        <v>0</v>
      </c>
      <c r="V16" s="288">
        <v>28</v>
      </c>
      <c r="W16" s="328">
        <f t="shared" si="7"/>
        <v>0.1696969696969697</v>
      </c>
      <c r="X16" s="288">
        <v>0</v>
      </c>
      <c r="Y16" s="290">
        <f t="shared" si="8"/>
        <v>0</v>
      </c>
      <c r="Z16" s="67">
        <v>92</v>
      </c>
      <c r="AA16" s="68">
        <v>65</v>
      </c>
      <c r="AB16" s="68">
        <v>8</v>
      </c>
      <c r="AC16" s="69">
        <f t="shared" si="10"/>
        <v>0</v>
      </c>
      <c r="AD16" s="335">
        <f t="shared" si="11"/>
        <v>0.5575757575757576</v>
      </c>
      <c r="AE16" s="84">
        <f t="shared" si="12"/>
        <v>0.3939393939393939</v>
      </c>
      <c r="AF16" s="84">
        <f t="shared" si="13"/>
        <v>0.048484848484848485</v>
      </c>
      <c r="AG16" s="272">
        <f t="shared" si="14"/>
        <v>0</v>
      </c>
      <c r="AH16" s="313" t="s">
        <v>182</v>
      </c>
      <c r="AI16" s="304">
        <v>6</v>
      </c>
    </row>
    <row r="17" spans="1:35" s="20" customFormat="1" ht="20.25" customHeight="1" thickBot="1">
      <c r="A17" s="18">
        <v>13</v>
      </c>
      <c r="B17" s="735"/>
      <c r="C17" s="282" t="s">
        <v>27</v>
      </c>
      <c r="D17" s="30">
        <v>369</v>
      </c>
      <c r="E17" s="56">
        <v>385</v>
      </c>
      <c r="F17" s="261">
        <f t="shared" si="0"/>
        <v>0.9584415584415584</v>
      </c>
      <c r="G17" s="33">
        <v>315</v>
      </c>
      <c r="H17" s="32">
        <f t="shared" si="1"/>
        <v>54</v>
      </c>
      <c r="I17" s="348">
        <v>42</v>
      </c>
      <c r="J17" s="362">
        <v>10</v>
      </c>
      <c r="K17" s="362">
        <v>0</v>
      </c>
      <c r="L17" s="363">
        <v>2</v>
      </c>
      <c r="M17" s="389">
        <f t="shared" si="2"/>
        <v>0.14634146341463414</v>
      </c>
      <c r="N17" s="102">
        <f t="shared" si="3"/>
        <v>164</v>
      </c>
      <c r="O17" s="106">
        <v>158</v>
      </c>
      <c r="P17" s="97">
        <v>6</v>
      </c>
      <c r="Q17" s="342">
        <f t="shared" si="4"/>
        <v>0.4444444444444444</v>
      </c>
      <c r="R17" s="118">
        <f t="shared" si="5"/>
        <v>0.4281842818428184</v>
      </c>
      <c r="S17" s="112">
        <f t="shared" si="6"/>
        <v>0.016260162601626018</v>
      </c>
      <c r="T17" s="288">
        <v>4</v>
      </c>
      <c r="U17" s="290">
        <f t="shared" si="9"/>
        <v>0.01084010840108401</v>
      </c>
      <c r="V17" s="288">
        <v>26</v>
      </c>
      <c r="W17" s="328">
        <f t="shared" si="7"/>
        <v>0.07046070460704607</v>
      </c>
      <c r="X17" s="288">
        <v>0</v>
      </c>
      <c r="Y17" s="290">
        <f t="shared" si="8"/>
        <v>0</v>
      </c>
      <c r="Z17" s="67">
        <v>124</v>
      </c>
      <c r="AA17" s="68">
        <v>218</v>
      </c>
      <c r="AB17" s="68">
        <v>27</v>
      </c>
      <c r="AC17" s="69">
        <f t="shared" si="10"/>
        <v>0</v>
      </c>
      <c r="AD17" s="335">
        <f t="shared" si="11"/>
        <v>0.33604336043360433</v>
      </c>
      <c r="AE17" s="84">
        <f t="shared" si="12"/>
        <v>0.5907859078590786</v>
      </c>
      <c r="AF17" s="84">
        <f t="shared" si="13"/>
        <v>0.07317073170731707</v>
      </c>
      <c r="AG17" s="272">
        <f t="shared" si="14"/>
        <v>0</v>
      </c>
      <c r="AH17" s="319" t="s">
        <v>180</v>
      </c>
      <c r="AI17" s="309">
        <v>12</v>
      </c>
    </row>
    <row r="18" spans="1:35" s="20" customFormat="1" ht="20.25" customHeight="1" thickBot="1">
      <c r="A18" s="18">
        <v>14</v>
      </c>
      <c r="B18" s="735"/>
      <c r="C18" s="282" t="s">
        <v>28</v>
      </c>
      <c r="D18" s="30">
        <v>302</v>
      </c>
      <c r="E18" s="56">
        <v>310</v>
      </c>
      <c r="F18" s="261">
        <f t="shared" si="0"/>
        <v>0.9741935483870968</v>
      </c>
      <c r="G18" s="33">
        <v>265</v>
      </c>
      <c r="H18" s="32">
        <f t="shared" si="1"/>
        <v>37</v>
      </c>
      <c r="I18" s="348">
        <v>30</v>
      </c>
      <c r="J18" s="362">
        <v>6</v>
      </c>
      <c r="K18" s="362">
        <v>0</v>
      </c>
      <c r="L18" s="363">
        <v>1</v>
      </c>
      <c r="M18" s="389">
        <f t="shared" si="2"/>
        <v>0.12251655629139073</v>
      </c>
      <c r="N18" s="102">
        <f t="shared" si="3"/>
        <v>96</v>
      </c>
      <c r="O18" s="106">
        <v>87</v>
      </c>
      <c r="P18" s="97">
        <v>9</v>
      </c>
      <c r="Q18" s="342">
        <f t="shared" si="4"/>
        <v>0.31788079470198677</v>
      </c>
      <c r="R18" s="118">
        <f t="shared" si="5"/>
        <v>0.28807947019867547</v>
      </c>
      <c r="S18" s="112">
        <f t="shared" si="6"/>
        <v>0.029801324503311258</v>
      </c>
      <c r="T18" s="288">
        <v>0</v>
      </c>
      <c r="U18" s="290">
        <f t="shared" si="9"/>
        <v>0</v>
      </c>
      <c r="V18" s="288">
        <v>35</v>
      </c>
      <c r="W18" s="328">
        <f t="shared" si="7"/>
        <v>0.11589403973509933</v>
      </c>
      <c r="X18" s="288">
        <v>2</v>
      </c>
      <c r="Y18" s="290">
        <f t="shared" si="8"/>
        <v>0.006622516556291391</v>
      </c>
      <c r="Z18" s="67">
        <v>135</v>
      </c>
      <c r="AA18" s="68">
        <v>132</v>
      </c>
      <c r="AB18" s="68">
        <v>35</v>
      </c>
      <c r="AC18" s="69">
        <f t="shared" si="10"/>
        <v>0</v>
      </c>
      <c r="AD18" s="335">
        <f t="shared" si="11"/>
        <v>0.4470198675496689</v>
      </c>
      <c r="AE18" s="84">
        <f t="shared" si="12"/>
        <v>0.4370860927152318</v>
      </c>
      <c r="AF18" s="84">
        <f t="shared" si="13"/>
        <v>0.11589403973509933</v>
      </c>
      <c r="AG18" s="272">
        <f t="shared" si="14"/>
        <v>0</v>
      </c>
      <c r="AH18" s="319" t="s">
        <v>185</v>
      </c>
      <c r="AI18" s="309">
        <v>12</v>
      </c>
    </row>
    <row r="19" spans="1:35" s="20" customFormat="1" ht="20.25" customHeight="1" thickBot="1">
      <c r="A19" s="18">
        <v>15</v>
      </c>
      <c r="B19" s="735"/>
      <c r="C19" s="282" t="s">
        <v>29</v>
      </c>
      <c r="D19" s="30">
        <v>287</v>
      </c>
      <c r="E19" s="56">
        <v>307</v>
      </c>
      <c r="F19" s="261">
        <f t="shared" si="0"/>
        <v>0.9348534201954397</v>
      </c>
      <c r="G19" s="33">
        <v>247</v>
      </c>
      <c r="H19" s="32">
        <f t="shared" si="1"/>
        <v>40</v>
      </c>
      <c r="I19" s="348">
        <v>25</v>
      </c>
      <c r="J19" s="362">
        <v>13</v>
      </c>
      <c r="K19" s="362">
        <v>0</v>
      </c>
      <c r="L19" s="363">
        <v>2</v>
      </c>
      <c r="M19" s="389">
        <f t="shared" si="2"/>
        <v>0.13937282229965156</v>
      </c>
      <c r="N19" s="102">
        <f t="shared" si="3"/>
        <v>155</v>
      </c>
      <c r="O19" s="106">
        <v>124</v>
      </c>
      <c r="P19" s="97">
        <v>31</v>
      </c>
      <c r="Q19" s="342">
        <f t="shared" si="4"/>
        <v>0.5400696864111498</v>
      </c>
      <c r="R19" s="118">
        <f t="shared" si="5"/>
        <v>0.43205574912891986</v>
      </c>
      <c r="S19" s="112">
        <f t="shared" si="6"/>
        <v>0.10801393728222997</v>
      </c>
      <c r="T19" s="288">
        <v>0</v>
      </c>
      <c r="U19" s="290">
        <f t="shared" si="9"/>
        <v>0</v>
      </c>
      <c r="V19" s="288">
        <v>27</v>
      </c>
      <c r="W19" s="328">
        <f t="shared" si="7"/>
        <v>0.09407665505226481</v>
      </c>
      <c r="X19" s="288">
        <v>1</v>
      </c>
      <c r="Y19" s="290">
        <f t="shared" si="8"/>
        <v>0.003484320557491289</v>
      </c>
      <c r="Z19" s="67">
        <v>106</v>
      </c>
      <c r="AA19" s="68">
        <v>154</v>
      </c>
      <c r="AB19" s="68">
        <v>27</v>
      </c>
      <c r="AC19" s="69">
        <f t="shared" si="10"/>
        <v>0</v>
      </c>
      <c r="AD19" s="335">
        <f t="shared" si="11"/>
        <v>0.3693379790940767</v>
      </c>
      <c r="AE19" s="84">
        <f t="shared" si="12"/>
        <v>0.5365853658536586</v>
      </c>
      <c r="AF19" s="84">
        <f t="shared" si="13"/>
        <v>0.09407665505226481</v>
      </c>
      <c r="AG19" s="272">
        <f t="shared" si="14"/>
        <v>0</v>
      </c>
      <c r="AH19" s="319" t="s">
        <v>186</v>
      </c>
      <c r="AI19" s="309">
        <v>12</v>
      </c>
    </row>
    <row r="20" spans="1:35" s="20" customFormat="1" ht="20.25" customHeight="1" thickBot="1">
      <c r="A20" s="18">
        <v>16</v>
      </c>
      <c r="B20" s="735"/>
      <c r="C20" s="283" t="s">
        <v>30</v>
      </c>
      <c r="D20" s="31">
        <v>469</v>
      </c>
      <c r="E20" s="57">
        <v>476</v>
      </c>
      <c r="F20" s="262">
        <f t="shared" si="0"/>
        <v>0.9852941176470589</v>
      </c>
      <c r="G20" s="42">
        <v>424</v>
      </c>
      <c r="H20" s="41">
        <f t="shared" si="1"/>
        <v>45</v>
      </c>
      <c r="I20" s="349">
        <v>33</v>
      </c>
      <c r="J20" s="364">
        <v>9</v>
      </c>
      <c r="K20" s="364">
        <v>2</v>
      </c>
      <c r="L20" s="365">
        <v>1</v>
      </c>
      <c r="M20" s="390">
        <f t="shared" si="2"/>
        <v>0.09594882729211088</v>
      </c>
      <c r="N20" s="103">
        <f t="shared" si="3"/>
        <v>152</v>
      </c>
      <c r="O20" s="107">
        <v>135</v>
      </c>
      <c r="P20" s="98">
        <v>17</v>
      </c>
      <c r="Q20" s="343">
        <f t="shared" si="4"/>
        <v>0.32409381663113007</v>
      </c>
      <c r="R20" s="119">
        <f t="shared" si="5"/>
        <v>0.2878464818763326</v>
      </c>
      <c r="S20" s="113">
        <f t="shared" si="6"/>
        <v>0.03624733475479744</v>
      </c>
      <c r="T20" s="291">
        <v>2</v>
      </c>
      <c r="U20" s="292">
        <f t="shared" si="9"/>
        <v>0.0042643923240938165</v>
      </c>
      <c r="V20" s="291">
        <v>50</v>
      </c>
      <c r="W20" s="329">
        <f t="shared" si="7"/>
        <v>0.10660980810234541</v>
      </c>
      <c r="X20" s="291">
        <v>3</v>
      </c>
      <c r="Y20" s="292">
        <f t="shared" si="8"/>
        <v>0.006396588486140725</v>
      </c>
      <c r="Z20" s="70">
        <v>228</v>
      </c>
      <c r="AA20" s="71">
        <v>235</v>
      </c>
      <c r="AB20" s="71">
        <v>6</v>
      </c>
      <c r="AC20" s="72">
        <f t="shared" si="10"/>
        <v>0</v>
      </c>
      <c r="AD20" s="336">
        <f t="shared" si="11"/>
        <v>0.4861407249466951</v>
      </c>
      <c r="AE20" s="85">
        <f t="shared" si="12"/>
        <v>0.5010660980810234</v>
      </c>
      <c r="AF20" s="85">
        <f t="shared" si="13"/>
        <v>0.01279317697228145</v>
      </c>
      <c r="AG20" s="273">
        <f t="shared" si="14"/>
        <v>0</v>
      </c>
      <c r="AH20" s="320" t="s">
        <v>179</v>
      </c>
      <c r="AI20" s="307">
        <v>12</v>
      </c>
    </row>
    <row r="21" spans="1:35" s="20" customFormat="1" ht="20.25" customHeight="1" thickBot="1">
      <c r="A21" s="18">
        <v>17</v>
      </c>
      <c r="B21" s="735" t="s">
        <v>76</v>
      </c>
      <c r="C21" s="281" t="s">
        <v>31</v>
      </c>
      <c r="D21" s="37">
        <v>842</v>
      </c>
      <c r="E21" s="55">
        <v>884</v>
      </c>
      <c r="F21" s="263">
        <f t="shared" si="0"/>
        <v>0.9524886877828054</v>
      </c>
      <c r="G21" s="39">
        <v>741</v>
      </c>
      <c r="H21" s="38">
        <f t="shared" si="1"/>
        <v>101</v>
      </c>
      <c r="I21" s="350">
        <v>80</v>
      </c>
      <c r="J21" s="366">
        <v>15</v>
      </c>
      <c r="K21" s="366">
        <v>0</v>
      </c>
      <c r="L21" s="367">
        <v>6</v>
      </c>
      <c r="M21" s="391">
        <f t="shared" si="2"/>
        <v>0.11995249406175772</v>
      </c>
      <c r="N21" s="101">
        <f t="shared" si="3"/>
        <v>374</v>
      </c>
      <c r="O21" s="105">
        <v>331</v>
      </c>
      <c r="P21" s="96">
        <v>43</v>
      </c>
      <c r="Q21" s="340">
        <f t="shared" si="4"/>
        <v>0.44418052256532065</v>
      </c>
      <c r="R21" s="116">
        <f t="shared" si="5"/>
        <v>0.39311163895486934</v>
      </c>
      <c r="S21" s="110">
        <f t="shared" si="6"/>
        <v>0.0510688836104513</v>
      </c>
      <c r="T21" s="293">
        <v>4</v>
      </c>
      <c r="U21" s="289">
        <f t="shared" si="9"/>
        <v>0.004750593824228029</v>
      </c>
      <c r="V21" s="293">
        <v>64</v>
      </c>
      <c r="W21" s="327">
        <f t="shared" si="7"/>
        <v>0.07600950118764846</v>
      </c>
      <c r="X21" s="293">
        <v>3</v>
      </c>
      <c r="Y21" s="289">
        <f t="shared" si="8"/>
        <v>0.0035629453681710215</v>
      </c>
      <c r="Z21" s="73">
        <v>0</v>
      </c>
      <c r="AA21" s="74">
        <v>768</v>
      </c>
      <c r="AB21" s="74">
        <v>74</v>
      </c>
      <c r="AC21" s="75">
        <f t="shared" si="10"/>
        <v>0</v>
      </c>
      <c r="AD21" s="334">
        <f t="shared" si="11"/>
        <v>0</v>
      </c>
      <c r="AE21" s="83">
        <f t="shared" si="12"/>
        <v>0.9121140142517815</v>
      </c>
      <c r="AF21" s="83">
        <f t="shared" si="13"/>
        <v>0.08788598574821853</v>
      </c>
      <c r="AG21" s="274">
        <f t="shared" si="14"/>
        <v>0</v>
      </c>
      <c r="AH21" s="315" t="s">
        <v>180</v>
      </c>
      <c r="AI21" s="306">
        <v>24</v>
      </c>
    </row>
    <row r="22" spans="1:35" s="20" customFormat="1" ht="20.25" customHeight="1" thickBot="1">
      <c r="A22" s="18">
        <v>18</v>
      </c>
      <c r="B22" s="735"/>
      <c r="C22" s="283" t="s">
        <v>32</v>
      </c>
      <c r="D22" s="31">
        <v>147</v>
      </c>
      <c r="E22" s="57">
        <v>150</v>
      </c>
      <c r="F22" s="264">
        <f t="shared" si="0"/>
        <v>0.98</v>
      </c>
      <c r="G22" s="42">
        <v>125</v>
      </c>
      <c r="H22" s="41">
        <f t="shared" si="1"/>
        <v>22</v>
      </c>
      <c r="I22" s="349">
        <v>20</v>
      </c>
      <c r="J22" s="364">
        <v>2</v>
      </c>
      <c r="K22" s="364">
        <v>0</v>
      </c>
      <c r="L22" s="365">
        <v>0</v>
      </c>
      <c r="M22" s="392">
        <f t="shared" si="2"/>
        <v>0.14965986394557823</v>
      </c>
      <c r="N22" s="103">
        <f t="shared" si="3"/>
        <v>51</v>
      </c>
      <c r="O22" s="107">
        <v>40</v>
      </c>
      <c r="P22" s="98">
        <v>11</v>
      </c>
      <c r="Q22" s="343">
        <f t="shared" si="4"/>
        <v>0.3469387755102041</v>
      </c>
      <c r="R22" s="119">
        <f t="shared" si="5"/>
        <v>0.272108843537415</v>
      </c>
      <c r="S22" s="113">
        <f t="shared" si="6"/>
        <v>0.07482993197278912</v>
      </c>
      <c r="T22" s="291">
        <v>1</v>
      </c>
      <c r="U22" s="295">
        <f t="shared" si="9"/>
        <v>0.006802721088435374</v>
      </c>
      <c r="V22" s="291">
        <v>8</v>
      </c>
      <c r="W22" s="331">
        <f t="shared" si="7"/>
        <v>0.05442176870748299</v>
      </c>
      <c r="X22" s="291">
        <v>0</v>
      </c>
      <c r="Y22" s="295">
        <f t="shared" si="8"/>
        <v>0</v>
      </c>
      <c r="Z22" s="70">
        <v>3</v>
      </c>
      <c r="AA22" s="71">
        <v>138</v>
      </c>
      <c r="AB22" s="71">
        <v>6</v>
      </c>
      <c r="AC22" s="72">
        <f t="shared" si="10"/>
        <v>0</v>
      </c>
      <c r="AD22" s="336">
        <f t="shared" si="11"/>
        <v>0.02040816326530612</v>
      </c>
      <c r="AE22" s="85">
        <f t="shared" si="12"/>
        <v>0.9387755102040817</v>
      </c>
      <c r="AF22" s="85">
        <f t="shared" si="13"/>
        <v>0.04081632653061224</v>
      </c>
      <c r="AG22" s="273">
        <f t="shared" si="14"/>
        <v>0</v>
      </c>
      <c r="AH22" s="316" t="s">
        <v>182</v>
      </c>
      <c r="AI22" s="307">
        <v>6</v>
      </c>
    </row>
    <row r="23" spans="1:35" s="20" customFormat="1" ht="20.25" customHeight="1" thickBot="1">
      <c r="A23" s="18">
        <v>19</v>
      </c>
      <c r="B23" s="735" t="s">
        <v>77</v>
      </c>
      <c r="C23" s="281" t="s">
        <v>34</v>
      </c>
      <c r="D23" s="37">
        <v>1119</v>
      </c>
      <c r="E23" s="55">
        <v>1144</v>
      </c>
      <c r="F23" s="263">
        <f t="shared" si="0"/>
        <v>0.9781468531468531</v>
      </c>
      <c r="G23" s="39">
        <v>936</v>
      </c>
      <c r="H23" s="38">
        <f>SUM(I23:L23)</f>
        <v>183</v>
      </c>
      <c r="I23" s="350">
        <v>113</v>
      </c>
      <c r="J23" s="366">
        <v>53</v>
      </c>
      <c r="K23" s="366">
        <v>1</v>
      </c>
      <c r="L23" s="367">
        <v>16</v>
      </c>
      <c r="M23" s="388">
        <f t="shared" si="2"/>
        <v>0.16353887399463807</v>
      </c>
      <c r="N23" s="101">
        <f t="shared" si="3"/>
        <v>706</v>
      </c>
      <c r="O23" s="105">
        <v>657</v>
      </c>
      <c r="P23" s="96">
        <v>49</v>
      </c>
      <c r="Q23" s="340">
        <f t="shared" si="4"/>
        <v>0.6309204647006256</v>
      </c>
      <c r="R23" s="116">
        <f t="shared" si="5"/>
        <v>0.5871313672922251</v>
      </c>
      <c r="S23" s="110">
        <f t="shared" si="6"/>
        <v>0.043789097408400354</v>
      </c>
      <c r="T23" s="293">
        <v>8</v>
      </c>
      <c r="U23" s="294">
        <f t="shared" si="9"/>
        <v>0.0071492403932082215</v>
      </c>
      <c r="V23" s="293">
        <v>101</v>
      </c>
      <c r="W23" s="330">
        <f t="shared" si="7"/>
        <v>0.0902591599642538</v>
      </c>
      <c r="X23" s="293">
        <v>71</v>
      </c>
      <c r="Y23" s="294">
        <f t="shared" si="8"/>
        <v>0.06344950848972297</v>
      </c>
      <c r="Z23" s="73">
        <v>865</v>
      </c>
      <c r="AA23" s="74">
        <v>241</v>
      </c>
      <c r="AB23" s="74">
        <v>13</v>
      </c>
      <c r="AC23" s="75">
        <f t="shared" si="10"/>
        <v>0</v>
      </c>
      <c r="AD23" s="334">
        <f t="shared" si="11"/>
        <v>0.773011617515639</v>
      </c>
      <c r="AE23" s="83">
        <f t="shared" si="12"/>
        <v>0.21537086684539766</v>
      </c>
      <c r="AF23" s="83">
        <f t="shared" si="13"/>
        <v>0.01161751563896336</v>
      </c>
      <c r="AG23" s="274">
        <f t="shared" si="14"/>
        <v>0</v>
      </c>
      <c r="AH23" s="315" t="s">
        <v>184</v>
      </c>
      <c r="AI23" s="306">
        <v>46</v>
      </c>
    </row>
    <row r="24" spans="1:35" s="20" customFormat="1" ht="20.25" customHeight="1" thickBot="1">
      <c r="A24" s="18">
        <v>20</v>
      </c>
      <c r="B24" s="735"/>
      <c r="C24" s="284" t="s">
        <v>209</v>
      </c>
      <c r="D24" s="34">
        <v>2128</v>
      </c>
      <c r="E24" s="280">
        <v>2196</v>
      </c>
      <c r="F24" s="265">
        <f t="shared" si="0"/>
        <v>0.9690346083788707</v>
      </c>
      <c r="G24" s="36">
        <v>1890</v>
      </c>
      <c r="H24" s="35">
        <f t="shared" si="1"/>
        <v>238</v>
      </c>
      <c r="I24" s="351">
        <v>171</v>
      </c>
      <c r="J24" s="368">
        <v>58</v>
      </c>
      <c r="K24" s="368">
        <v>0</v>
      </c>
      <c r="L24" s="369">
        <v>9</v>
      </c>
      <c r="M24" s="390">
        <f t="shared" si="2"/>
        <v>0.1118421052631579</v>
      </c>
      <c r="N24" s="103">
        <f t="shared" si="3"/>
        <v>791</v>
      </c>
      <c r="O24" s="107">
        <v>710</v>
      </c>
      <c r="P24" s="98">
        <v>81</v>
      </c>
      <c r="Q24" s="48">
        <f t="shared" si="4"/>
        <v>0.3717105263157895</v>
      </c>
      <c r="R24" s="120">
        <f t="shared" si="5"/>
        <v>0.33364661654135336</v>
      </c>
      <c r="S24" s="114">
        <f t="shared" si="6"/>
        <v>0.03806390977443609</v>
      </c>
      <c r="T24" s="296">
        <v>13</v>
      </c>
      <c r="U24" s="292">
        <f t="shared" si="9"/>
        <v>0.006109022556390977</v>
      </c>
      <c r="V24" s="296">
        <v>306</v>
      </c>
      <c r="W24" s="329">
        <f t="shared" si="7"/>
        <v>0.143796992481203</v>
      </c>
      <c r="X24" s="296">
        <v>242</v>
      </c>
      <c r="Y24" s="292">
        <f t="shared" si="8"/>
        <v>0.1137218045112782</v>
      </c>
      <c r="Z24" s="70">
        <v>79</v>
      </c>
      <c r="AA24" s="71">
        <v>1868</v>
      </c>
      <c r="AB24" s="71">
        <v>181</v>
      </c>
      <c r="AC24" s="72">
        <f t="shared" si="10"/>
        <v>0</v>
      </c>
      <c r="AD24" s="336">
        <f t="shared" si="11"/>
        <v>0.03712406015037594</v>
      </c>
      <c r="AE24" s="85">
        <f t="shared" si="12"/>
        <v>0.8778195488721805</v>
      </c>
      <c r="AF24" s="85">
        <f t="shared" si="13"/>
        <v>0.08505639097744361</v>
      </c>
      <c r="AG24" s="273">
        <f t="shared" si="14"/>
        <v>0</v>
      </c>
      <c r="AH24" s="321" t="s">
        <v>180</v>
      </c>
      <c r="AI24" s="122">
        <v>27</v>
      </c>
    </row>
    <row r="25" spans="1:35" s="20" customFormat="1" ht="20.25" customHeight="1" thickBot="1">
      <c r="A25" s="18">
        <v>21</v>
      </c>
      <c r="B25" s="735" t="s">
        <v>166</v>
      </c>
      <c r="C25" s="281" t="s">
        <v>43</v>
      </c>
      <c r="D25" s="37">
        <v>848</v>
      </c>
      <c r="E25" s="55">
        <v>848</v>
      </c>
      <c r="F25" s="260">
        <f t="shared" si="0"/>
        <v>1</v>
      </c>
      <c r="G25" s="39">
        <v>769</v>
      </c>
      <c r="H25" s="38">
        <f t="shared" si="1"/>
        <v>79</v>
      </c>
      <c r="I25" s="350">
        <v>59</v>
      </c>
      <c r="J25" s="366">
        <v>17</v>
      </c>
      <c r="K25" s="366">
        <v>1</v>
      </c>
      <c r="L25" s="367">
        <v>2</v>
      </c>
      <c r="M25" s="388">
        <f t="shared" si="2"/>
        <v>0.09316037735849056</v>
      </c>
      <c r="N25" s="101">
        <f t="shared" si="3"/>
        <v>263</v>
      </c>
      <c r="O25" s="105">
        <v>195</v>
      </c>
      <c r="P25" s="96">
        <v>68</v>
      </c>
      <c r="Q25" s="340">
        <f t="shared" si="4"/>
        <v>0.31014150943396224</v>
      </c>
      <c r="R25" s="116">
        <f t="shared" si="5"/>
        <v>0.22995283018867924</v>
      </c>
      <c r="S25" s="110">
        <f t="shared" si="6"/>
        <v>0.08018867924528301</v>
      </c>
      <c r="T25" s="293">
        <v>1</v>
      </c>
      <c r="U25" s="294">
        <f t="shared" si="9"/>
        <v>0.0011792452830188679</v>
      </c>
      <c r="V25" s="293">
        <v>198</v>
      </c>
      <c r="W25" s="330">
        <f t="shared" si="7"/>
        <v>0.23349056603773585</v>
      </c>
      <c r="X25" s="293">
        <v>6</v>
      </c>
      <c r="Y25" s="294">
        <f t="shared" si="8"/>
        <v>0.007075471698113208</v>
      </c>
      <c r="Z25" s="67">
        <v>179</v>
      </c>
      <c r="AA25" s="68">
        <v>647</v>
      </c>
      <c r="AB25" s="68">
        <v>22</v>
      </c>
      <c r="AC25" s="69">
        <f t="shared" si="10"/>
        <v>0</v>
      </c>
      <c r="AD25" s="337">
        <f t="shared" si="11"/>
        <v>0.21108490566037735</v>
      </c>
      <c r="AE25" s="86">
        <f t="shared" si="12"/>
        <v>0.7629716981132075</v>
      </c>
      <c r="AF25" s="86">
        <f t="shared" si="13"/>
        <v>0.025943396226415096</v>
      </c>
      <c r="AG25" s="272">
        <f t="shared" si="14"/>
        <v>0</v>
      </c>
      <c r="AH25" s="315" t="s">
        <v>184</v>
      </c>
      <c r="AI25" s="306">
        <v>24</v>
      </c>
    </row>
    <row r="26" spans="1:35" s="20" customFormat="1" ht="20.25" customHeight="1" thickBot="1">
      <c r="A26" s="18">
        <v>22</v>
      </c>
      <c r="B26" s="735"/>
      <c r="C26" s="282" t="s">
        <v>47</v>
      </c>
      <c r="D26" s="30">
        <v>1164</v>
      </c>
      <c r="E26" s="56">
        <v>1197</v>
      </c>
      <c r="F26" s="261">
        <f t="shared" si="0"/>
        <v>0.9724310776942355</v>
      </c>
      <c r="G26" s="33">
        <v>1009</v>
      </c>
      <c r="H26" s="32">
        <f t="shared" si="1"/>
        <v>155</v>
      </c>
      <c r="I26" s="348">
        <v>110</v>
      </c>
      <c r="J26" s="362">
        <v>38</v>
      </c>
      <c r="K26" s="362">
        <v>1</v>
      </c>
      <c r="L26" s="363">
        <v>6</v>
      </c>
      <c r="M26" s="389">
        <f t="shared" si="2"/>
        <v>0.1331615120274914</v>
      </c>
      <c r="N26" s="102">
        <f t="shared" si="3"/>
        <v>544</v>
      </c>
      <c r="O26" s="106">
        <v>481</v>
      </c>
      <c r="P26" s="97">
        <v>63</v>
      </c>
      <c r="Q26" s="342">
        <f t="shared" si="4"/>
        <v>0.46735395189003437</v>
      </c>
      <c r="R26" s="118">
        <f t="shared" si="5"/>
        <v>0.41323024054982815</v>
      </c>
      <c r="S26" s="112">
        <f t="shared" si="6"/>
        <v>0.05412371134020619</v>
      </c>
      <c r="T26" s="288">
        <v>0</v>
      </c>
      <c r="U26" s="290">
        <f t="shared" si="9"/>
        <v>0</v>
      </c>
      <c r="V26" s="288">
        <v>144</v>
      </c>
      <c r="W26" s="328">
        <f t="shared" si="7"/>
        <v>0.12371134020618557</v>
      </c>
      <c r="X26" s="288">
        <v>0</v>
      </c>
      <c r="Y26" s="290">
        <f t="shared" si="8"/>
        <v>0</v>
      </c>
      <c r="Z26" s="67">
        <v>547</v>
      </c>
      <c r="AA26" s="68">
        <v>526</v>
      </c>
      <c r="AB26" s="68">
        <v>91</v>
      </c>
      <c r="AC26" s="69">
        <f t="shared" si="10"/>
        <v>0</v>
      </c>
      <c r="AD26" s="335">
        <f t="shared" si="11"/>
        <v>0.4699312714776632</v>
      </c>
      <c r="AE26" s="84">
        <f t="shared" si="12"/>
        <v>0.4518900343642612</v>
      </c>
      <c r="AF26" s="84">
        <f t="shared" si="13"/>
        <v>0.0781786941580756</v>
      </c>
      <c r="AG26" s="272">
        <f t="shared" si="14"/>
        <v>0</v>
      </c>
      <c r="AH26" s="322" t="s">
        <v>183</v>
      </c>
      <c r="AI26" s="309">
        <v>42</v>
      </c>
    </row>
    <row r="27" spans="1:35" s="20" customFormat="1" ht="20.25" customHeight="1" thickBot="1">
      <c r="A27" s="18">
        <v>23</v>
      </c>
      <c r="B27" s="735"/>
      <c r="C27" s="282" t="s">
        <v>44</v>
      </c>
      <c r="D27" s="30">
        <v>1331</v>
      </c>
      <c r="E27" s="56">
        <v>1333</v>
      </c>
      <c r="F27" s="261">
        <f t="shared" si="0"/>
        <v>0.9984996249062266</v>
      </c>
      <c r="G27" s="33">
        <v>1220</v>
      </c>
      <c r="H27" s="32">
        <f t="shared" si="1"/>
        <v>111</v>
      </c>
      <c r="I27" s="348">
        <v>83</v>
      </c>
      <c r="J27" s="362">
        <v>20</v>
      </c>
      <c r="K27" s="362">
        <v>3</v>
      </c>
      <c r="L27" s="363">
        <v>5</v>
      </c>
      <c r="M27" s="389">
        <f t="shared" si="2"/>
        <v>0.08339594290007513</v>
      </c>
      <c r="N27" s="102">
        <f t="shared" si="3"/>
        <v>368</v>
      </c>
      <c r="O27" s="106">
        <v>300</v>
      </c>
      <c r="P27" s="97">
        <v>68</v>
      </c>
      <c r="Q27" s="342">
        <f t="shared" si="4"/>
        <v>0.2764838467317806</v>
      </c>
      <c r="R27" s="118">
        <f t="shared" si="5"/>
        <v>0.22539444027047334</v>
      </c>
      <c r="S27" s="112">
        <f t="shared" si="6"/>
        <v>0.05108940646130729</v>
      </c>
      <c r="T27" s="288">
        <v>0</v>
      </c>
      <c r="U27" s="290">
        <f t="shared" si="9"/>
        <v>0</v>
      </c>
      <c r="V27" s="288">
        <v>111</v>
      </c>
      <c r="W27" s="328">
        <f t="shared" si="7"/>
        <v>0.08339594290007513</v>
      </c>
      <c r="X27" s="288">
        <v>5</v>
      </c>
      <c r="Y27" s="290">
        <f t="shared" si="8"/>
        <v>0.003756574004507889</v>
      </c>
      <c r="Z27" s="67">
        <v>832</v>
      </c>
      <c r="AA27" s="68">
        <v>470</v>
      </c>
      <c r="AB27" s="68">
        <v>29</v>
      </c>
      <c r="AC27" s="69">
        <f t="shared" si="10"/>
        <v>0</v>
      </c>
      <c r="AD27" s="335">
        <f t="shared" si="11"/>
        <v>0.6250939143501127</v>
      </c>
      <c r="AE27" s="84">
        <f t="shared" si="12"/>
        <v>0.35311795642374155</v>
      </c>
      <c r="AF27" s="84">
        <f t="shared" si="13"/>
        <v>0.021788129226145755</v>
      </c>
      <c r="AG27" s="272">
        <f t="shared" si="14"/>
        <v>0</v>
      </c>
      <c r="AH27" s="322" t="s">
        <v>183</v>
      </c>
      <c r="AI27" s="309">
        <v>36</v>
      </c>
    </row>
    <row r="28" spans="1:35" s="20" customFormat="1" ht="20.25" customHeight="1" thickBot="1">
      <c r="A28" s="18">
        <v>24</v>
      </c>
      <c r="B28" s="735"/>
      <c r="C28" s="282" t="s">
        <v>42</v>
      </c>
      <c r="D28" s="30">
        <v>365</v>
      </c>
      <c r="E28" s="56">
        <v>385</v>
      </c>
      <c r="F28" s="261">
        <f t="shared" si="0"/>
        <v>0.948051948051948</v>
      </c>
      <c r="G28" s="33">
        <v>300</v>
      </c>
      <c r="H28" s="32">
        <f t="shared" si="1"/>
        <v>65</v>
      </c>
      <c r="I28" s="348">
        <v>48</v>
      </c>
      <c r="J28" s="362">
        <v>12</v>
      </c>
      <c r="K28" s="362">
        <v>2</v>
      </c>
      <c r="L28" s="363">
        <v>3</v>
      </c>
      <c r="M28" s="389">
        <f t="shared" si="2"/>
        <v>0.1780821917808219</v>
      </c>
      <c r="N28" s="102">
        <f t="shared" si="3"/>
        <v>215</v>
      </c>
      <c r="O28" s="106">
        <v>191</v>
      </c>
      <c r="P28" s="97">
        <v>24</v>
      </c>
      <c r="Q28" s="342">
        <f t="shared" si="4"/>
        <v>0.589041095890411</v>
      </c>
      <c r="R28" s="118">
        <f t="shared" si="5"/>
        <v>0.5232876712328767</v>
      </c>
      <c r="S28" s="112">
        <f t="shared" si="6"/>
        <v>0.06575342465753424</v>
      </c>
      <c r="T28" s="288">
        <v>0</v>
      </c>
      <c r="U28" s="290">
        <f t="shared" si="9"/>
        <v>0</v>
      </c>
      <c r="V28" s="288">
        <v>41</v>
      </c>
      <c r="W28" s="328">
        <f t="shared" si="7"/>
        <v>0.11232876712328767</v>
      </c>
      <c r="X28" s="288">
        <v>41</v>
      </c>
      <c r="Y28" s="290">
        <f t="shared" si="8"/>
        <v>0.11232876712328767</v>
      </c>
      <c r="Z28" s="67">
        <v>9</v>
      </c>
      <c r="AA28" s="68">
        <v>329</v>
      </c>
      <c r="AB28" s="68">
        <v>27</v>
      </c>
      <c r="AC28" s="69">
        <f t="shared" si="10"/>
        <v>0</v>
      </c>
      <c r="AD28" s="335">
        <f t="shared" si="11"/>
        <v>0.024657534246575342</v>
      </c>
      <c r="AE28" s="84">
        <f t="shared" si="12"/>
        <v>0.9013698630136986</v>
      </c>
      <c r="AF28" s="84">
        <f t="shared" si="13"/>
        <v>0.07397260273972603</v>
      </c>
      <c r="AG28" s="272">
        <f t="shared" si="14"/>
        <v>0</v>
      </c>
      <c r="AH28" s="322" t="s">
        <v>183</v>
      </c>
      <c r="AI28" s="309">
        <v>12</v>
      </c>
    </row>
    <row r="29" spans="1:35" s="20" customFormat="1" ht="20.25" customHeight="1" thickBot="1">
      <c r="A29" s="18">
        <v>25</v>
      </c>
      <c r="B29" s="735"/>
      <c r="C29" s="282" t="s">
        <v>41</v>
      </c>
      <c r="D29" s="30">
        <v>273</v>
      </c>
      <c r="E29" s="56">
        <v>282</v>
      </c>
      <c r="F29" s="261">
        <f t="shared" si="0"/>
        <v>0.9680851063829787</v>
      </c>
      <c r="G29" s="33">
        <v>237</v>
      </c>
      <c r="H29" s="32">
        <f t="shared" si="1"/>
        <v>36</v>
      </c>
      <c r="I29" s="348">
        <v>25</v>
      </c>
      <c r="J29" s="362">
        <v>10</v>
      </c>
      <c r="K29" s="362">
        <v>0</v>
      </c>
      <c r="L29" s="363">
        <v>1</v>
      </c>
      <c r="M29" s="389">
        <f t="shared" si="2"/>
        <v>0.13186813186813187</v>
      </c>
      <c r="N29" s="102">
        <f t="shared" si="3"/>
        <v>126</v>
      </c>
      <c r="O29" s="106">
        <v>121</v>
      </c>
      <c r="P29" s="97">
        <v>5</v>
      </c>
      <c r="Q29" s="342">
        <f t="shared" si="4"/>
        <v>0.46153846153846156</v>
      </c>
      <c r="R29" s="118">
        <f t="shared" si="5"/>
        <v>0.4432234432234432</v>
      </c>
      <c r="S29" s="112">
        <f t="shared" si="6"/>
        <v>0.018315018315018316</v>
      </c>
      <c r="T29" s="288">
        <v>0</v>
      </c>
      <c r="U29" s="290">
        <f t="shared" si="9"/>
        <v>0</v>
      </c>
      <c r="V29" s="288">
        <v>30</v>
      </c>
      <c r="W29" s="328">
        <f t="shared" si="7"/>
        <v>0.10989010989010989</v>
      </c>
      <c r="X29" s="288">
        <v>0</v>
      </c>
      <c r="Y29" s="290">
        <f t="shared" si="8"/>
        <v>0</v>
      </c>
      <c r="Z29" s="67">
        <v>45</v>
      </c>
      <c r="AA29" s="68">
        <v>213</v>
      </c>
      <c r="AB29" s="68">
        <v>15</v>
      </c>
      <c r="AC29" s="69">
        <f t="shared" si="10"/>
        <v>0</v>
      </c>
      <c r="AD29" s="335">
        <f t="shared" si="11"/>
        <v>0.16483516483516483</v>
      </c>
      <c r="AE29" s="84">
        <f t="shared" si="12"/>
        <v>0.7802197802197802</v>
      </c>
      <c r="AF29" s="84">
        <f t="shared" si="13"/>
        <v>0.054945054945054944</v>
      </c>
      <c r="AG29" s="272">
        <f t="shared" si="14"/>
        <v>0</v>
      </c>
      <c r="AH29" s="322" t="s">
        <v>183</v>
      </c>
      <c r="AI29" s="309">
        <v>12</v>
      </c>
    </row>
    <row r="30" spans="1:35" s="20" customFormat="1" ht="20.25" customHeight="1" thickBot="1">
      <c r="A30" s="18">
        <v>26</v>
      </c>
      <c r="B30" s="735"/>
      <c r="C30" s="283" t="s">
        <v>40</v>
      </c>
      <c r="D30" s="31">
        <v>43</v>
      </c>
      <c r="E30" s="57">
        <v>42</v>
      </c>
      <c r="F30" s="262">
        <f t="shared" si="0"/>
        <v>1.0238095238095237</v>
      </c>
      <c r="G30" s="42">
        <v>35</v>
      </c>
      <c r="H30" s="41">
        <f t="shared" si="1"/>
        <v>8</v>
      </c>
      <c r="I30" s="349">
        <v>4</v>
      </c>
      <c r="J30" s="364">
        <v>2</v>
      </c>
      <c r="K30" s="364">
        <v>2</v>
      </c>
      <c r="L30" s="365">
        <v>0</v>
      </c>
      <c r="M30" s="390">
        <f t="shared" si="2"/>
        <v>0.18604651162790697</v>
      </c>
      <c r="N30" s="103">
        <f t="shared" si="3"/>
        <v>19</v>
      </c>
      <c r="O30" s="107">
        <v>17</v>
      </c>
      <c r="P30" s="98">
        <v>2</v>
      </c>
      <c r="Q30" s="343">
        <f t="shared" si="4"/>
        <v>0.4418604651162791</v>
      </c>
      <c r="R30" s="119">
        <f t="shared" si="5"/>
        <v>0.3953488372093023</v>
      </c>
      <c r="S30" s="113">
        <f t="shared" si="6"/>
        <v>0.046511627906976744</v>
      </c>
      <c r="T30" s="291">
        <v>0</v>
      </c>
      <c r="U30" s="292">
        <f t="shared" si="9"/>
        <v>0</v>
      </c>
      <c r="V30" s="291">
        <v>1</v>
      </c>
      <c r="W30" s="329">
        <f t="shared" si="7"/>
        <v>0.023255813953488372</v>
      </c>
      <c r="X30" s="291">
        <v>1</v>
      </c>
      <c r="Y30" s="292">
        <f t="shared" si="8"/>
        <v>0.023255813953488372</v>
      </c>
      <c r="Z30" s="70">
        <v>1</v>
      </c>
      <c r="AA30" s="71">
        <v>42</v>
      </c>
      <c r="AB30" s="71">
        <v>0</v>
      </c>
      <c r="AC30" s="72">
        <f t="shared" si="10"/>
        <v>0</v>
      </c>
      <c r="AD30" s="336">
        <f t="shared" si="11"/>
        <v>0.023255813953488372</v>
      </c>
      <c r="AE30" s="85">
        <f t="shared" si="12"/>
        <v>0.9767441860465116</v>
      </c>
      <c r="AF30" s="85">
        <f t="shared" si="13"/>
        <v>0</v>
      </c>
      <c r="AG30" s="273">
        <f t="shared" si="14"/>
        <v>0</v>
      </c>
      <c r="AH30" s="316" t="s">
        <v>182</v>
      </c>
      <c r="AI30" s="307">
        <v>6</v>
      </c>
    </row>
    <row r="31" spans="1:35" s="20" customFormat="1" ht="20.25" customHeight="1" thickBot="1">
      <c r="A31" s="18">
        <v>27</v>
      </c>
      <c r="B31" s="735" t="s">
        <v>79</v>
      </c>
      <c r="C31" s="281" t="s">
        <v>2</v>
      </c>
      <c r="D31" s="37">
        <v>1460</v>
      </c>
      <c r="E31" s="55">
        <v>1530</v>
      </c>
      <c r="F31" s="260">
        <f t="shared" si="0"/>
        <v>0.954248366013072</v>
      </c>
      <c r="G31" s="39">
        <v>1250</v>
      </c>
      <c r="H31" s="38">
        <f t="shared" si="1"/>
        <v>208</v>
      </c>
      <c r="I31" s="350">
        <v>146</v>
      </c>
      <c r="J31" s="366">
        <v>55</v>
      </c>
      <c r="K31" s="366">
        <v>1</v>
      </c>
      <c r="L31" s="367">
        <v>6</v>
      </c>
      <c r="M31" s="388">
        <f t="shared" si="2"/>
        <v>0.14246575342465753</v>
      </c>
      <c r="N31" s="101">
        <f t="shared" si="3"/>
        <v>712</v>
      </c>
      <c r="O31" s="105">
        <v>635</v>
      </c>
      <c r="P31" s="96">
        <v>77</v>
      </c>
      <c r="Q31" s="340">
        <f t="shared" si="4"/>
        <v>0.4876712328767123</v>
      </c>
      <c r="R31" s="116">
        <f t="shared" si="5"/>
        <v>0.4349315068493151</v>
      </c>
      <c r="S31" s="110">
        <f t="shared" si="6"/>
        <v>0.05273972602739726</v>
      </c>
      <c r="T31" s="293">
        <v>4</v>
      </c>
      <c r="U31" s="294">
        <f t="shared" si="9"/>
        <v>0.0027397260273972603</v>
      </c>
      <c r="V31" s="293">
        <v>153</v>
      </c>
      <c r="W31" s="330">
        <f t="shared" si="7"/>
        <v>0.1047945205479452</v>
      </c>
      <c r="X31" s="293">
        <v>170</v>
      </c>
      <c r="Y31" s="294">
        <f t="shared" si="8"/>
        <v>0.11643835616438356</v>
      </c>
      <c r="Z31" s="73">
        <v>300</v>
      </c>
      <c r="AA31" s="74">
        <v>1124</v>
      </c>
      <c r="AB31" s="74">
        <v>35</v>
      </c>
      <c r="AC31" s="75">
        <f t="shared" si="10"/>
        <v>1</v>
      </c>
      <c r="AD31" s="334">
        <f t="shared" si="11"/>
        <v>0.2054794520547945</v>
      </c>
      <c r="AE31" s="83">
        <f t="shared" si="12"/>
        <v>0.7698630136986301</v>
      </c>
      <c r="AF31" s="83">
        <f t="shared" si="13"/>
        <v>0.023972602739726026</v>
      </c>
      <c r="AG31" s="274">
        <f t="shared" si="14"/>
        <v>0.0006849315068493151</v>
      </c>
      <c r="AH31" s="323" t="s">
        <v>183</v>
      </c>
      <c r="AI31" s="303">
        <v>52</v>
      </c>
    </row>
    <row r="32" spans="1:35" s="20" customFormat="1" ht="20.25" customHeight="1" thickBot="1">
      <c r="A32" s="18">
        <v>28</v>
      </c>
      <c r="B32" s="735"/>
      <c r="C32" s="282" t="s">
        <v>3</v>
      </c>
      <c r="D32" s="30">
        <v>1083</v>
      </c>
      <c r="E32" s="56">
        <v>1092</v>
      </c>
      <c r="F32" s="261">
        <f t="shared" si="0"/>
        <v>0.9917582417582418</v>
      </c>
      <c r="G32" s="33">
        <v>940</v>
      </c>
      <c r="H32" s="32">
        <f t="shared" si="1"/>
        <v>143</v>
      </c>
      <c r="I32" s="348">
        <v>109</v>
      </c>
      <c r="J32" s="362">
        <v>29</v>
      </c>
      <c r="K32" s="362">
        <v>2</v>
      </c>
      <c r="L32" s="363">
        <v>3</v>
      </c>
      <c r="M32" s="389">
        <f t="shared" si="2"/>
        <v>0.13204062788550322</v>
      </c>
      <c r="N32" s="102">
        <f t="shared" si="3"/>
        <v>439</v>
      </c>
      <c r="O32" s="106">
        <v>418</v>
      </c>
      <c r="P32" s="97">
        <v>21</v>
      </c>
      <c r="Q32" s="342">
        <f t="shared" si="4"/>
        <v>0.4053554939981533</v>
      </c>
      <c r="R32" s="118">
        <f t="shared" si="5"/>
        <v>0.38596491228070173</v>
      </c>
      <c r="S32" s="112">
        <f t="shared" si="6"/>
        <v>0.019390581717451522</v>
      </c>
      <c r="T32" s="288">
        <v>0</v>
      </c>
      <c r="U32" s="290">
        <f t="shared" si="9"/>
        <v>0</v>
      </c>
      <c r="V32" s="288">
        <v>105</v>
      </c>
      <c r="W32" s="328">
        <f t="shared" si="7"/>
        <v>0.09695290858725762</v>
      </c>
      <c r="X32" s="288">
        <v>79</v>
      </c>
      <c r="Y32" s="290">
        <f t="shared" si="8"/>
        <v>0.0729455216989843</v>
      </c>
      <c r="Z32" s="67">
        <v>711</v>
      </c>
      <c r="AA32" s="68">
        <v>297</v>
      </c>
      <c r="AB32" s="68">
        <v>75</v>
      </c>
      <c r="AC32" s="69">
        <f t="shared" si="10"/>
        <v>0</v>
      </c>
      <c r="AD32" s="335">
        <f t="shared" si="11"/>
        <v>0.6565096952908587</v>
      </c>
      <c r="AE32" s="84">
        <f t="shared" si="12"/>
        <v>0.2742382271468144</v>
      </c>
      <c r="AF32" s="84">
        <f t="shared" si="13"/>
        <v>0.06925207756232687</v>
      </c>
      <c r="AG32" s="272">
        <f t="shared" si="14"/>
        <v>0</v>
      </c>
      <c r="AH32" s="313" t="s">
        <v>184</v>
      </c>
      <c r="AI32" s="304">
        <v>36</v>
      </c>
    </row>
    <row r="33" spans="1:35" s="20" customFormat="1" ht="20.25" customHeight="1" thickBot="1">
      <c r="A33" s="18">
        <v>29</v>
      </c>
      <c r="B33" s="735"/>
      <c r="C33" s="282" t="s">
        <v>4</v>
      </c>
      <c r="D33" s="30">
        <v>912</v>
      </c>
      <c r="E33" s="56">
        <v>966</v>
      </c>
      <c r="F33" s="261">
        <f t="shared" si="0"/>
        <v>0.9440993788819876</v>
      </c>
      <c r="G33" s="33">
        <v>809</v>
      </c>
      <c r="H33" s="32">
        <f t="shared" si="1"/>
        <v>103</v>
      </c>
      <c r="I33" s="348">
        <v>80</v>
      </c>
      <c r="J33" s="362">
        <v>22</v>
      </c>
      <c r="K33" s="362">
        <v>0</v>
      </c>
      <c r="L33" s="363">
        <v>1</v>
      </c>
      <c r="M33" s="389">
        <f t="shared" si="2"/>
        <v>0.11293859649122807</v>
      </c>
      <c r="N33" s="102">
        <f t="shared" si="3"/>
        <v>351</v>
      </c>
      <c r="O33" s="106">
        <v>312</v>
      </c>
      <c r="P33" s="97">
        <v>39</v>
      </c>
      <c r="Q33" s="342">
        <f t="shared" si="4"/>
        <v>0.3848684210526316</v>
      </c>
      <c r="R33" s="118">
        <f t="shared" si="5"/>
        <v>0.34210526315789475</v>
      </c>
      <c r="S33" s="112">
        <f t="shared" si="6"/>
        <v>0.04276315789473684</v>
      </c>
      <c r="T33" s="288">
        <v>1</v>
      </c>
      <c r="U33" s="290">
        <f t="shared" si="9"/>
        <v>0.0010964912280701754</v>
      </c>
      <c r="V33" s="288">
        <v>116</v>
      </c>
      <c r="W33" s="328">
        <f t="shared" si="7"/>
        <v>0.12719298245614036</v>
      </c>
      <c r="X33" s="288">
        <v>114</v>
      </c>
      <c r="Y33" s="290">
        <f t="shared" si="8"/>
        <v>0.125</v>
      </c>
      <c r="Z33" s="67">
        <v>32</v>
      </c>
      <c r="AA33" s="68">
        <v>868</v>
      </c>
      <c r="AB33" s="68">
        <v>12</v>
      </c>
      <c r="AC33" s="69">
        <f t="shared" si="10"/>
        <v>0</v>
      </c>
      <c r="AD33" s="335">
        <f t="shared" si="11"/>
        <v>0.03508771929824561</v>
      </c>
      <c r="AE33" s="84">
        <f t="shared" si="12"/>
        <v>0.9517543859649122</v>
      </c>
      <c r="AF33" s="84">
        <f t="shared" si="13"/>
        <v>0.013157894736842105</v>
      </c>
      <c r="AG33" s="272">
        <f t="shared" si="14"/>
        <v>0</v>
      </c>
      <c r="AH33" s="313" t="s">
        <v>183</v>
      </c>
      <c r="AI33" s="304">
        <v>24</v>
      </c>
    </row>
    <row r="34" spans="1:35" s="20" customFormat="1" ht="20.25" customHeight="1" thickBot="1">
      <c r="A34" s="18">
        <v>30</v>
      </c>
      <c r="B34" s="735"/>
      <c r="C34" s="282" t="s">
        <v>5</v>
      </c>
      <c r="D34" s="30">
        <v>520</v>
      </c>
      <c r="E34" s="56">
        <v>523</v>
      </c>
      <c r="F34" s="261">
        <f t="shared" si="0"/>
        <v>0.994263862332696</v>
      </c>
      <c r="G34" s="33">
        <v>452</v>
      </c>
      <c r="H34" s="32">
        <f t="shared" si="1"/>
        <v>68</v>
      </c>
      <c r="I34" s="348">
        <v>47</v>
      </c>
      <c r="J34" s="362">
        <v>14</v>
      </c>
      <c r="K34" s="362">
        <v>1</v>
      </c>
      <c r="L34" s="363">
        <v>6</v>
      </c>
      <c r="M34" s="389">
        <f t="shared" si="2"/>
        <v>0.13076923076923078</v>
      </c>
      <c r="N34" s="102">
        <f t="shared" si="3"/>
        <v>228</v>
      </c>
      <c r="O34" s="106">
        <v>214</v>
      </c>
      <c r="P34" s="97">
        <v>14</v>
      </c>
      <c r="Q34" s="342">
        <f t="shared" si="4"/>
        <v>0.43846153846153846</v>
      </c>
      <c r="R34" s="118">
        <f t="shared" si="5"/>
        <v>0.4115384615384615</v>
      </c>
      <c r="S34" s="112">
        <f t="shared" si="6"/>
        <v>0.026923076923076925</v>
      </c>
      <c r="T34" s="288">
        <v>29</v>
      </c>
      <c r="U34" s="290">
        <f t="shared" si="9"/>
        <v>0.05576923076923077</v>
      </c>
      <c r="V34" s="288">
        <v>48</v>
      </c>
      <c r="W34" s="328">
        <f t="shared" si="7"/>
        <v>0.09230769230769231</v>
      </c>
      <c r="X34" s="288">
        <v>0</v>
      </c>
      <c r="Y34" s="290">
        <f t="shared" si="8"/>
        <v>0</v>
      </c>
      <c r="Z34" s="67">
        <v>368</v>
      </c>
      <c r="AA34" s="68">
        <v>134</v>
      </c>
      <c r="AB34" s="68">
        <v>18</v>
      </c>
      <c r="AC34" s="69">
        <f t="shared" si="10"/>
        <v>0</v>
      </c>
      <c r="AD34" s="335">
        <f t="shared" si="11"/>
        <v>0.7076923076923077</v>
      </c>
      <c r="AE34" s="84">
        <f t="shared" si="12"/>
        <v>0.25769230769230766</v>
      </c>
      <c r="AF34" s="84">
        <f t="shared" si="13"/>
        <v>0.03461538461538462</v>
      </c>
      <c r="AG34" s="272">
        <f t="shared" si="14"/>
        <v>0</v>
      </c>
      <c r="AH34" s="313" t="s">
        <v>187</v>
      </c>
      <c r="AI34" s="304">
        <v>12</v>
      </c>
    </row>
    <row r="35" spans="1:35" s="20" customFormat="1" ht="20.25" customHeight="1" thickBot="1">
      <c r="A35" s="18">
        <v>31</v>
      </c>
      <c r="B35" s="735"/>
      <c r="C35" s="285" t="s">
        <v>1</v>
      </c>
      <c r="D35" s="30">
        <v>288</v>
      </c>
      <c r="E35" s="56">
        <v>298</v>
      </c>
      <c r="F35" s="266">
        <f t="shared" si="0"/>
        <v>0.9664429530201343</v>
      </c>
      <c r="G35" s="33">
        <v>241</v>
      </c>
      <c r="H35" s="32">
        <f t="shared" si="1"/>
        <v>47</v>
      </c>
      <c r="I35" s="348">
        <v>31</v>
      </c>
      <c r="J35" s="362">
        <v>13</v>
      </c>
      <c r="K35" s="362">
        <v>1</v>
      </c>
      <c r="L35" s="363">
        <v>2</v>
      </c>
      <c r="M35" s="389">
        <f t="shared" si="2"/>
        <v>0.16319444444444445</v>
      </c>
      <c r="N35" s="102">
        <f t="shared" si="3"/>
        <v>162</v>
      </c>
      <c r="O35" s="106">
        <v>148</v>
      </c>
      <c r="P35" s="97">
        <v>14</v>
      </c>
      <c r="Q35" s="342">
        <f t="shared" si="4"/>
        <v>0.5625</v>
      </c>
      <c r="R35" s="118">
        <f t="shared" si="5"/>
        <v>0.5138888888888888</v>
      </c>
      <c r="S35" s="112">
        <f t="shared" si="6"/>
        <v>0.04861111111111111</v>
      </c>
      <c r="T35" s="288">
        <v>2</v>
      </c>
      <c r="U35" s="290">
        <f t="shared" si="9"/>
        <v>0.006944444444444444</v>
      </c>
      <c r="V35" s="288">
        <v>36</v>
      </c>
      <c r="W35" s="328">
        <f t="shared" si="7"/>
        <v>0.125</v>
      </c>
      <c r="X35" s="288">
        <v>14</v>
      </c>
      <c r="Y35" s="290">
        <f t="shared" si="8"/>
        <v>0.04861111111111111</v>
      </c>
      <c r="Z35" s="67">
        <v>16</v>
      </c>
      <c r="AA35" s="68">
        <v>257</v>
      </c>
      <c r="AB35" s="68">
        <v>15</v>
      </c>
      <c r="AC35" s="69">
        <f t="shared" si="10"/>
        <v>0</v>
      </c>
      <c r="AD35" s="335">
        <f t="shared" si="11"/>
        <v>0.05555555555555555</v>
      </c>
      <c r="AE35" s="84">
        <f t="shared" si="12"/>
        <v>0.8923611111111112</v>
      </c>
      <c r="AF35" s="84">
        <f t="shared" si="13"/>
        <v>0.052083333333333336</v>
      </c>
      <c r="AG35" s="272">
        <f t="shared" si="14"/>
        <v>0</v>
      </c>
      <c r="AH35" s="324" t="s">
        <v>183</v>
      </c>
      <c r="AI35" s="310">
        <v>18</v>
      </c>
    </row>
    <row r="36" spans="1:35" s="20" customFormat="1" ht="20.25" customHeight="1" thickBot="1">
      <c r="A36" s="18">
        <v>32</v>
      </c>
      <c r="B36" s="735"/>
      <c r="C36" s="282" t="s">
        <v>15</v>
      </c>
      <c r="D36" s="30">
        <v>434</v>
      </c>
      <c r="E36" s="56">
        <v>448</v>
      </c>
      <c r="F36" s="261">
        <f t="shared" si="0"/>
        <v>0.96875</v>
      </c>
      <c r="G36" s="33">
        <v>381</v>
      </c>
      <c r="H36" s="32">
        <f t="shared" si="1"/>
        <v>53</v>
      </c>
      <c r="I36" s="348">
        <v>37</v>
      </c>
      <c r="J36" s="362">
        <v>11</v>
      </c>
      <c r="K36" s="362">
        <v>2</v>
      </c>
      <c r="L36" s="363">
        <v>3</v>
      </c>
      <c r="M36" s="389">
        <f t="shared" si="2"/>
        <v>0.12211981566820276</v>
      </c>
      <c r="N36" s="102">
        <f t="shared" si="3"/>
        <v>169</v>
      </c>
      <c r="O36" s="106">
        <v>153</v>
      </c>
      <c r="P36" s="97">
        <v>16</v>
      </c>
      <c r="Q36" s="342">
        <f t="shared" si="4"/>
        <v>0.38940092165898615</v>
      </c>
      <c r="R36" s="118">
        <f t="shared" si="5"/>
        <v>0.35253456221198154</v>
      </c>
      <c r="S36" s="112">
        <f t="shared" si="6"/>
        <v>0.03686635944700461</v>
      </c>
      <c r="T36" s="288">
        <v>1</v>
      </c>
      <c r="U36" s="290">
        <f t="shared" si="9"/>
        <v>0.002304147465437788</v>
      </c>
      <c r="V36" s="288">
        <v>43</v>
      </c>
      <c r="W36" s="328">
        <f t="shared" si="7"/>
        <v>0.09907834101382489</v>
      </c>
      <c r="X36" s="288">
        <v>32</v>
      </c>
      <c r="Y36" s="290">
        <f t="shared" si="8"/>
        <v>0.07373271889400922</v>
      </c>
      <c r="Z36" s="67">
        <v>108</v>
      </c>
      <c r="AA36" s="68">
        <v>307</v>
      </c>
      <c r="AB36" s="68">
        <v>19</v>
      </c>
      <c r="AC36" s="69">
        <f t="shared" si="10"/>
        <v>0</v>
      </c>
      <c r="AD36" s="335">
        <f t="shared" si="11"/>
        <v>0.2488479262672811</v>
      </c>
      <c r="AE36" s="84">
        <f t="shared" si="12"/>
        <v>0.7073732718894009</v>
      </c>
      <c r="AF36" s="84">
        <f t="shared" si="13"/>
        <v>0.04377880184331797</v>
      </c>
      <c r="AG36" s="272">
        <f t="shared" si="14"/>
        <v>0</v>
      </c>
      <c r="AH36" s="313" t="s">
        <v>183</v>
      </c>
      <c r="AI36" s="304">
        <v>18</v>
      </c>
    </row>
    <row r="37" spans="1:35" s="20" customFormat="1" ht="20.25" customHeight="1" thickBot="1">
      <c r="A37" s="18">
        <v>33</v>
      </c>
      <c r="B37" s="735"/>
      <c r="C37" s="283" t="s">
        <v>6</v>
      </c>
      <c r="D37" s="31">
        <v>131</v>
      </c>
      <c r="E37" s="57">
        <v>133</v>
      </c>
      <c r="F37" s="262">
        <f t="shared" si="0"/>
        <v>0.9849624060150376</v>
      </c>
      <c r="G37" s="42">
        <v>119</v>
      </c>
      <c r="H37" s="41">
        <f t="shared" si="1"/>
        <v>12</v>
      </c>
      <c r="I37" s="349">
        <v>10</v>
      </c>
      <c r="J37" s="364">
        <v>2</v>
      </c>
      <c r="K37" s="364">
        <v>0</v>
      </c>
      <c r="L37" s="365">
        <v>0</v>
      </c>
      <c r="M37" s="390">
        <f t="shared" si="2"/>
        <v>0.0916030534351145</v>
      </c>
      <c r="N37" s="103">
        <f t="shared" si="3"/>
        <v>34</v>
      </c>
      <c r="O37" s="107">
        <v>32</v>
      </c>
      <c r="P37" s="98">
        <v>2</v>
      </c>
      <c r="Q37" s="343">
        <f t="shared" si="4"/>
        <v>0.2595419847328244</v>
      </c>
      <c r="R37" s="119">
        <f t="shared" si="5"/>
        <v>0.24427480916030533</v>
      </c>
      <c r="S37" s="113">
        <f t="shared" si="6"/>
        <v>0.015267175572519083</v>
      </c>
      <c r="T37" s="291">
        <v>0</v>
      </c>
      <c r="U37" s="292">
        <f t="shared" si="9"/>
        <v>0</v>
      </c>
      <c r="V37" s="291">
        <v>15</v>
      </c>
      <c r="W37" s="329">
        <f t="shared" si="7"/>
        <v>0.11450381679389313</v>
      </c>
      <c r="X37" s="291">
        <v>17</v>
      </c>
      <c r="Y37" s="292">
        <f t="shared" si="8"/>
        <v>0.1297709923664122</v>
      </c>
      <c r="Z37" s="70">
        <v>15</v>
      </c>
      <c r="AA37" s="71">
        <v>113</v>
      </c>
      <c r="AB37" s="71">
        <v>3</v>
      </c>
      <c r="AC37" s="72">
        <f t="shared" si="10"/>
        <v>0</v>
      </c>
      <c r="AD37" s="336">
        <f t="shared" si="11"/>
        <v>0.11450381679389313</v>
      </c>
      <c r="AE37" s="85">
        <f t="shared" si="12"/>
        <v>0.8625954198473282</v>
      </c>
      <c r="AF37" s="85">
        <f t="shared" si="13"/>
        <v>0.022900763358778626</v>
      </c>
      <c r="AG37" s="273">
        <f t="shared" si="14"/>
        <v>0</v>
      </c>
      <c r="AH37" s="314" t="s">
        <v>182</v>
      </c>
      <c r="AI37" s="305">
        <v>6</v>
      </c>
    </row>
    <row r="38" spans="2:35" s="20" customFormat="1" ht="9" customHeight="1" thickBot="1">
      <c r="B38" s="24"/>
      <c r="C38" s="25"/>
      <c r="D38" s="46"/>
      <c r="E38" s="46"/>
      <c r="F38" s="49"/>
      <c r="G38" s="46"/>
      <c r="H38" s="26"/>
      <c r="I38" s="26"/>
      <c r="J38" s="26"/>
      <c r="K38" s="26"/>
      <c r="L38" s="26"/>
      <c r="M38" s="227"/>
      <c r="N38" s="47"/>
      <c r="O38" s="47"/>
      <c r="P38" s="47"/>
      <c r="Q38" s="48"/>
      <c r="R38" s="48"/>
      <c r="S38" s="48"/>
      <c r="T38" s="65"/>
      <c r="U38" s="66"/>
      <c r="V38" s="65"/>
      <c r="W38" s="66"/>
      <c r="X38" s="65"/>
      <c r="Y38" s="66"/>
      <c r="Z38" s="65"/>
      <c r="AA38" s="65"/>
      <c r="AB38" s="65"/>
      <c r="AC38" s="93"/>
      <c r="AD38" s="66"/>
      <c r="AE38" s="66"/>
      <c r="AF38" s="66"/>
      <c r="AG38" s="66"/>
      <c r="AH38" s="25"/>
      <c r="AI38" s="25"/>
    </row>
    <row r="39" spans="1:35" s="20" customFormat="1" ht="20.25" customHeight="1">
      <c r="A39" s="18">
        <v>34</v>
      </c>
      <c r="B39" s="698" t="s">
        <v>35</v>
      </c>
      <c r="C39" s="699"/>
      <c r="D39" s="37">
        <v>5662</v>
      </c>
      <c r="E39" s="55">
        <v>5911</v>
      </c>
      <c r="F39" s="267">
        <f>D39/E39</f>
        <v>0.9578751480290983</v>
      </c>
      <c r="G39" s="55">
        <v>4819</v>
      </c>
      <c r="H39" s="38">
        <f>SUM(I39:L39)</f>
        <v>843</v>
      </c>
      <c r="I39" s="350">
        <v>607</v>
      </c>
      <c r="J39" s="366">
        <v>183</v>
      </c>
      <c r="K39" s="366">
        <v>9</v>
      </c>
      <c r="L39" s="367">
        <v>44</v>
      </c>
      <c r="M39" s="388">
        <f>(H39/D39)</f>
        <v>0.14888731896856233</v>
      </c>
      <c r="N39" s="101">
        <f>SUM(O39:P39)</f>
        <v>2766</v>
      </c>
      <c r="O39" s="123">
        <v>2333</v>
      </c>
      <c r="P39" s="40">
        <v>433</v>
      </c>
      <c r="Q39" s="340">
        <f aca="true" t="shared" si="15" ref="Q39:S40">N39/$D39</f>
        <v>0.48851995761215117</v>
      </c>
      <c r="R39" s="116">
        <f t="shared" si="15"/>
        <v>0.4120452137054045</v>
      </c>
      <c r="S39" s="110">
        <f t="shared" si="15"/>
        <v>0.07647474390674673</v>
      </c>
      <c r="T39" s="293">
        <v>146</v>
      </c>
      <c r="U39" s="294">
        <f>T39/D39</f>
        <v>0.025785941363475805</v>
      </c>
      <c r="V39" s="293">
        <v>1004</v>
      </c>
      <c r="W39" s="330">
        <f>V39/$D39</f>
        <v>0.1773225008830802</v>
      </c>
      <c r="X39" s="293">
        <v>185</v>
      </c>
      <c r="Y39" s="294">
        <f>X39/$D39</f>
        <v>0.032673966796185096</v>
      </c>
      <c r="Z39" s="73">
        <v>411</v>
      </c>
      <c r="AA39" s="74">
        <v>4798</v>
      </c>
      <c r="AB39" s="74">
        <v>450</v>
      </c>
      <c r="AC39" s="75">
        <f t="shared" si="10"/>
        <v>3</v>
      </c>
      <c r="AD39" s="334">
        <f aca="true" t="shared" si="16" ref="AD39:AF40">Z39/$D39</f>
        <v>0.07258919109855175</v>
      </c>
      <c r="AE39" s="83">
        <f t="shared" si="16"/>
        <v>0.8474037442599788</v>
      </c>
      <c r="AF39" s="83">
        <f t="shared" si="16"/>
        <v>0.07947721653126104</v>
      </c>
      <c r="AG39" s="274">
        <f t="shared" si="14"/>
        <v>0.0005298481102084069</v>
      </c>
      <c r="AH39" s="323" t="s">
        <v>183</v>
      </c>
      <c r="AI39" s="303">
        <v>124</v>
      </c>
    </row>
    <row r="40" spans="1:35" s="20" customFormat="1" ht="20.25" customHeight="1" thickBot="1">
      <c r="A40" s="18">
        <v>35</v>
      </c>
      <c r="B40" s="700" t="s">
        <v>39</v>
      </c>
      <c r="C40" s="701"/>
      <c r="D40" s="31">
        <v>4822</v>
      </c>
      <c r="E40" s="57">
        <v>7313</v>
      </c>
      <c r="F40" s="268">
        <f>D40/E40</f>
        <v>0.6593737180363736</v>
      </c>
      <c r="G40" s="57">
        <v>4300</v>
      </c>
      <c r="H40" s="60">
        <f>SUM(I40:L40)</f>
        <v>522</v>
      </c>
      <c r="I40" s="373">
        <v>389</v>
      </c>
      <c r="J40" s="374">
        <v>108</v>
      </c>
      <c r="K40" s="374">
        <v>7</v>
      </c>
      <c r="L40" s="375">
        <v>18</v>
      </c>
      <c r="M40" s="390">
        <f>(H40/D40)</f>
        <v>0.10825383658233098</v>
      </c>
      <c r="N40" s="103">
        <f>SUM(O40:P40)</f>
        <v>1579</v>
      </c>
      <c r="O40" s="124">
        <v>1345</v>
      </c>
      <c r="P40" s="50">
        <v>234</v>
      </c>
      <c r="Q40" s="343">
        <f t="shared" si="15"/>
        <v>0.32745748652011614</v>
      </c>
      <c r="R40" s="119">
        <f t="shared" si="15"/>
        <v>0.27892990460389877</v>
      </c>
      <c r="S40" s="113">
        <f t="shared" si="15"/>
        <v>0.04852758191621734</v>
      </c>
      <c r="T40" s="297">
        <v>112</v>
      </c>
      <c r="U40" s="292">
        <f>T40/D40</f>
        <v>0.023226876814599753</v>
      </c>
      <c r="V40" s="297">
        <v>728</v>
      </c>
      <c r="W40" s="329">
        <f>V40/$D40</f>
        <v>0.15097469929489837</v>
      </c>
      <c r="X40" s="297">
        <v>2</v>
      </c>
      <c r="Y40" s="292">
        <f>X40/$D40</f>
        <v>0.00041476565740356696</v>
      </c>
      <c r="Z40" s="70">
        <v>1809</v>
      </c>
      <c r="AA40" s="71">
        <v>2649</v>
      </c>
      <c r="AB40" s="71">
        <v>359</v>
      </c>
      <c r="AC40" s="72">
        <f t="shared" si="10"/>
        <v>5</v>
      </c>
      <c r="AD40" s="336">
        <f t="shared" si="16"/>
        <v>0.37515553712152633</v>
      </c>
      <c r="AE40" s="85">
        <f t="shared" si="16"/>
        <v>0.5493571132310244</v>
      </c>
      <c r="AF40" s="85">
        <f t="shared" si="16"/>
        <v>0.07445043550394027</v>
      </c>
      <c r="AG40" s="275">
        <f t="shared" si="14"/>
        <v>0.0010369141435089175</v>
      </c>
      <c r="AH40" s="314" t="s">
        <v>183</v>
      </c>
      <c r="AI40" s="305">
        <v>248</v>
      </c>
    </row>
    <row r="41" spans="2:35" ht="8.25" customHeight="1" thickBot="1">
      <c r="B41" s="24"/>
      <c r="C41" s="25"/>
      <c r="D41" s="46"/>
      <c r="E41" s="46"/>
      <c r="F41" s="27"/>
      <c r="G41" s="46"/>
      <c r="H41" s="92"/>
      <c r="I41" s="92"/>
      <c r="J41" s="92"/>
      <c r="K41" s="92"/>
      <c r="L41" s="92"/>
      <c r="M41" s="227"/>
      <c r="N41" s="47"/>
      <c r="O41" s="47"/>
      <c r="P41" s="47"/>
      <c r="Q41" s="48"/>
      <c r="R41" s="48"/>
      <c r="S41" s="48"/>
      <c r="T41" s="65"/>
      <c r="U41" s="66"/>
      <c r="V41" s="65"/>
      <c r="W41" s="66"/>
      <c r="X41" s="65"/>
      <c r="Y41" s="66"/>
      <c r="Z41" s="65"/>
      <c r="AA41" s="65"/>
      <c r="AB41" s="65"/>
      <c r="AC41" s="93"/>
      <c r="AD41" s="66"/>
      <c r="AE41" s="66"/>
      <c r="AF41" s="66"/>
      <c r="AG41" s="66"/>
      <c r="AH41" s="25"/>
      <c r="AI41" s="25"/>
    </row>
    <row r="42" spans="2:35" ht="20.25" customHeight="1" thickBot="1">
      <c r="B42" s="702" t="s">
        <v>38</v>
      </c>
      <c r="C42" s="697"/>
      <c r="D42" s="43">
        <f>D52+D39+D40</f>
        <v>28900</v>
      </c>
      <c r="E42" s="58">
        <f aca="true" t="shared" si="17" ref="E42:L42">E52+E39+E40</f>
        <v>32204</v>
      </c>
      <c r="F42" s="269">
        <f>D42/E42</f>
        <v>0.8974040491864365</v>
      </c>
      <c r="G42" s="58">
        <f t="shared" si="17"/>
        <v>25228</v>
      </c>
      <c r="H42" s="61">
        <f t="shared" si="17"/>
        <v>3670</v>
      </c>
      <c r="I42" s="376">
        <f t="shared" si="17"/>
        <v>2655</v>
      </c>
      <c r="J42" s="377">
        <f t="shared" si="17"/>
        <v>816</v>
      </c>
      <c r="K42" s="377">
        <f t="shared" si="17"/>
        <v>43</v>
      </c>
      <c r="L42" s="378">
        <f t="shared" si="17"/>
        <v>156</v>
      </c>
      <c r="M42" s="393">
        <f>H42/D42</f>
        <v>0.12698961937716263</v>
      </c>
      <c r="N42" s="345">
        <f>N52+N39+N40</f>
        <v>12078</v>
      </c>
      <c r="O42" s="125">
        <f>O52+O39+O40</f>
        <v>10493</v>
      </c>
      <c r="P42" s="44">
        <f>P52+P39+P40</f>
        <v>1585</v>
      </c>
      <c r="Q42" s="344">
        <f>N42/$D42</f>
        <v>0.41792387543252596</v>
      </c>
      <c r="R42" s="121">
        <f>O42/$D42</f>
        <v>0.3630795847750865</v>
      </c>
      <c r="S42" s="115">
        <f>P42/$D42</f>
        <v>0.05484429065743945</v>
      </c>
      <c r="T42" s="298">
        <f>T52+T39+T40</f>
        <v>336</v>
      </c>
      <c r="U42" s="299">
        <f>T42/D42</f>
        <v>0.011626297577854671</v>
      </c>
      <c r="V42" s="298">
        <f>V52+V39+V40</f>
        <v>3765</v>
      </c>
      <c r="W42" s="332">
        <f>V42/$D42</f>
        <v>0.13027681660899654</v>
      </c>
      <c r="X42" s="298">
        <f>X52+X39+X40</f>
        <v>1049</v>
      </c>
      <c r="Y42" s="299">
        <f>X42/$D42</f>
        <v>0.03629757785467128</v>
      </c>
      <c r="Z42" s="80">
        <f>Z52+Z39+Z40</f>
        <v>8200</v>
      </c>
      <c r="AA42" s="81">
        <f>AA52+AA39+AA40</f>
        <v>18908</v>
      </c>
      <c r="AB42" s="81">
        <f>AB52+AB39+AB40</f>
        <v>1783</v>
      </c>
      <c r="AC42" s="82">
        <f t="shared" si="10"/>
        <v>9</v>
      </c>
      <c r="AD42" s="338">
        <f>Z42/$D42</f>
        <v>0.2837370242214533</v>
      </c>
      <c r="AE42" s="88">
        <f>AA42/$D42</f>
        <v>0.6542560553633218</v>
      </c>
      <c r="AF42" s="88">
        <f>AB42/$D42</f>
        <v>0.061695501730103804</v>
      </c>
      <c r="AG42" s="276">
        <f t="shared" si="14"/>
        <v>0.00031141868512110725</v>
      </c>
      <c r="AH42" s="325" t="s">
        <v>188</v>
      </c>
      <c r="AI42" s="311">
        <f>AI52+AI39+AI40</f>
        <v>934</v>
      </c>
    </row>
    <row r="43" spans="2:35" ht="6.75" customHeight="1">
      <c r="B43" s="24"/>
      <c r="C43" s="28"/>
      <c r="D43" s="46"/>
      <c r="E43" s="46"/>
      <c r="F43" s="45"/>
      <c r="G43" s="46"/>
      <c r="H43" s="92"/>
      <c r="I43" s="92"/>
      <c r="J43" s="92"/>
      <c r="K43" s="92"/>
      <c r="L43" s="92"/>
      <c r="M43" s="227"/>
      <c r="N43" s="47"/>
      <c r="O43" s="47"/>
      <c r="P43" s="47"/>
      <c r="Q43" s="48"/>
      <c r="R43" s="48"/>
      <c r="S43" s="48"/>
      <c r="T43" s="93"/>
      <c r="U43" s="66"/>
      <c r="V43" s="93"/>
      <c r="W43" s="66"/>
      <c r="X43" s="93"/>
      <c r="Y43" s="66"/>
      <c r="Z43" s="93"/>
      <c r="AA43" s="93"/>
      <c r="AB43" s="278"/>
      <c r="AC43" s="278"/>
      <c r="AD43" s="279"/>
      <c r="AE43" s="66"/>
      <c r="AF43" s="66"/>
      <c r="AG43" s="66"/>
      <c r="AH43" s="25"/>
      <c r="AI43" s="25"/>
    </row>
    <row r="44" spans="2:35" ht="20.25" customHeight="1" thickBot="1">
      <c r="B44" s="94" t="s">
        <v>124</v>
      </c>
      <c r="C44" s="24"/>
      <c r="D44" s="46"/>
      <c r="E44" s="46"/>
      <c r="F44" s="45"/>
      <c r="G44" s="46"/>
      <c r="H44" s="26"/>
      <c r="I44" s="26"/>
      <c r="J44" s="26"/>
      <c r="K44" s="26"/>
      <c r="L44" s="26"/>
      <c r="M44" s="227"/>
      <c r="N44" s="47"/>
      <c r="O44" s="47"/>
      <c r="P44" s="47"/>
      <c r="Q44" s="48"/>
      <c r="R44" s="48"/>
      <c r="S44" s="48"/>
      <c r="T44" s="65"/>
      <c r="U44" s="66"/>
      <c r="V44" s="65"/>
      <c r="W44" s="66"/>
      <c r="X44" s="65"/>
      <c r="Y44" s="66"/>
      <c r="Z44" s="65"/>
      <c r="AA44" s="65"/>
      <c r="AB44" s="65"/>
      <c r="AC44" s="93">
        <f t="shared" si="10"/>
        <v>0</v>
      </c>
      <c r="AD44" s="66"/>
      <c r="AE44" s="66"/>
      <c r="AF44" s="66"/>
      <c r="AG44" s="66"/>
      <c r="AH44" s="25"/>
      <c r="AI44" s="25"/>
    </row>
    <row r="45" spans="2:35" ht="20.25" customHeight="1">
      <c r="B45" s="684" t="s">
        <v>167</v>
      </c>
      <c r="C45" s="705"/>
      <c r="D45" s="53">
        <f>SUM(D5:D10)</f>
        <v>374</v>
      </c>
      <c r="E45" s="55">
        <f aca="true" t="shared" si="18" ref="E45:L45">SUM(E5:E10)</f>
        <v>393</v>
      </c>
      <c r="F45" s="267">
        <f aca="true" t="shared" si="19" ref="F45:F52">(D45/E45)</f>
        <v>0.9516539440203562</v>
      </c>
      <c r="G45" s="55">
        <f t="shared" si="18"/>
        <v>313</v>
      </c>
      <c r="H45" s="38">
        <f t="shared" si="18"/>
        <v>61</v>
      </c>
      <c r="I45" s="350">
        <f t="shared" si="18"/>
        <v>37</v>
      </c>
      <c r="J45" s="366">
        <f t="shared" si="18"/>
        <v>18</v>
      </c>
      <c r="K45" s="366">
        <f t="shared" si="18"/>
        <v>2</v>
      </c>
      <c r="L45" s="367">
        <f t="shared" si="18"/>
        <v>4</v>
      </c>
      <c r="M45" s="388">
        <f aca="true" t="shared" si="20" ref="M45:M52">H45/D45</f>
        <v>0.16310160427807488</v>
      </c>
      <c r="N45" s="101">
        <f>SUM(N5:N10)</f>
        <v>216</v>
      </c>
      <c r="O45" s="105">
        <f>SUM(O5:O10)</f>
        <v>175</v>
      </c>
      <c r="P45" s="96">
        <f>SUM(P5:P10)</f>
        <v>41</v>
      </c>
      <c r="Q45" s="340">
        <f aca="true" t="shared" si="21" ref="Q45:S52">N45/$D45</f>
        <v>0.5775401069518716</v>
      </c>
      <c r="R45" s="116">
        <f t="shared" si="21"/>
        <v>0.4679144385026738</v>
      </c>
      <c r="S45" s="110">
        <f t="shared" si="21"/>
        <v>0.10962566844919786</v>
      </c>
      <c r="T45" s="293">
        <f>SUM(T5:T10)</f>
        <v>1</v>
      </c>
      <c r="U45" s="294">
        <f aca="true" t="shared" si="22" ref="U45:U52">T45/D45</f>
        <v>0.00267379679144385</v>
      </c>
      <c r="V45" s="293">
        <f>SUM(V5:V10)</f>
        <v>36</v>
      </c>
      <c r="W45" s="330">
        <f aca="true" t="shared" si="23" ref="W45:W52">V45/$D45</f>
        <v>0.0962566844919786</v>
      </c>
      <c r="X45" s="293">
        <f>SUM(X5:X10)</f>
        <v>9</v>
      </c>
      <c r="Y45" s="294">
        <f aca="true" t="shared" si="24" ref="Y45:Y52">X45/$D45</f>
        <v>0.02406417112299465</v>
      </c>
      <c r="Z45" s="73">
        <f>SUM(Z5:Z10)</f>
        <v>236</v>
      </c>
      <c r="AA45" s="74">
        <f>SUM(AA5:AA10)</f>
        <v>125</v>
      </c>
      <c r="AB45" s="74">
        <f>SUM(AB5:AB10)</f>
        <v>13</v>
      </c>
      <c r="AC45" s="75">
        <f t="shared" si="10"/>
        <v>0</v>
      </c>
      <c r="AD45" s="334">
        <f aca="true" t="shared" si="25" ref="AD45:AF52">Z45/$D45</f>
        <v>0.6310160427807486</v>
      </c>
      <c r="AE45" s="83">
        <f t="shared" si="25"/>
        <v>0.3342245989304813</v>
      </c>
      <c r="AF45" s="83">
        <f t="shared" si="25"/>
        <v>0.034759358288770054</v>
      </c>
      <c r="AG45" s="274">
        <f t="shared" si="14"/>
        <v>0</v>
      </c>
      <c r="AH45" s="323" t="s">
        <v>188</v>
      </c>
      <c r="AI45" s="303">
        <f>SUM(AI5:AI10)</f>
        <v>41</v>
      </c>
    </row>
    <row r="46" spans="2:35" ht="20.25" customHeight="1">
      <c r="B46" s="703" t="s">
        <v>168</v>
      </c>
      <c r="C46" s="704"/>
      <c r="D46" s="54">
        <f>SUM(D11:D12)</f>
        <v>604</v>
      </c>
      <c r="E46" s="56">
        <f aca="true" t="shared" si="26" ref="E46:L46">SUM(E11:E12)</f>
        <v>611</v>
      </c>
      <c r="F46" s="270">
        <f t="shared" si="19"/>
        <v>0.9885433715220949</v>
      </c>
      <c r="G46" s="56">
        <f t="shared" si="26"/>
        <v>508</v>
      </c>
      <c r="H46" s="59">
        <f t="shared" si="26"/>
        <v>96</v>
      </c>
      <c r="I46" s="380">
        <f t="shared" si="26"/>
        <v>70</v>
      </c>
      <c r="J46" s="381">
        <f t="shared" si="26"/>
        <v>21</v>
      </c>
      <c r="K46" s="381">
        <f t="shared" si="26"/>
        <v>1</v>
      </c>
      <c r="L46" s="382">
        <f t="shared" si="26"/>
        <v>4</v>
      </c>
      <c r="M46" s="389">
        <f t="shared" si="20"/>
        <v>0.15894039735099338</v>
      </c>
      <c r="N46" s="102">
        <f>SUM(N11:N12)</f>
        <v>298</v>
      </c>
      <c r="O46" s="106">
        <f>SUM(O11:O12)</f>
        <v>239</v>
      </c>
      <c r="P46" s="97">
        <f>SUM(P11:P12)</f>
        <v>59</v>
      </c>
      <c r="Q46" s="342">
        <f t="shared" si="21"/>
        <v>0.49337748344370863</v>
      </c>
      <c r="R46" s="118">
        <f t="shared" si="21"/>
        <v>0.3956953642384106</v>
      </c>
      <c r="S46" s="112">
        <f t="shared" si="21"/>
        <v>0.09768211920529801</v>
      </c>
      <c r="T46" s="300">
        <f>SUM(T11:T12)</f>
        <v>7</v>
      </c>
      <c r="U46" s="290">
        <f t="shared" si="22"/>
        <v>0.011589403973509934</v>
      </c>
      <c r="V46" s="300">
        <f>SUM(V11:V12)</f>
        <v>33</v>
      </c>
      <c r="W46" s="328">
        <f t="shared" si="23"/>
        <v>0.054635761589403975</v>
      </c>
      <c r="X46" s="300">
        <f>SUM(X11:X12)</f>
        <v>47</v>
      </c>
      <c r="Y46" s="290">
        <f t="shared" si="24"/>
        <v>0.07781456953642384</v>
      </c>
      <c r="Z46" s="76">
        <f>SUM(Z11:Z12)</f>
        <v>174</v>
      </c>
      <c r="AA46" s="77">
        <f>SUM(AA11:AA12)</f>
        <v>405</v>
      </c>
      <c r="AB46" s="77">
        <f>SUM(AB11:AB12)</f>
        <v>25</v>
      </c>
      <c r="AC46" s="69">
        <f t="shared" si="10"/>
        <v>0</v>
      </c>
      <c r="AD46" s="335">
        <f t="shared" si="25"/>
        <v>0.28807947019867547</v>
      </c>
      <c r="AE46" s="84">
        <f t="shared" si="25"/>
        <v>0.6705298013245033</v>
      </c>
      <c r="AF46" s="84">
        <f t="shared" si="25"/>
        <v>0.041390728476821195</v>
      </c>
      <c r="AG46" s="277">
        <f t="shared" si="14"/>
        <v>0</v>
      </c>
      <c r="AH46" s="313" t="s">
        <v>176</v>
      </c>
      <c r="AI46" s="304">
        <f>SUM(AI11:AI12)</f>
        <v>18</v>
      </c>
    </row>
    <row r="47" spans="2:35" ht="20.25" customHeight="1">
      <c r="B47" s="703" t="s">
        <v>169</v>
      </c>
      <c r="C47" s="704"/>
      <c r="D47" s="54">
        <f>SUM(D13:D20)</f>
        <v>4350</v>
      </c>
      <c r="E47" s="56">
        <f aca="true" t="shared" si="27" ref="E47:L47">SUM(E13:E20)</f>
        <v>4525</v>
      </c>
      <c r="F47" s="270">
        <f t="shared" si="19"/>
        <v>0.9613259668508287</v>
      </c>
      <c r="G47" s="56">
        <f t="shared" si="27"/>
        <v>3834</v>
      </c>
      <c r="H47" s="59">
        <f t="shared" si="27"/>
        <v>516</v>
      </c>
      <c r="I47" s="380">
        <f t="shared" si="27"/>
        <v>379</v>
      </c>
      <c r="J47" s="381">
        <f t="shared" si="27"/>
        <v>113</v>
      </c>
      <c r="K47" s="381">
        <f t="shared" si="27"/>
        <v>7</v>
      </c>
      <c r="L47" s="382">
        <f t="shared" si="27"/>
        <v>17</v>
      </c>
      <c r="M47" s="389">
        <f t="shared" si="20"/>
        <v>0.11862068965517242</v>
      </c>
      <c r="N47" s="102">
        <f>SUM(N13:N20)</f>
        <v>1667</v>
      </c>
      <c r="O47" s="106">
        <f>SUM(O13:O20)</f>
        <v>1446</v>
      </c>
      <c r="P47" s="97">
        <f>SUM(P13:P20)</f>
        <v>221</v>
      </c>
      <c r="Q47" s="342">
        <f t="shared" si="21"/>
        <v>0.3832183908045977</v>
      </c>
      <c r="R47" s="118">
        <f t="shared" si="21"/>
        <v>0.33241379310344826</v>
      </c>
      <c r="S47" s="112">
        <f t="shared" si="21"/>
        <v>0.05080459770114942</v>
      </c>
      <c r="T47" s="300">
        <f>SUM(T13:T20)</f>
        <v>6</v>
      </c>
      <c r="U47" s="290">
        <f t="shared" si="22"/>
        <v>0.001379310344827586</v>
      </c>
      <c r="V47" s="300">
        <f>SUM(V13:V20)</f>
        <v>444</v>
      </c>
      <c r="W47" s="328">
        <f t="shared" si="23"/>
        <v>0.10206896551724139</v>
      </c>
      <c r="X47" s="300">
        <f>SUM(X13:X20)</f>
        <v>11</v>
      </c>
      <c r="Y47" s="290">
        <f t="shared" si="24"/>
        <v>0.002528735632183908</v>
      </c>
      <c r="Z47" s="76">
        <f>SUM(Z13:Z20)</f>
        <v>1460</v>
      </c>
      <c r="AA47" s="77">
        <f>SUM(AA13:AA20)</f>
        <v>2589</v>
      </c>
      <c r="AB47" s="77">
        <f>SUM(AB13:AB20)</f>
        <v>301</v>
      </c>
      <c r="AC47" s="69">
        <f t="shared" si="10"/>
        <v>0</v>
      </c>
      <c r="AD47" s="335">
        <f t="shared" si="25"/>
        <v>0.335632183908046</v>
      </c>
      <c r="AE47" s="84">
        <f t="shared" si="25"/>
        <v>0.5951724137931035</v>
      </c>
      <c r="AF47" s="84">
        <f t="shared" si="25"/>
        <v>0.06919540229885057</v>
      </c>
      <c r="AG47" s="277">
        <f t="shared" si="14"/>
        <v>0</v>
      </c>
      <c r="AH47" s="313" t="s">
        <v>176</v>
      </c>
      <c r="AI47" s="304">
        <f>SUM(AI13:AI20)</f>
        <v>102</v>
      </c>
    </row>
    <row r="48" spans="2:35" ht="20.25" customHeight="1">
      <c r="B48" s="703" t="s">
        <v>76</v>
      </c>
      <c r="C48" s="704"/>
      <c r="D48" s="54">
        <f>SUM(D21:D22)</f>
        <v>989</v>
      </c>
      <c r="E48" s="56">
        <f aca="true" t="shared" si="28" ref="E48:L48">SUM(E21:E22)</f>
        <v>1034</v>
      </c>
      <c r="F48" s="270">
        <f t="shared" si="19"/>
        <v>0.9564796905222437</v>
      </c>
      <c r="G48" s="56">
        <f t="shared" si="28"/>
        <v>866</v>
      </c>
      <c r="H48" s="59">
        <f t="shared" si="28"/>
        <v>123</v>
      </c>
      <c r="I48" s="380">
        <f t="shared" si="28"/>
        <v>100</v>
      </c>
      <c r="J48" s="381">
        <f t="shared" si="28"/>
        <v>17</v>
      </c>
      <c r="K48" s="381">
        <f t="shared" si="28"/>
        <v>0</v>
      </c>
      <c r="L48" s="382">
        <f t="shared" si="28"/>
        <v>6</v>
      </c>
      <c r="M48" s="389">
        <f t="shared" si="20"/>
        <v>0.1243680485338726</v>
      </c>
      <c r="N48" s="102">
        <f>SUM(N21:N22)</f>
        <v>425</v>
      </c>
      <c r="O48" s="106">
        <f>SUM(O21:O22)</f>
        <v>371</v>
      </c>
      <c r="P48" s="97">
        <f>SUM(P21:P22)</f>
        <v>54</v>
      </c>
      <c r="Q48" s="342">
        <f t="shared" si="21"/>
        <v>0.42972699696663297</v>
      </c>
      <c r="R48" s="118">
        <f t="shared" si="21"/>
        <v>0.3751263902932255</v>
      </c>
      <c r="S48" s="112">
        <f t="shared" si="21"/>
        <v>0.054600606673407485</v>
      </c>
      <c r="T48" s="300">
        <f>SUM(T21:T22)</f>
        <v>5</v>
      </c>
      <c r="U48" s="290">
        <f t="shared" si="22"/>
        <v>0.005055611729019211</v>
      </c>
      <c r="V48" s="300">
        <f>SUM(V21:V22)</f>
        <v>72</v>
      </c>
      <c r="W48" s="328">
        <f t="shared" si="23"/>
        <v>0.07280080889787664</v>
      </c>
      <c r="X48" s="300">
        <f>SUM(X21:X22)</f>
        <v>3</v>
      </c>
      <c r="Y48" s="290">
        <f t="shared" si="24"/>
        <v>0.003033367037411527</v>
      </c>
      <c r="Z48" s="76">
        <f>SUM(Z21:Z22)</f>
        <v>3</v>
      </c>
      <c r="AA48" s="77">
        <f>SUM(AA21:AA22)</f>
        <v>906</v>
      </c>
      <c r="AB48" s="77">
        <f>SUM(AB21:AB22)</f>
        <v>80</v>
      </c>
      <c r="AC48" s="69">
        <f t="shared" si="10"/>
        <v>0</v>
      </c>
      <c r="AD48" s="335">
        <f t="shared" si="25"/>
        <v>0.003033367037411527</v>
      </c>
      <c r="AE48" s="84">
        <f t="shared" si="25"/>
        <v>0.916076845298281</v>
      </c>
      <c r="AF48" s="84">
        <f t="shared" si="25"/>
        <v>0.08088978766430738</v>
      </c>
      <c r="AG48" s="277">
        <f t="shared" si="14"/>
        <v>0</v>
      </c>
      <c r="AH48" s="313" t="s">
        <v>176</v>
      </c>
      <c r="AI48" s="304">
        <f>SUM(AI21:AI22)</f>
        <v>30</v>
      </c>
    </row>
    <row r="49" spans="2:35" ht="20.25" customHeight="1">
      <c r="B49" s="703" t="s">
        <v>170</v>
      </c>
      <c r="C49" s="704"/>
      <c r="D49" s="54">
        <f>SUM(D23:D24)</f>
        <v>3247</v>
      </c>
      <c r="E49" s="56">
        <f aca="true" t="shared" si="29" ref="E49:L49">SUM(E23:E24)</f>
        <v>3340</v>
      </c>
      <c r="F49" s="270">
        <f t="shared" si="19"/>
        <v>0.9721556886227545</v>
      </c>
      <c r="G49" s="56">
        <f t="shared" si="29"/>
        <v>2826</v>
      </c>
      <c r="H49" s="59">
        <f t="shared" si="29"/>
        <v>421</v>
      </c>
      <c r="I49" s="380">
        <f t="shared" si="29"/>
        <v>284</v>
      </c>
      <c r="J49" s="381">
        <f t="shared" si="29"/>
        <v>111</v>
      </c>
      <c r="K49" s="381">
        <f t="shared" si="29"/>
        <v>1</v>
      </c>
      <c r="L49" s="382">
        <f t="shared" si="29"/>
        <v>25</v>
      </c>
      <c r="M49" s="389">
        <f t="shared" si="20"/>
        <v>0.12965814598090544</v>
      </c>
      <c r="N49" s="102">
        <f>SUM(N23:N24)</f>
        <v>1497</v>
      </c>
      <c r="O49" s="106">
        <f>SUM(O23:O24)</f>
        <v>1367</v>
      </c>
      <c r="P49" s="97">
        <f>SUM(P23:P24)</f>
        <v>130</v>
      </c>
      <c r="Q49" s="342">
        <f t="shared" si="21"/>
        <v>0.4610409608869726</v>
      </c>
      <c r="R49" s="118">
        <f t="shared" si="21"/>
        <v>0.4210040036957191</v>
      </c>
      <c r="S49" s="112">
        <f t="shared" si="21"/>
        <v>0.04003695719125346</v>
      </c>
      <c r="T49" s="300">
        <f>SUM(T23:T24)</f>
        <v>21</v>
      </c>
      <c r="U49" s="290">
        <f t="shared" si="22"/>
        <v>0.006467508469356329</v>
      </c>
      <c r="V49" s="300">
        <f>SUM(V23:V24)</f>
        <v>407</v>
      </c>
      <c r="W49" s="328">
        <f t="shared" si="23"/>
        <v>0.12534647366800122</v>
      </c>
      <c r="X49" s="300">
        <f>SUM(X23:X24)</f>
        <v>313</v>
      </c>
      <c r="Y49" s="290">
        <f t="shared" si="24"/>
        <v>0.09639667385278719</v>
      </c>
      <c r="Z49" s="76">
        <f>SUM(Z23:Z24)</f>
        <v>944</v>
      </c>
      <c r="AA49" s="77">
        <f>SUM(AA23:AA24)</f>
        <v>2109</v>
      </c>
      <c r="AB49" s="77">
        <f>SUM(AB23:AB24)</f>
        <v>194</v>
      </c>
      <c r="AC49" s="69">
        <f t="shared" si="10"/>
        <v>0</v>
      </c>
      <c r="AD49" s="335">
        <f t="shared" si="25"/>
        <v>0.29072990452725594</v>
      </c>
      <c r="AE49" s="84">
        <f t="shared" si="25"/>
        <v>0.6495226362796428</v>
      </c>
      <c r="AF49" s="84">
        <f t="shared" si="25"/>
        <v>0.05974745919310132</v>
      </c>
      <c r="AG49" s="277">
        <f t="shared" si="14"/>
        <v>0</v>
      </c>
      <c r="AH49" s="313" t="s">
        <v>176</v>
      </c>
      <c r="AI49" s="304">
        <f>SUM(AI23:AI24)</f>
        <v>73</v>
      </c>
    </row>
    <row r="50" spans="2:35" ht="20.25" customHeight="1">
      <c r="B50" s="703" t="s">
        <v>171</v>
      </c>
      <c r="C50" s="704"/>
      <c r="D50" s="54">
        <f>SUM(D25:D30)</f>
        <v>4024</v>
      </c>
      <c r="E50" s="56">
        <f aca="true" t="shared" si="30" ref="E50:L50">SUM(E25:E30)</f>
        <v>4087</v>
      </c>
      <c r="F50" s="270">
        <f t="shared" si="19"/>
        <v>0.9845852703694642</v>
      </c>
      <c r="G50" s="56">
        <f t="shared" si="30"/>
        <v>3570</v>
      </c>
      <c r="H50" s="59">
        <f t="shared" si="30"/>
        <v>454</v>
      </c>
      <c r="I50" s="380">
        <f t="shared" si="30"/>
        <v>329</v>
      </c>
      <c r="J50" s="381">
        <f t="shared" si="30"/>
        <v>99</v>
      </c>
      <c r="K50" s="381">
        <f t="shared" si="30"/>
        <v>9</v>
      </c>
      <c r="L50" s="382">
        <f t="shared" si="30"/>
        <v>17</v>
      </c>
      <c r="M50" s="389">
        <f t="shared" si="20"/>
        <v>0.11282306163021869</v>
      </c>
      <c r="N50" s="102">
        <f>SUM(N25:N30)</f>
        <v>1535</v>
      </c>
      <c r="O50" s="106">
        <f>SUM(O25:O30)</f>
        <v>1305</v>
      </c>
      <c r="P50" s="97">
        <f>SUM(P25:P30)</f>
        <v>230</v>
      </c>
      <c r="Q50" s="342">
        <f t="shared" si="21"/>
        <v>0.38146123260437376</v>
      </c>
      <c r="R50" s="118">
        <f t="shared" si="21"/>
        <v>0.32430417495029823</v>
      </c>
      <c r="S50" s="112">
        <f t="shared" si="21"/>
        <v>0.05715705765407555</v>
      </c>
      <c r="T50" s="300">
        <f>SUM(T25:T30)</f>
        <v>1</v>
      </c>
      <c r="U50" s="290">
        <f t="shared" si="22"/>
        <v>0.00024850894632206757</v>
      </c>
      <c r="V50" s="300">
        <f>SUM(V25:V30)</f>
        <v>525</v>
      </c>
      <c r="W50" s="328">
        <f t="shared" si="23"/>
        <v>0.13046719681908547</v>
      </c>
      <c r="X50" s="300">
        <f>SUM(X25:X30)</f>
        <v>53</v>
      </c>
      <c r="Y50" s="290">
        <f t="shared" si="24"/>
        <v>0.013170974155069582</v>
      </c>
      <c r="Z50" s="76">
        <f>SUM(Z25:Z30)</f>
        <v>1613</v>
      </c>
      <c r="AA50" s="77">
        <f>SUM(AA25:AA30)</f>
        <v>2227</v>
      </c>
      <c r="AB50" s="77">
        <f>SUM(AB25:AB30)</f>
        <v>184</v>
      </c>
      <c r="AC50" s="69">
        <f t="shared" si="10"/>
        <v>0</v>
      </c>
      <c r="AD50" s="335">
        <f t="shared" si="25"/>
        <v>0.400844930417495</v>
      </c>
      <c r="AE50" s="84">
        <f t="shared" si="25"/>
        <v>0.5534294234592445</v>
      </c>
      <c r="AF50" s="84">
        <f t="shared" si="25"/>
        <v>0.04572564612326044</v>
      </c>
      <c r="AG50" s="277">
        <f t="shared" si="14"/>
        <v>0</v>
      </c>
      <c r="AH50" s="313" t="s">
        <v>176</v>
      </c>
      <c r="AI50" s="304">
        <f>SUM(AI25:AI30)</f>
        <v>132</v>
      </c>
    </row>
    <row r="51" spans="2:35" ht="20.25" customHeight="1" thickBot="1">
      <c r="B51" s="694" t="s">
        <v>172</v>
      </c>
      <c r="C51" s="695"/>
      <c r="D51" s="52">
        <f>SUM(D31:D37)</f>
        <v>4828</v>
      </c>
      <c r="E51" s="57">
        <f aca="true" t="shared" si="31" ref="E51:L51">SUM(E31:E37)</f>
        <v>4990</v>
      </c>
      <c r="F51" s="268">
        <f t="shared" si="19"/>
        <v>0.9675350701402805</v>
      </c>
      <c r="G51" s="57">
        <f t="shared" si="31"/>
        <v>4192</v>
      </c>
      <c r="H51" s="60">
        <f t="shared" si="31"/>
        <v>634</v>
      </c>
      <c r="I51" s="373">
        <f t="shared" si="31"/>
        <v>460</v>
      </c>
      <c r="J51" s="374">
        <f t="shared" si="31"/>
        <v>146</v>
      </c>
      <c r="K51" s="374">
        <f t="shared" si="31"/>
        <v>7</v>
      </c>
      <c r="L51" s="375">
        <f t="shared" si="31"/>
        <v>21</v>
      </c>
      <c r="M51" s="390">
        <f t="shared" si="20"/>
        <v>0.13131731565865784</v>
      </c>
      <c r="N51" s="103">
        <f>SUM(N31:N37)</f>
        <v>2095</v>
      </c>
      <c r="O51" s="107">
        <f>SUM(O31:O37)</f>
        <v>1912</v>
      </c>
      <c r="P51" s="98">
        <f>SUM(P31:P37)</f>
        <v>183</v>
      </c>
      <c r="Q51" s="343">
        <f t="shared" si="21"/>
        <v>0.433927091963546</v>
      </c>
      <c r="R51" s="119">
        <f t="shared" si="21"/>
        <v>0.396023198011599</v>
      </c>
      <c r="S51" s="113">
        <f t="shared" si="21"/>
        <v>0.037903893951946974</v>
      </c>
      <c r="T51" s="297">
        <f>SUM(T31:T37)</f>
        <v>37</v>
      </c>
      <c r="U51" s="292">
        <f t="shared" si="22"/>
        <v>0.0076636288318144155</v>
      </c>
      <c r="V51" s="297">
        <f>SUM(V31:V37)</f>
        <v>516</v>
      </c>
      <c r="W51" s="329">
        <f t="shared" si="23"/>
        <v>0.10687655343827672</v>
      </c>
      <c r="X51" s="297">
        <f>SUM(X31:X37)</f>
        <v>426</v>
      </c>
      <c r="Y51" s="292">
        <f t="shared" si="24"/>
        <v>0.08823529411764706</v>
      </c>
      <c r="Z51" s="78">
        <f>SUM(Z31:Z37)</f>
        <v>1550</v>
      </c>
      <c r="AA51" s="79">
        <f>SUM(AA31:AA37)</f>
        <v>3100</v>
      </c>
      <c r="AB51" s="79">
        <f>SUM(AB31:AB37)</f>
        <v>177</v>
      </c>
      <c r="AC51" s="72">
        <f t="shared" si="10"/>
        <v>1</v>
      </c>
      <c r="AD51" s="336">
        <f t="shared" si="25"/>
        <v>0.32104391052195524</v>
      </c>
      <c r="AE51" s="85">
        <f t="shared" si="25"/>
        <v>0.6420878210439105</v>
      </c>
      <c r="AF51" s="85">
        <f t="shared" si="25"/>
        <v>0.03666114333057167</v>
      </c>
      <c r="AG51" s="275">
        <f t="shared" si="14"/>
        <v>0.00020712510356255177</v>
      </c>
      <c r="AH51" s="314" t="s">
        <v>176</v>
      </c>
      <c r="AI51" s="305">
        <f>SUM(AI31:AI37)</f>
        <v>166</v>
      </c>
    </row>
    <row r="52" spans="2:35" ht="32.25" customHeight="1" thickBot="1">
      <c r="B52" s="696" t="s">
        <v>123</v>
      </c>
      <c r="C52" s="697"/>
      <c r="D52" s="43">
        <f>SUM(D45:D51)</f>
        <v>18416</v>
      </c>
      <c r="E52" s="58">
        <f aca="true" t="shared" si="32" ref="E52:L52">SUM(E45:E51)</f>
        <v>18980</v>
      </c>
      <c r="F52" s="269">
        <f t="shared" si="19"/>
        <v>0.9702845100105374</v>
      </c>
      <c r="G52" s="58">
        <f t="shared" si="32"/>
        <v>16109</v>
      </c>
      <c r="H52" s="61">
        <f t="shared" si="32"/>
        <v>2305</v>
      </c>
      <c r="I52" s="376">
        <f t="shared" si="32"/>
        <v>1659</v>
      </c>
      <c r="J52" s="377">
        <f t="shared" si="32"/>
        <v>525</v>
      </c>
      <c r="K52" s="377">
        <f t="shared" si="32"/>
        <v>27</v>
      </c>
      <c r="L52" s="378">
        <f t="shared" si="32"/>
        <v>94</v>
      </c>
      <c r="M52" s="394">
        <f t="shared" si="20"/>
        <v>0.12516290182450043</v>
      </c>
      <c r="N52" s="346">
        <f>SUM(N45:N51)</f>
        <v>7733</v>
      </c>
      <c r="O52" s="109">
        <f>SUM(O45:O51)</f>
        <v>6815</v>
      </c>
      <c r="P52" s="100">
        <f>SUM(P45:P51)</f>
        <v>918</v>
      </c>
      <c r="Q52" s="343">
        <f t="shared" si="21"/>
        <v>0.4199066029539531</v>
      </c>
      <c r="R52" s="119">
        <f t="shared" si="21"/>
        <v>0.37005864465682015</v>
      </c>
      <c r="S52" s="113">
        <f t="shared" si="21"/>
        <v>0.04984795829713293</v>
      </c>
      <c r="T52" s="298">
        <f>SUM(T45:T51)</f>
        <v>78</v>
      </c>
      <c r="U52" s="301">
        <f t="shared" si="22"/>
        <v>0.004235447437011294</v>
      </c>
      <c r="V52" s="298">
        <f>SUM(V45:V51)</f>
        <v>2033</v>
      </c>
      <c r="W52" s="333">
        <f t="shared" si="23"/>
        <v>0.11039313640312771</v>
      </c>
      <c r="X52" s="298">
        <f>SUM(X45:X51)</f>
        <v>862</v>
      </c>
      <c r="Y52" s="301">
        <f t="shared" si="24"/>
        <v>0.046807124239791484</v>
      </c>
      <c r="Z52" s="70">
        <f>SUM(Z45:Z51)</f>
        <v>5980</v>
      </c>
      <c r="AA52" s="71">
        <f>SUM(AA45:AA51)</f>
        <v>11461</v>
      </c>
      <c r="AB52" s="71">
        <f>SUM(AB45:AB51)</f>
        <v>974</v>
      </c>
      <c r="AC52" s="72">
        <f t="shared" si="10"/>
        <v>1</v>
      </c>
      <c r="AD52" s="339">
        <f t="shared" si="25"/>
        <v>0.3247176368375326</v>
      </c>
      <c r="AE52" s="87">
        <f t="shared" si="25"/>
        <v>0.6223392701998263</v>
      </c>
      <c r="AF52" s="87">
        <f t="shared" si="25"/>
        <v>0.05288879235447437</v>
      </c>
      <c r="AG52" s="273">
        <f t="shared" si="14"/>
        <v>5.4300608166811465E-05</v>
      </c>
      <c r="AH52" s="325" t="s">
        <v>176</v>
      </c>
      <c r="AI52" s="311">
        <f>SUM(AI45:AI51)</f>
        <v>562</v>
      </c>
    </row>
    <row r="53" spans="7:19" ht="13.5">
      <c r="G53" s="46"/>
      <c r="H53" s="92"/>
      <c r="I53" s="92"/>
      <c r="J53" s="92"/>
      <c r="K53" s="92"/>
      <c r="L53" s="92"/>
      <c r="M53" s="29"/>
      <c r="N53" s="47"/>
      <c r="O53" s="47"/>
      <c r="P53" s="47"/>
      <c r="Q53" s="48"/>
      <c r="R53" s="48"/>
      <c r="S53" s="48"/>
    </row>
  </sheetData>
  <mergeCells count="34">
    <mergeCell ref="N3:P3"/>
    <mergeCell ref="Q3:S3"/>
    <mergeCell ref="H3:L3"/>
    <mergeCell ref="E3:E4"/>
    <mergeCell ref="D3:D4"/>
    <mergeCell ref="AI3:AI4"/>
    <mergeCell ref="AH3:AH4"/>
    <mergeCell ref="F3:F4"/>
    <mergeCell ref="Z3:AC3"/>
    <mergeCell ref="AD3:AG3"/>
    <mergeCell ref="T3:U3"/>
    <mergeCell ref="V3:W3"/>
    <mergeCell ref="X3:Y3"/>
    <mergeCell ref="M3:M4"/>
    <mergeCell ref="B3:B4"/>
    <mergeCell ref="C3:C4"/>
    <mergeCell ref="B5:B10"/>
    <mergeCell ref="B11:B12"/>
    <mergeCell ref="B13:B20"/>
    <mergeCell ref="B21:B22"/>
    <mergeCell ref="B23:B24"/>
    <mergeCell ref="B25:B30"/>
    <mergeCell ref="B31:B37"/>
    <mergeCell ref="B39:C39"/>
    <mergeCell ref="B40:C40"/>
    <mergeCell ref="B42:C42"/>
    <mergeCell ref="B45:C45"/>
    <mergeCell ref="B46:C46"/>
    <mergeCell ref="B47:C47"/>
    <mergeCell ref="B48:C48"/>
    <mergeCell ref="B49:C49"/>
    <mergeCell ref="B50:C50"/>
    <mergeCell ref="B51:C51"/>
    <mergeCell ref="B52:C52"/>
  </mergeCells>
  <printOptions/>
  <pageMargins left="0.5905511811023623" right="0.1968503937007874" top="0.59" bottom="0.3937007874015748" header="0.5118110236220472" footer="0.36"/>
  <pageSetup horizontalDpi="600" verticalDpi="600" orientation="portrait" paperSize="9" scale="76" r:id="rId1"/>
  <headerFooter alignWithMargins="0">
    <oddFooter>&amp;C３歳児健康診査結果　（平成26年度）　その１　〔&amp;P/&amp;N〕</oddFooter>
  </headerFooter>
  <colBreaks count="2" manualBreakCount="2">
    <brk id="13" max="51" man="1"/>
    <brk id="25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57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B1" sqref="B1"/>
    </sheetView>
  </sheetViews>
  <sheetFormatPr defaultColWidth="5.75390625" defaultRowHeight="13.5"/>
  <cols>
    <col min="1" max="1" width="3.75390625" style="20" customWidth="1"/>
    <col min="2" max="2" width="8.625" style="21" customWidth="1"/>
    <col min="3" max="3" width="11.625" style="21" customWidth="1"/>
    <col min="4" max="4" width="6.375" style="13" customWidth="1"/>
    <col min="5" max="5" width="6.25390625" style="13" customWidth="1"/>
    <col min="6" max="6" width="4.75390625" style="13" customWidth="1"/>
    <col min="7" max="7" width="6.125" style="13" customWidth="1"/>
    <col min="8" max="19" width="3.875" style="13" customWidth="1"/>
    <col min="20" max="25" width="3.625" style="13" customWidth="1"/>
    <col min="26" max="27" width="4.625" style="13" customWidth="1"/>
    <col min="28" max="28" width="4.50390625" style="20" customWidth="1"/>
    <col min="29" max="48" width="3.875" style="20" customWidth="1"/>
    <col min="49" max="50" width="5.50390625" style="20" customWidth="1"/>
    <col min="51" max="16384" width="5.75390625" style="20" customWidth="1"/>
  </cols>
  <sheetData>
    <row r="1" spans="2:46" s="400" customFormat="1" ht="27" customHeight="1">
      <c r="B1" s="399"/>
      <c r="C1" s="401"/>
      <c r="D1" s="402"/>
      <c r="E1" s="403" t="s">
        <v>208</v>
      </c>
      <c r="F1" s="402"/>
      <c r="G1" s="402"/>
      <c r="I1" s="402"/>
      <c r="J1" s="402"/>
      <c r="K1" s="402"/>
      <c r="M1" s="402"/>
      <c r="N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</row>
    <row r="2" spans="3:46" ht="6" customHeight="1" thickBot="1">
      <c r="C2" s="22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2:50" s="21" customFormat="1" ht="36.75" customHeight="1">
      <c r="B3" s="736" t="s">
        <v>173</v>
      </c>
      <c r="C3" s="738" t="s">
        <v>122</v>
      </c>
      <c r="D3" s="769" t="s">
        <v>132</v>
      </c>
      <c r="E3" s="766" t="s">
        <v>133</v>
      </c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8"/>
      <c r="Z3" s="157" t="s">
        <v>131</v>
      </c>
      <c r="AA3" s="158" t="s">
        <v>131</v>
      </c>
      <c r="AB3" s="766" t="s">
        <v>134</v>
      </c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7"/>
      <c r="AP3" s="767"/>
      <c r="AQ3" s="767"/>
      <c r="AR3" s="767"/>
      <c r="AS3" s="767"/>
      <c r="AT3" s="767"/>
      <c r="AU3" s="767"/>
      <c r="AV3" s="767"/>
      <c r="AW3" s="157" t="s">
        <v>131</v>
      </c>
      <c r="AX3" s="158" t="s">
        <v>131</v>
      </c>
    </row>
    <row r="4" spans="2:50" s="21" customFormat="1" ht="27" customHeight="1" thickBot="1">
      <c r="B4" s="737"/>
      <c r="C4" s="739"/>
      <c r="D4" s="770"/>
      <c r="E4" s="184" t="s">
        <v>128</v>
      </c>
      <c r="F4" s="185" t="s">
        <v>49</v>
      </c>
      <c r="G4" s="185" t="s">
        <v>50</v>
      </c>
      <c r="H4" s="185" t="s">
        <v>51</v>
      </c>
      <c r="I4" s="185" t="s">
        <v>52</v>
      </c>
      <c r="J4" s="185" t="s">
        <v>53</v>
      </c>
      <c r="K4" s="185" t="s">
        <v>54</v>
      </c>
      <c r="L4" s="185" t="s">
        <v>55</v>
      </c>
      <c r="M4" s="185" t="s">
        <v>56</v>
      </c>
      <c r="N4" s="185" t="s">
        <v>57</v>
      </c>
      <c r="O4" s="185" t="s">
        <v>58</v>
      </c>
      <c r="P4" s="185" t="s">
        <v>59</v>
      </c>
      <c r="Q4" s="185" t="s">
        <v>60</v>
      </c>
      <c r="R4" s="185" t="s">
        <v>61</v>
      </c>
      <c r="S4" s="185" t="s">
        <v>62</v>
      </c>
      <c r="T4" s="185" t="s">
        <v>63</v>
      </c>
      <c r="U4" s="185" t="s">
        <v>64</v>
      </c>
      <c r="V4" s="185" t="s">
        <v>65</v>
      </c>
      <c r="W4" s="185" t="s">
        <v>66</v>
      </c>
      <c r="X4" s="185" t="s">
        <v>67</v>
      </c>
      <c r="Y4" s="186" t="s">
        <v>68</v>
      </c>
      <c r="Z4" s="187" t="s">
        <v>129</v>
      </c>
      <c r="AA4" s="188" t="s">
        <v>130</v>
      </c>
      <c r="AB4" s="184" t="s">
        <v>128</v>
      </c>
      <c r="AC4" s="185" t="s">
        <v>49</v>
      </c>
      <c r="AD4" s="185" t="s">
        <v>50</v>
      </c>
      <c r="AE4" s="189" t="s">
        <v>51</v>
      </c>
      <c r="AF4" s="190" t="s">
        <v>52</v>
      </c>
      <c r="AG4" s="190" t="s">
        <v>53</v>
      </c>
      <c r="AH4" s="190" t="s">
        <v>54</v>
      </c>
      <c r="AI4" s="190" t="s">
        <v>55</v>
      </c>
      <c r="AJ4" s="190" t="s">
        <v>56</v>
      </c>
      <c r="AK4" s="190" t="s">
        <v>57</v>
      </c>
      <c r="AL4" s="190" t="s">
        <v>58</v>
      </c>
      <c r="AM4" s="190" t="s">
        <v>59</v>
      </c>
      <c r="AN4" s="190" t="s">
        <v>60</v>
      </c>
      <c r="AO4" s="190" t="s">
        <v>61</v>
      </c>
      <c r="AP4" s="190" t="s">
        <v>62</v>
      </c>
      <c r="AQ4" s="190" t="s">
        <v>63</v>
      </c>
      <c r="AR4" s="190" t="s">
        <v>64</v>
      </c>
      <c r="AS4" s="190" t="s">
        <v>65</v>
      </c>
      <c r="AT4" s="190" t="s">
        <v>66</v>
      </c>
      <c r="AU4" s="190" t="s">
        <v>67</v>
      </c>
      <c r="AV4" s="191" t="s">
        <v>68</v>
      </c>
      <c r="AW4" s="187" t="s">
        <v>129</v>
      </c>
      <c r="AX4" s="188" t="s">
        <v>130</v>
      </c>
    </row>
    <row r="5" spans="1:50" ht="20.25" customHeight="1" thickBot="1">
      <c r="A5" s="18">
        <v>1</v>
      </c>
      <c r="B5" s="735" t="s">
        <v>74</v>
      </c>
      <c r="C5" s="281" t="s">
        <v>17</v>
      </c>
      <c r="D5" s="143">
        <f>'3歳（その1）'!D5</f>
        <v>125</v>
      </c>
      <c r="E5" s="172">
        <f>D5-SUM(F5:Y5)</f>
        <v>106</v>
      </c>
      <c r="F5" s="194">
        <v>4</v>
      </c>
      <c r="G5" s="194">
        <v>6</v>
      </c>
      <c r="H5" s="194">
        <v>2</v>
      </c>
      <c r="I5" s="194">
        <v>3</v>
      </c>
      <c r="J5" s="194">
        <v>2</v>
      </c>
      <c r="K5" s="194">
        <v>0</v>
      </c>
      <c r="L5" s="194">
        <v>0</v>
      </c>
      <c r="M5" s="194">
        <v>2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5">
        <v>0</v>
      </c>
      <c r="Z5" s="196">
        <f aca="true" t="shared" si="0" ref="Z5:Z37">SUM(J5:Y5)</f>
        <v>4</v>
      </c>
      <c r="AA5" s="195">
        <f aca="true" t="shared" si="1" ref="AA5:AA37">SUM(N5:Y5)</f>
        <v>0</v>
      </c>
      <c r="AB5" s="228">
        <f>E5/$D5*100</f>
        <v>84.8</v>
      </c>
      <c r="AC5" s="229">
        <f aca="true" t="shared" si="2" ref="AC5:AC52">F5/$D5*100</f>
        <v>3.2</v>
      </c>
      <c r="AD5" s="229">
        <f aca="true" t="shared" si="3" ref="AD5:AD52">G5/$D5*100</f>
        <v>4.8</v>
      </c>
      <c r="AE5" s="229">
        <f aca="true" t="shared" si="4" ref="AE5:AE52">H5/$D5*100</f>
        <v>1.6</v>
      </c>
      <c r="AF5" s="229">
        <f aca="true" t="shared" si="5" ref="AF5:AF52">I5/$D5*100</f>
        <v>2.4</v>
      </c>
      <c r="AG5" s="229">
        <f aca="true" t="shared" si="6" ref="AG5:AG52">J5/$D5*100</f>
        <v>1.6</v>
      </c>
      <c r="AH5" s="229">
        <f aca="true" t="shared" si="7" ref="AH5:AH52">K5/$D5*100</f>
        <v>0</v>
      </c>
      <c r="AI5" s="229">
        <f aca="true" t="shared" si="8" ref="AI5:AI52">L5/$D5*100</f>
        <v>0</v>
      </c>
      <c r="AJ5" s="229">
        <f aca="true" t="shared" si="9" ref="AJ5:AJ52">M5/$D5*100</f>
        <v>1.6</v>
      </c>
      <c r="AK5" s="229">
        <f aca="true" t="shared" si="10" ref="AK5:AK52">N5/$D5*100</f>
        <v>0</v>
      </c>
      <c r="AL5" s="229">
        <f aca="true" t="shared" si="11" ref="AL5:AL52">O5/$D5*100</f>
        <v>0</v>
      </c>
      <c r="AM5" s="229">
        <f aca="true" t="shared" si="12" ref="AM5:AM52">P5/$D5*100</f>
        <v>0</v>
      </c>
      <c r="AN5" s="229">
        <f aca="true" t="shared" si="13" ref="AN5:AN52">Q5/$D5*100</f>
        <v>0</v>
      </c>
      <c r="AO5" s="229">
        <f aca="true" t="shared" si="14" ref="AO5:AO52">R5/$D5*100</f>
        <v>0</v>
      </c>
      <c r="AP5" s="229">
        <f aca="true" t="shared" si="15" ref="AP5:AP52">S5/$D5*100</f>
        <v>0</v>
      </c>
      <c r="AQ5" s="229">
        <f aca="true" t="shared" si="16" ref="AQ5:AQ52">T5/$D5*100</f>
        <v>0</v>
      </c>
      <c r="AR5" s="229">
        <f aca="true" t="shared" si="17" ref="AR5:AR52">U5/$D5*100</f>
        <v>0</v>
      </c>
      <c r="AS5" s="229">
        <f aca="true" t="shared" si="18" ref="AS5:AS52">V5/$D5*100</f>
        <v>0</v>
      </c>
      <c r="AT5" s="229">
        <f aca="true" t="shared" si="19" ref="AT5:AT52">W5/$D5*100</f>
        <v>0</v>
      </c>
      <c r="AU5" s="229">
        <f aca="true" t="shared" si="20" ref="AU5:AU52">X5/$D5*100</f>
        <v>0</v>
      </c>
      <c r="AV5" s="230">
        <f aca="true" t="shared" si="21" ref="AV5:AV52">Y5/$D5*100</f>
        <v>0</v>
      </c>
      <c r="AW5" s="228">
        <f aca="true" t="shared" si="22" ref="AW5:AW52">Z5/$D5*100</f>
        <v>3.2</v>
      </c>
      <c r="AX5" s="244">
        <f aca="true" t="shared" si="23" ref="AX5:AX52">AA5/$D5*100</f>
        <v>0</v>
      </c>
    </row>
    <row r="6" spans="1:50" ht="20.25" customHeight="1" thickBot="1">
      <c r="A6" s="18">
        <v>2</v>
      </c>
      <c r="B6" s="740"/>
      <c r="C6" s="282" t="s">
        <v>18</v>
      </c>
      <c r="D6" s="144">
        <f>'3歳（その1）'!D6</f>
        <v>59</v>
      </c>
      <c r="E6" s="147">
        <f aca="true" t="shared" si="24" ref="E6:E37">D6-SUM(F6:Y6)</f>
        <v>46</v>
      </c>
      <c r="F6" s="128">
        <v>1</v>
      </c>
      <c r="G6" s="128">
        <v>0</v>
      </c>
      <c r="H6" s="128">
        <v>6</v>
      </c>
      <c r="I6" s="128">
        <v>3</v>
      </c>
      <c r="J6" s="128">
        <v>2</v>
      </c>
      <c r="K6" s="128">
        <v>0</v>
      </c>
      <c r="L6" s="128">
        <v>0</v>
      </c>
      <c r="M6" s="128">
        <v>0</v>
      </c>
      <c r="N6" s="128">
        <v>0</v>
      </c>
      <c r="O6" s="128">
        <v>1</v>
      </c>
      <c r="P6" s="128">
        <v>0</v>
      </c>
      <c r="Q6" s="128">
        <v>0</v>
      </c>
      <c r="R6" s="128">
        <v>0</v>
      </c>
      <c r="S6" s="128">
        <v>0</v>
      </c>
      <c r="T6" s="128">
        <v>0</v>
      </c>
      <c r="U6" s="128">
        <v>0</v>
      </c>
      <c r="V6" s="128">
        <v>0</v>
      </c>
      <c r="W6" s="128">
        <v>0</v>
      </c>
      <c r="X6" s="128">
        <v>0</v>
      </c>
      <c r="Y6" s="148">
        <v>0</v>
      </c>
      <c r="Z6" s="159">
        <f t="shared" si="0"/>
        <v>3</v>
      </c>
      <c r="AA6" s="148">
        <f t="shared" si="1"/>
        <v>1</v>
      </c>
      <c r="AB6" s="231">
        <f aca="true" t="shared" si="25" ref="AB6:AB52">E6/$D6*100</f>
        <v>77.96610169491525</v>
      </c>
      <c r="AC6" s="232">
        <f t="shared" si="2"/>
        <v>1.694915254237288</v>
      </c>
      <c r="AD6" s="232">
        <f t="shared" si="3"/>
        <v>0</v>
      </c>
      <c r="AE6" s="232">
        <f t="shared" si="4"/>
        <v>10.16949152542373</v>
      </c>
      <c r="AF6" s="232">
        <f t="shared" si="5"/>
        <v>5.084745762711865</v>
      </c>
      <c r="AG6" s="232">
        <f t="shared" si="6"/>
        <v>3.389830508474576</v>
      </c>
      <c r="AH6" s="232">
        <f t="shared" si="7"/>
        <v>0</v>
      </c>
      <c r="AI6" s="232">
        <f t="shared" si="8"/>
        <v>0</v>
      </c>
      <c r="AJ6" s="232">
        <f t="shared" si="9"/>
        <v>0</v>
      </c>
      <c r="AK6" s="232">
        <f t="shared" si="10"/>
        <v>0</v>
      </c>
      <c r="AL6" s="232">
        <f t="shared" si="11"/>
        <v>1.694915254237288</v>
      </c>
      <c r="AM6" s="232">
        <f t="shared" si="12"/>
        <v>0</v>
      </c>
      <c r="AN6" s="232">
        <f t="shared" si="13"/>
        <v>0</v>
      </c>
      <c r="AO6" s="232">
        <f t="shared" si="14"/>
        <v>0</v>
      </c>
      <c r="AP6" s="232">
        <f t="shared" si="15"/>
        <v>0</v>
      </c>
      <c r="AQ6" s="232">
        <f t="shared" si="16"/>
        <v>0</v>
      </c>
      <c r="AR6" s="232">
        <f t="shared" si="17"/>
        <v>0</v>
      </c>
      <c r="AS6" s="232">
        <f t="shared" si="18"/>
        <v>0</v>
      </c>
      <c r="AT6" s="232">
        <f t="shared" si="19"/>
        <v>0</v>
      </c>
      <c r="AU6" s="232">
        <f t="shared" si="20"/>
        <v>0</v>
      </c>
      <c r="AV6" s="233">
        <f t="shared" si="21"/>
        <v>0</v>
      </c>
      <c r="AW6" s="231">
        <f t="shared" si="22"/>
        <v>5.084745762711865</v>
      </c>
      <c r="AX6" s="245">
        <f t="shared" si="23"/>
        <v>1.694915254237288</v>
      </c>
    </row>
    <row r="7" spans="1:50" ht="20.25" customHeight="1" thickBot="1">
      <c r="A7" s="18">
        <v>3</v>
      </c>
      <c r="B7" s="740"/>
      <c r="C7" s="282" t="s">
        <v>19</v>
      </c>
      <c r="D7" s="144">
        <f>'3歳（その1）'!D7</f>
        <v>46</v>
      </c>
      <c r="E7" s="147">
        <f t="shared" si="24"/>
        <v>38</v>
      </c>
      <c r="F7" s="128">
        <v>2</v>
      </c>
      <c r="G7" s="128">
        <v>2</v>
      </c>
      <c r="H7" s="128">
        <v>1</v>
      </c>
      <c r="I7" s="128">
        <v>2</v>
      </c>
      <c r="J7" s="128">
        <v>1</v>
      </c>
      <c r="K7" s="128">
        <v>0</v>
      </c>
      <c r="L7" s="128">
        <v>0</v>
      </c>
      <c r="M7" s="129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128">
        <v>0</v>
      </c>
      <c r="V7" s="128">
        <v>0</v>
      </c>
      <c r="W7" s="128">
        <v>0</v>
      </c>
      <c r="X7" s="128">
        <v>0</v>
      </c>
      <c r="Y7" s="148">
        <v>0</v>
      </c>
      <c r="Z7" s="159">
        <f t="shared" si="0"/>
        <v>1</v>
      </c>
      <c r="AA7" s="148">
        <f t="shared" si="1"/>
        <v>0</v>
      </c>
      <c r="AB7" s="231">
        <f t="shared" si="25"/>
        <v>82.6086956521739</v>
      </c>
      <c r="AC7" s="232">
        <f t="shared" si="2"/>
        <v>4.3478260869565215</v>
      </c>
      <c r="AD7" s="232">
        <f t="shared" si="3"/>
        <v>4.3478260869565215</v>
      </c>
      <c r="AE7" s="232">
        <f t="shared" si="4"/>
        <v>2.1739130434782608</v>
      </c>
      <c r="AF7" s="232">
        <f t="shared" si="5"/>
        <v>4.3478260869565215</v>
      </c>
      <c r="AG7" s="232">
        <f t="shared" si="6"/>
        <v>2.1739130434782608</v>
      </c>
      <c r="AH7" s="232">
        <f t="shared" si="7"/>
        <v>0</v>
      </c>
      <c r="AI7" s="232">
        <f t="shared" si="8"/>
        <v>0</v>
      </c>
      <c r="AJ7" s="232">
        <f t="shared" si="9"/>
        <v>0</v>
      </c>
      <c r="AK7" s="232">
        <f t="shared" si="10"/>
        <v>0</v>
      </c>
      <c r="AL7" s="232">
        <f t="shared" si="11"/>
        <v>0</v>
      </c>
      <c r="AM7" s="232">
        <f t="shared" si="12"/>
        <v>0</v>
      </c>
      <c r="AN7" s="232">
        <f t="shared" si="13"/>
        <v>0</v>
      </c>
      <c r="AO7" s="232">
        <f t="shared" si="14"/>
        <v>0</v>
      </c>
      <c r="AP7" s="232">
        <f t="shared" si="15"/>
        <v>0</v>
      </c>
      <c r="AQ7" s="232">
        <f t="shared" si="16"/>
        <v>0</v>
      </c>
      <c r="AR7" s="232">
        <f t="shared" si="17"/>
        <v>0</v>
      </c>
      <c r="AS7" s="232">
        <f t="shared" si="18"/>
        <v>0</v>
      </c>
      <c r="AT7" s="232">
        <f t="shared" si="19"/>
        <v>0</v>
      </c>
      <c r="AU7" s="232">
        <f t="shared" si="20"/>
        <v>0</v>
      </c>
      <c r="AV7" s="233">
        <f t="shared" si="21"/>
        <v>0</v>
      </c>
      <c r="AW7" s="231">
        <f t="shared" si="22"/>
        <v>2.1739130434782608</v>
      </c>
      <c r="AX7" s="245">
        <f t="shared" si="23"/>
        <v>0</v>
      </c>
    </row>
    <row r="8" spans="1:50" ht="20.25" customHeight="1" thickBot="1">
      <c r="A8" s="18">
        <v>4</v>
      </c>
      <c r="B8" s="740"/>
      <c r="C8" s="282" t="s">
        <v>20</v>
      </c>
      <c r="D8" s="144">
        <f>'3歳（その1）'!D8</f>
        <v>66</v>
      </c>
      <c r="E8" s="147">
        <f t="shared" si="24"/>
        <v>60</v>
      </c>
      <c r="F8" s="128">
        <v>2</v>
      </c>
      <c r="G8" s="128">
        <v>1</v>
      </c>
      <c r="H8" s="128">
        <v>0</v>
      </c>
      <c r="I8" s="128">
        <v>1</v>
      </c>
      <c r="J8" s="128">
        <v>0</v>
      </c>
      <c r="K8" s="128">
        <v>0</v>
      </c>
      <c r="L8" s="128">
        <v>1</v>
      </c>
      <c r="M8" s="128">
        <v>0</v>
      </c>
      <c r="N8" s="128">
        <v>1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48">
        <v>0</v>
      </c>
      <c r="Z8" s="159">
        <f t="shared" si="0"/>
        <v>2</v>
      </c>
      <c r="AA8" s="148">
        <f t="shared" si="1"/>
        <v>1</v>
      </c>
      <c r="AB8" s="231">
        <f t="shared" si="25"/>
        <v>90.9090909090909</v>
      </c>
      <c r="AC8" s="232">
        <f t="shared" si="2"/>
        <v>3.0303030303030303</v>
      </c>
      <c r="AD8" s="232">
        <f t="shared" si="3"/>
        <v>1.5151515151515151</v>
      </c>
      <c r="AE8" s="232">
        <f t="shared" si="4"/>
        <v>0</v>
      </c>
      <c r="AF8" s="232">
        <f t="shared" si="5"/>
        <v>1.5151515151515151</v>
      </c>
      <c r="AG8" s="232">
        <f t="shared" si="6"/>
        <v>0</v>
      </c>
      <c r="AH8" s="232">
        <f t="shared" si="7"/>
        <v>0</v>
      </c>
      <c r="AI8" s="232">
        <f t="shared" si="8"/>
        <v>1.5151515151515151</v>
      </c>
      <c r="AJ8" s="232">
        <f t="shared" si="9"/>
        <v>0</v>
      </c>
      <c r="AK8" s="232">
        <f t="shared" si="10"/>
        <v>1.5151515151515151</v>
      </c>
      <c r="AL8" s="232">
        <f t="shared" si="11"/>
        <v>0</v>
      </c>
      <c r="AM8" s="232">
        <f t="shared" si="12"/>
        <v>0</v>
      </c>
      <c r="AN8" s="232">
        <f t="shared" si="13"/>
        <v>0</v>
      </c>
      <c r="AO8" s="232">
        <f t="shared" si="14"/>
        <v>0</v>
      </c>
      <c r="AP8" s="232">
        <f t="shared" si="15"/>
        <v>0</v>
      </c>
      <c r="AQ8" s="232">
        <f t="shared" si="16"/>
        <v>0</v>
      </c>
      <c r="AR8" s="232">
        <f t="shared" si="17"/>
        <v>0</v>
      </c>
      <c r="AS8" s="232">
        <f t="shared" si="18"/>
        <v>0</v>
      </c>
      <c r="AT8" s="232">
        <f t="shared" si="19"/>
        <v>0</v>
      </c>
      <c r="AU8" s="232">
        <f t="shared" si="20"/>
        <v>0</v>
      </c>
      <c r="AV8" s="233">
        <f t="shared" si="21"/>
        <v>0</v>
      </c>
      <c r="AW8" s="231">
        <f t="shared" si="22"/>
        <v>3.0303030303030303</v>
      </c>
      <c r="AX8" s="245">
        <f t="shared" si="23"/>
        <v>1.5151515151515151</v>
      </c>
    </row>
    <row r="9" spans="1:50" ht="20.25" customHeight="1" thickBot="1">
      <c r="A9" s="18">
        <v>5</v>
      </c>
      <c r="B9" s="740"/>
      <c r="C9" s="282" t="s">
        <v>36</v>
      </c>
      <c r="D9" s="144">
        <f>'3歳（その1）'!D9</f>
        <v>36</v>
      </c>
      <c r="E9" s="147">
        <f t="shared" si="24"/>
        <v>34</v>
      </c>
      <c r="F9" s="128">
        <v>1</v>
      </c>
      <c r="G9" s="128">
        <v>0</v>
      </c>
      <c r="H9" s="128">
        <v>0</v>
      </c>
      <c r="I9" s="128">
        <v>1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48">
        <v>0</v>
      </c>
      <c r="Z9" s="159">
        <f t="shared" si="0"/>
        <v>0</v>
      </c>
      <c r="AA9" s="148">
        <f t="shared" si="1"/>
        <v>0</v>
      </c>
      <c r="AB9" s="231">
        <f t="shared" si="25"/>
        <v>94.44444444444444</v>
      </c>
      <c r="AC9" s="232">
        <f t="shared" si="2"/>
        <v>2.7777777777777777</v>
      </c>
      <c r="AD9" s="232">
        <f t="shared" si="3"/>
        <v>0</v>
      </c>
      <c r="AE9" s="232">
        <f t="shared" si="4"/>
        <v>0</v>
      </c>
      <c r="AF9" s="232">
        <f t="shared" si="5"/>
        <v>2.7777777777777777</v>
      </c>
      <c r="AG9" s="232">
        <f t="shared" si="6"/>
        <v>0</v>
      </c>
      <c r="AH9" s="232">
        <f t="shared" si="7"/>
        <v>0</v>
      </c>
      <c r="AI9" s="232">
        <f t="shared" si="8"/>
        <v>0</v>
      </c>
      <c r="AJ9" s="232">
        <f t="shared" si="9"/>
        <v>0</v>
      </c>
      <c r="AK9" s="232">
        <f t="shared" si="10"/>
        <v>0</v>
      </c>
      <c r="AL9" s="232">
        <f t="shared" si="11"/>
        <v>0</v>
      </c>
      <c r="AM9" s="232">
        <f t="shared" si="12"/>
        <v>0</v>
      </c>
      <c r="AN9" s="232">
        <f t="shared" si="13"/>
        <v>0</v>
      </c>
      <c r="AO9" s="232">
        <f t="shared" si="14"/>
        <v>0</v>
      </c>
      <c r="AP9" s="232">
        <f t="shared" si="15"/>
        <v>0</v>
      </c>
      <c r="AQ9" s="232">
        <f t="shared" si="16"/>
        <v>0</v>
      </c>
      <c r="AR9" s="232">
        <f t="shared" si="17"/>
        <v>0</v>
      </c>
      <c r="AS9" s="232">
        <f t="shared" si="18"/>
        <v>0</v>
      </c>
      <c r="AT9" s="232">
        <f t="shared" si="19"/>
        <v>0</v>
      </c>
      <c r="AU9" s="232">
        <f t="shared" si="20"/>
        <v>0</v>
      </c>
      <c r="AV9" s="233">
        <f t="shared" si="21"/>
        <v>0</v>
      </c>
      <c r="AW9" s="231">
        <f t="shared" si="22"/>
        <v>0</v>
      </c>
      <c r="AX9" s="245">
        <f t="shared" si="23"/>
        <v>0</v>
      </c>
    </row>
    <row r="10" spans="1:50" ht="20.25" customHeight="1" thickBot="1">
      <c r="A10" s="18">
        <v>6</v>
      </c>
      <c r="B10" s="740"/>
      <c r="C10" s="283" t="s">
        <v>21</v>
      </c>
      <c r="D10" s="145">
        <f>'3歳（その1）'!D10</f>
        <v>42</v>
      </c>
      <c r="E10" s="166">
        <f t="shared" si="24"/>
        <v>29</v>
      </c>
      <c r="F10" s="200">
        <v>3</v>
      </c>
      <c r="G10" s="200">
        <v>3</v>
      </c>
      <c r="H10" s="200">
        <v>1</v>
      </c>
      <c r="I10" s="200">
        <v>2</v>
      </c>
      <c r="J10" s="200">
        <v>1</v>
      </c>
      <c r="K10" s="200">
        <v>0</v>
      </c>
      <c r="L10" s="200">
        <v>2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1</v>
      </c>
      <c r="U10" s="201">
        <v>0</v>
      </c>
      <c r="V10" s="200">
        <v>0</v>
      </c>
      <c r="W10" s="200">
        <v>0</v>
      </c>
      <c r="X10" s="200">
        <v>0</v>
      </c>
      <c r="Y10" s="202">
        <v>0</v>
      </c>
      <c r="Z10" s="203">
        <f t="shared" si="0"/>
        <v>4</v>
      </c>
      <c r="AA10" s="202">
        <f t="shared" si="1"/>
        <v>1</v>
      </c>
      <c r="AB10" s="234">
        <f t="shared" si="25"/>
        <v>69.04761904761905</v>
      </c>
      <c r="AC10" s="235">
        <f t="shared" si="2"/>
        <v>7.142857142857142</v>
      </c>
      <c r="AD10" s="235">
        <f t="shared" si="3"/>
        <v>7.142857142857142</v>
      </c>
      <c r="AE10" s="235">
        <f t="shared" si="4"/>
        <v>2.380952380952381</v>
      </c>
      <c r="AF10" s="235">
        <f t="shared" si="5"/>
        <v>4.761904761904762</v>
      </c>
      <c r="AG10" s="235">
        <f t="shared" si="6"/>
        <v>2.380952380952381</v>
      </c>
      <c r="AH10" s="235">
        <f t="shared" si="7"/>
        <v>0</v>
      </c>
      <c r="AI10" s="235">
        <f t="shared" si="8"/>
        <v>4.761904761904762</v>
      </c>
      <c r="AJ10" s="235">
        <f t="shared" si="9"/>
        <v>0</v>
      </c>
      <c r="AK10" s="235">
        <f t="shared" si="10"/>
        <v>0</v>
      </c>
      <c r="AL10" s="235">
        <f t="shared" si="11"/>
        <v>0</v>
      </c>
      <c r="AM10" s="235">
        <f t="shared" si="12"/>
        <v>0</v>
      </c>
      <c r="AN10" s="235">
        <f t="shared" si="13"/>
        <v>0</v>
      </c>
      <c r="AO10" s="235">
        <f t="shared" si="14"/>
        <v>0</v>
      </c>
      <c r="AP10" s="235">
        <f t="shared" si="15"/>
        <v>0</v>
      </c>
      <c r="AQ10" s="235">
        <f t="shared" si="16"/>
        <v>2.380952380952381</v>
      </c>
      <c r="AR10" s="235">
        <f t="shared" si="17"/>
        <v>0</v>
      </c>
      <c r="AS10" s="235">
        <f t="shared" si="18"/>
        <v>0</v>
      </c>
      <c r="AT10" s="235">
        <f t="shared" si="19"/>
        <v>0</v>
      </c>
      <c r="AU10" s="235">
        <f t="shared" si="20"/>
        <v>0</v>
      </c>
      <c r="AV10" s="236">
        <f t="shared" si="21"/>
        <v>0</v>
      </c>
      <c r="AW10" s="234">
        <f t="shared" si="22"/>
        <v>9.523809523809524</v>
      </c>
      <c r="AX10" s="246">
        <f t="shared" si="23"/>
        <v>2.380952380952381</v>
      </c>
    </row>
    <row r="11" spans="1:50" ht="20.25" customHeight="1" thickBot="1">
      <c r="A11" s="18">
        <v>7</v>
      </c>
      <c r="B11" s="735" t="s">
        <v>75</v>
      </c>
      <c r="C11" s="281" t="s">
        <v>22</v>
      </c>
      <c r="D11" s="143">
        <f>'3歳（その1）'!D11</f>
        <v>167</v>
      </c>
      <c r="E11" s="172">
        <f t="shared" si="24"/>
        <v>137</v>
      </c>
      <c r="F11" s="204">
        <v>11</v>
      </c>
      <c r="G11" s="204">
        <v>8</v>
      </c>
      <c r="H11" s="204">
        <v>2</v>
      </c>
      <c r="I11" s="204">
        <v>3</v>
      </c>
      <c r="J11" s="204">
        <v>0</v>
      </c>
      <c r="K11" s="204">
        <v>2</v>
      </c>
      <c r="L11" s="204">
        <v>1</v>
      </c>
      <c r="M11" s="204">
        <v>3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5">
        <v>0</v>
      </c>
      <c r="Z11" s="206">
        <f t="shared" si="0"/>
        <v>6</v>
      </c>
      <c r="AA11" s="205">
        <f t="shared" si="1"/>
        <v>0</v>
      </c>
      <c r="AB11" s="228">
        <f t="shared" si="25"/>
        <v>82.03592814371258</v>
      </c>
      <c r="AC11" s="229">
        <f t="shared" si="2"/>
        <v>6.58682634730539</v>
      </c>
      <c r="AD11" s="229">
        <f t="shared" si="3"/>
        <v>4.790419161676647</v>
      </c>
      <c r="AE11" s="229">
        <f t="shared" si="4"/>
        <v>1.1976047904191618</v>
      </c>
      <c r="AF11" s="229">
        <f t="shared" si="5"/>
        <v>1.7964071856287425</v>
      </c>
      <c r="AG11" s="229">
        <f t="shared" si="6"/>
        <v>0</v>
      </c>
      <c r="AH11" s="229">
        <f t="shared" si="7"/>
        <v>1.1976047904191618</v>
      </c>
      <c r="AI11" s="229">
        <f t="shared" si="8"/>
        <v>0.5988023952095809</v>
      </c>
      <c r="AJ11" s="229">
        <f t="shared" si="9"/>
        <v>1.7964071856287425</v>
      </c>
      <c r="AK11" s="229">
        <f t="shared" si="10"/>
        <v>0</v>
      </c>
      <c r="AL11" s="229">
        <f t="shared" si="11"/>
        <v>0</v>
      </c>
      <c r="AM11" s="229">
        <f t="shared" si="12"/>
        <v>0</v>
      </c>
      <c r="AN11" s="229">
        <f t="shared" si="13"/>
        <v>0</v>
      </c>
      <c r="AO11" s="229">
        <f t="shared" si="14"/>
        <v>0</v>
      </c>
      <c r="AP11" s="229">
        <f t="shared" si="15"/>
        <v>0</v>
      </c>
      <c r="AQ11" s="229">
        <f t="shared" si="16"/>
        <v>0</v>
      </c>
      <c r="AR11" s="229">
        <f t="shared" si="17"/>
        <v>0</v>
      </c>
      <c r="AS11" s="229">
        <f t="shared" si="18"/>
        <v>0</v>
      </c>
      <c r="AT11" s="229">
        <f t="shared" si="19"/>
        <v>0</v>
      </c>
      <c r="AU11" s="229">
        <f t="shared" si="20"/>
        <v>0</v>
      </c>
      <c r="AV11" s="230">
        <f t="shared" si="21"/>
        <v>0</v>
      </c>
      <c r="AW11" s="228">
        <f t="shared" si="22"/>
        <v>3.592814371257485</v>
      </c>
      <c r="AX11" s="244">
        <f t="shared" si="23"/>
        <v>0</v>
      </c>
    </row>
    <row r="12" spans="1:50" ht="20.25" customHeight="1" thickBot="1">
      <c r="A12" s="18">
        <v>8</v>
      </c>
      <c r="B12" s="735"/>
      <c r="C12" s="283" t="s">
        <v>23</v>
      </c>
      <c r="D12" s="145">
        <f>'3歳（その1）'!D12</f>
        <v>437</v>
      </c>
      <c r="E12" s="166">
        <f t="shared" si="24"/>
        <v>371</v>
      </c>
      <c r="F12" s="197">
        <v>14</v>
      </c>
      <c r="G12" s="197">
        <v>28</v>
      </c>
      <c r="H12" s="197">
        <v>7</v>
      </c>
      <c r="I12" s="197">
        <v>5</v>
      </c>
      <c r="J12" s="197">
        <v>4</v>
      </c>
      <c r="K12" s="197">
        <v>1</v>
      </c>
      <c r="L12" s="197">
        <v>1</v>
      </c>
      <c r="M12" s="197">
        <v>2</v>
      </c>
      <c r="N12" s="197">
        <v>0</v>
      </c>
      <c r="O12" s="197">
        <v>2</v>
      </c>
      <c r="P12" s="197">
        <v>1</v>
      </c>
      <c r="Q12" s="197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0</v>
      </c>
      <c r="X12" s="197">
        <v>1</v>
      </c>
      <c r="Y12" s="198">
        <v>0</v>
      </c>
      <c r="Z12" s="199">
        <f t="shared" si="0"/>
        <v>12</v>
      </c>
      <c r="AA12" s="198">
        <f t="shared" si="1"/>
        <v>4</v>
      </c>
      <c r="AB12" s="234">
        <f t="shared" si="25"/>
        <v>84.89702517162472</v>
      </c>
      <c r="AC12" s="235">
        <f t="shared" si="2"/>
        <v>3.203661327231121</v>
      </c>
      <c r="AD12" s="235">
        <f t="shared" si="3"/>
        <v>6.407322654462242</v>
      </c>
      <c r="AE12" s="235">
        <f t="shared" si="4"/>
        <v>1.6018306636155606</v>
      </c>
      <c r="AF12" s="235">
        <f t="shared" si="5"/>
        <v>1.1441647597254003</v>
      </c>
      <c r="AG12" s="235">
        <f t="shared" si="6"/>
        <v>0.9153318077803204</v>
      </c>
      <c r="AH12" s="235">
        <f t="shared" si="7"/>
        <v>0.2288329519450801</v>
      </c>
      <c r="AI12" s="235">
        <f t="shared" si="8"/>
        <v>0.2288329519450801</v>
      </c>
      <c r="AJ12" s="235">
        <f t="shared" si="9"/>
        <v>0.4576659038901602</v>
      </c>
      <c r="AK12" s="235">
        <f t="shared" si="10"/>
        <v>0</v>
      </c>
      <c r="AL12" s="235">
        <f t="shared" si="11"/>
        <v>0.4576659038901602</v>
      </c>
      <c r="AM12" s="235">
        <f t="shared" si="12"/>
        <v>0.2288329519450801</v>
      </c>
      <c r="AN12" s="235">
        <f t="shared" si="13"/>
        <v>0</v>
      </c>
      <c r="AO12" s="235">
        <f t="shared" si="14"/>
        <v>0</v>
      </c>
      <c r="AP12" s="235">
        <f t="shared" si="15"/>
        <v>0</v>
      </c>
      <c r="AQ12" s="235">
        <f t="shared" si="16"/>
        <v>0</v>
      </c>
      <c r="AR12" s="235">
        <f t="shared" si="17"/>
        <v>0</v>
      </c>
      <c r="AS12" s="235">
        <f t="shared" si="18"/>
        <v>0</v>
      </c>
      <c r="AT12" s="235">
        <f t="shared" si="19"/>
        <v>0</v>
      </c>
      <c r="AU12" s="235">
        <f t="shared" si="20"/>
        <v>0.2288329519450801</v>
      </c>
      <c r="AV12" s="236">
        <f t="shared" si="21"/>
        <v>0</v>
      </c>
      <c r="AW12" s="234">
        <f t="shared" si="22"/>
        <v>2.745995423340961</v>
      </c>
      <c r="AX12" s="246">
        <f t="shared" si="23"/>
        <v>0.9153318077803204</v>
      </c>
    </row>
    <row r="13" spans="1:50" ht="20.25" customHeight="1" thickBot="1">
      <c r="A13" s="18">
        <v>9</v>
      </c>
      <c r="B13" s="735" t="s">
        <v>78</v>
      </c>
      <c r="C13" s="281" t="s">
        <v>24</v>
      </c>
      <c r="D13" s="144">
        <f>'3歳（その1）'!D13</f>
        <v>1307</v>
      </c>
      <c r="E13" s="183">
        <f t="shared" si="24"/>
        <v>1124</v>
      </c>
      <c r="F13" s="130">
        <v>31</v>
      </c>
      <c r="G13" s="130">
        <v>67</v>
      </c>
      <c r="H13" s="130">
        <v>26</v>
      </c>
      <c r="I13" s="130">
        <v>23</v>
      </c>
      <c r="J13" s="130">
        <v>5</v>
      </c>
      <c r="K13" s="130">
        <v>5</v>
      </c>
      <c r="L13" s="130">
        <v>5</v>
      </c>
      <c r="M13" s="130">
        <v>6</v>
      </c>
      <c r="N13" s="130">
        <v>3</v>
      </c>
      <c r="O13" s="130">
        <v>4</v>
      </c>
      <c r="P13" s="130">
        <v>3</v>
      </c>
      <c r="Q13" s="130">
        <v>4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1</v>
      </c>
      <c r="X13" s="130">
        <v>0</v>
      </c>
      <c r="Y13" s="192">
        <v>0</v>
      </c>
      <c r="Z13" s="193">
        <f t="shared" si="0"/>
        <v>36</v>
      </c>
      <c r="AA13" s="192">
        <f t="shared" si="1"/>
        <v>15</v>
      </c>
      <c r="AB13" s="237">
        <f t="shared" si="25"/>
        <v>85.99846977811782</v>
      </c>
      <c r="AC13" s="238">
        <f t="shared" si="2"/>
        <v>2.371843917368018</v>
      </c>
      <c r="AD13" s="238">
        <f t="shared" si="3"/>
        <v>5.1262433052792655</v>
      </c>
      <c r="AE13" s="238">
        <f t="shared" si="4"/>
        <v>1.9892884468247896</v>
      </c>
      <c r="AF13" s="238">
        <f t="shared" si="5"/>
        <v>1.7597551644988525</v>
      </c>
      <c r="AG13" s="238">
        <f t="shared" si="6"/>
        <v>0.3825554705432288</v>
      </c>
      <c r="AH13" s="238">
        <f t="shared" si="7"/>
        <v>0.3825554705432288</v>
      </c>
      <c r="AI13" s="238">
        <f t="shared" si="8"/>
        <v>0.3825554705432288</v>
      </c>
      <c r="AJ13" s="238">
        <f t="shared" si="9"/>
        <v>0.45906656465187456</v>
      </c>
      <c r="AK13" s="238">
        <f t="shared" si="10"/>
        <v>0.22953328232593728</v>
      </c>
      <c r="AL13" s="238">
        <f t="shared" si="11"/>
        <v>0.306044376434583</v>
      </c>
      <c r="AM13" s="238">
        <f t="shared" si="12"/>
        <v>0.22953328232593728</v>
      </c>
      <c r="AN13" s="238">
        <f t="shared" si="13"/>
        <v>0.306044376434583</v>
      </c>
      <c r="AO13" s="238">
        <f t="shared" si="14"/>
        <v>0</v>
      </c>
      <c r="AP13" s="238">
        <f t="shared" si="15"/>
        <v>0</v>
      </c>
      <c r="AQ13" s="238">
        <f t="shared" si="16"/>
        <v>0</v>
      </c>
      <c r="AR13" s="238">
        <f t="shared" si="17"/>
        <v>0</v>
      </c>
      <c r="AS13" s="238">
        <f t="shared" si="18"/>
        <v>0</v>
      </c>
      <c r="AT13" s="238">
        <f t="shared" si="19"/>
        <v>0.07651109410864575</v>
      </c>
      <c r="AU13" s="238">
        <f t="shared" si="20"/>
        <v>0</v>
      </c>
      <c r="AV13" s="239">
        <f t="shared" si="21"/>
        <v>0</v>
      </c>
      <c r="AW13" s="237">
        <f t="shared" si="22"/>
        <v>2.754399387911247</v>
      </c>
      <c r="AX13" s="247">
        <f t="shared" si="23"/>
        <v>1.1476664116296864</v>
      </c>
    </row>
    <row r="14" spans="1:50" ht="20.25" customHeight="1" thickBot="1">
      <c r="A14" s="18">
        <v>10</v>
      </c>
      <c r="B14" s="735"/>
      <c r="C14" s="282" t="s">
        <v>25</v>
      </c>
      <c r="D14" s="144">
        <f>'3歳（その1）'!D14</f>
        <v>918</v>
      </c>
      <c r="E14" s="147">
        <f t="shared" si="24"/>
        <v>844</v>
      </c>
      <c r="F14" s="134">
        <v>22</v>
      </c>
      <c r="G14" s="134">
        <v>23</v>
      </c>
      <c r="H14" s="134">
        <v>10</v>
      </c>
      <c r="I14" s="134">
        <v>8</v>
      </c>
      <c r="J14" s="134">
        <v>4</v>
      </c>
      <c r="K14" s="134">
        <v>1</v>
      </c>
      <c r="L14" s="134">
        <v>1</v>
      </c>
      <c r="M14" s="134">
        <v>3</v>
      </c>
      <c r="N14" s="134">
        <v>1</v>
      </c>
      <c r="O14" s="134">
        <v>1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49">
        <v>0</v>
      </c>
      <c r="Z14" s="160">
        <f t="shared" si="0"/>
        <v>11</v>
      </c>
      <c r="AA14" s="149">
        <f t="shared" si="1"/>
        <v>2</v>
      </c>
      <c r="AB14" s="231">
        <f t="shared" si="25"/>
        <v>91.93899782135077</v>
      </c>
      <c r="AC14" s="232">
        <f t="shared" si="2"/>
        <v>2.3965141612200433</v>
      </c>
      <c r="AD14" s="232">
        <f t="shared" si="3"/>
        <v>2.505446623093682</v>
      </c>
      <c r="AE14" s="232">
        <f t="shared" si="4"/>
        <v>1.0893246187363834</v>
      </c>
      <c r="AF14" s="232">
        <f t="shared" si="5"/>
        <v>0.8714596949891068</v>
      </c>
      <c r="AG14" s="232">
        <f t="shared" si="6"/>
        <v>0.4357298474945534</v>
      </c>
      <c r="AH14" s="232">
        <f t="shared" si="7"/>
        <v>0.10893246187363835</v>
      </c>
      <c r="AI14" s="232">
        <f t="shared" si="8"/>
        <v>0.10893246187363835</v>
      </c>
      <c r="AJ14" s="232">
        <f t="shared" si="9"/>
        <v>0.32679738562091504</v>
      </c>
      <c r="AK14" s="232">
        <f t="shared" si="10"/>
        <v>0.10893246187363835</v>
      </c>
      <c r="AL14" s="232">
        <f t="shared" si="11"/>
        <v>0.10893246187363835</v>
      </c>
      <c r="AM14" s="232">
        <f t="shared" si="12"/>
        <v>0</v>
      </c>
      <c r="AN14" s="232">
        <f t="shared" si="13"/>
        <v>0</v>
      </c>
      <c r="AO14" s="232">
        <f t="shared" si="14"/>
        <v>0</v>
      </c>
      <c r="AP14" s="232">
        <f t="shared" si="15"/>
        <v>0</v>
      </c>
      <c r="AQ14" s="232">
        <f t="shared" si="16"/>
        <v>0</v>
      </c>
      <c r="AR14" s="232">
        <f t="shared" si="17"/>
        <v>0</v>
      </c>
      <c r="AS14" s="232">
        <f t="shared" si="18"/>
        <v>0</v>
      </c>
      <c r="AT14" s="232">
        <f t="shared" si="19"/>
        <v>0</v>
      </c>
      <c r="AU14" s="232">
        <f t="shared" si="20"/>
        <v>0</v>
      </c>
      <c r="AV14" s="233">
        <f t="shared" si="21"/>
        <v>0</v>
      </c>
      <c r="AW14" s="231">
        <f t="shared" si="22"/>
        <v>1.1982570806100217</v>
      </c>
      <c r="AX14" s="245">
        <f t="shared" si="23"/>
        <v>0.2178649237472767</v>
      </c>
    </row>
    <row r="15" spans="1:50" ht="20.25" customHeight="1" thickBot="1">
      <c r="A15" s="18">
        <v>11</v>
      </c>
      <c r="B15" s="735"/>
      <c r="C15" s="282" t="s">
        <v>26</v>
      </c>
      <c r="D15" s="144">
        <f>'3歳（その1）'!D15</f>
        <v>533</v>
      </c>
      <c r="E15" s="147">
        <f t="shared" si="24"/>
        <v>471</v>
      </c>
      <c r="F15" s="134">
        <v>13</v>
      </c>
      <c r="G15" s="134">
        <v>26</v>
      </c>
      <c r="H15" s="134">
        <v>7</v>
      </c>
      <c r="I15" s="134">
        <v>7</v>
      </c>
      <c r="J15" s="134">
        <v>1</v>
      </c>
      <c r="K15" s="134">
        <v>2</v>
      </c>
      <c r="L15" s="134">
        <v>3</v>
      </c>
      <c r="M15" s="134">
        <v>0</v>
      </c>
      <c r="N15" s="134">
        <v>0</v>
      </c>
      <c r="O15" s="134">
        <v>1</v>
      </c>
      <c r="P15" s="134">
        <v>0</v>
      </c>
      <c r="Q15" s="134">
        <v>1</v>
      </c>
      <c r="R15" s="134">
        <v>0</v>
      </c>
      <c r="S15" s="134">
        <v>0</v>
      </c>
      <c r="T15" s="134">
        <v>0</v>
      </c>
      <c r="U15" s="134">
        <v>1</v>
      </c>
      <c r="V15" s="134">
        <v>0</v>
      </c>
      <c r="W15" s="134">
        <v>0</v>
      </c>
      <c r="X15" s="134">
        <v>0</v>
      </c>
      <c r="Y15" s="149">
        <v>0</v>
      </c>
      <c r="Z15" s="160">
        <f t="shared" si="0"/>
        <v>9</v>
      </c>
      <c r="AA15" s="149">
        <f t="shared" si="1"/>
        <v>3</v>
      </c>
      <c r="AB15" s="231">
        <f t="shared" si="25"/>
        <v>88.36772983114447</v>
      </c>
      <c r="AC15" s="232">
        <f t="shared" si="2"/>
        <v>2.4390243902439024</v>
      </c>
      <c r="AD15" s="232">
        <f t="shared" si="3"/>
        <v>4.878048780487805</v>
      </c>
      <c r="AE15" s="232">
        <f t="shared" si="4"/>
        <v>1.3133208255159476</v>
      </c>
      <c r="AF15" s="232">
        <f t="shared" si="5"/>
        <v>1.3133208255159476</v>
      </c>
      <c r="AG15" s="232">
        <f t="shared" si="6"/>
        <v>0.18761726078799248</v>
      </c>
      <c r="AH15" s="232">
        <f t="shared" si="7"/>
        <v>0.37523452157598497</v>
      </c>
      <c r="AI15" s="232">
        <f t="shared" si="8"/>
        <v>0.5628517823639775</v>
      </c>
      <c r="AJ15" s="232">
        <f t="shared" si="9"/>
        <v>0</v>
      </c>
      <c r="AK15" s="232">
        <f t="shared" si="10"/>
        <v>0</v>
      </c>
      <c r="AL15" s="232">
        <f t="shared" si="11"/>
        <v>0.18761726078799248</v>
      </c>
      <c r="AM15" s="232">
        <f t="shared" si="12"/>
        <v>0</v>
      </c>
      <c r="AN15" s="232">
        <f t="shared" si="13"/>
        <v>0.18761726078799248</v>
      </c>
      <c r="AO15" s="232">
        <f t="shared" si="14"/>
        <v>0</v>
      </c>
      <c r="AP15" s="232">
        <f t="shared" si="15"/>
        <v>0</v>
      </c>
      <c r="AQ15" s="232">
        <f t="shared" si="16"/>
        <v>0</v>
      </c>
      <c r="AR15" s="232">
        <f t="shared" si="17"/>
        <v>0.18761726078799248</v>
      </c>
      <c r="AS15" s="232">
        <f t="shared" si="18"/>
        <v>0</v>
      </c>
      <c r="AT15" s="232">
        <f t="shared" si="19"/>
        <v>0</v>
      </c>
      <c r="AU15" s="232">
        <f t="shared" si="20"/>
        <v>0</v>
      </c>
      <c r="AV15" s="233">
        <f t="shared" si="21"/>
        <v>0</v>
      </c>
      <c r="AW15" s="231">
        <f t="shared" si="22"/>
        <v>1.6885553470919326</v>
      </c>
      <c r="AX15" s="245">
        <f t="shared" si="23"/>
        <v>0.5628517823639775</v>
      </c>
    </row>
    <row r="16" spans="1:50" ht="20.25" customHeight="1" thickBot="1">
      <c r="A16" s="18">
        <v>12</v>
      </c>
      <c r="B16" s="735"/>
      <c r="C16" s="282" t="s">
        <v>37</v>
      </c>
      <c r="D16" s="144">
        <f>'3歳（その1）'!D16</f>
        <v>165</v>
      </c>
      <c r="E16" s="147">
        <f t="shared" si="24"/>
        <v>144</v>
      </c>
      <c r="F16" s="128">
        <v>2</v>
      </c>
      <c r="G16" s="128">
        <v>12</v>
      </c>
      <c r="H16" s="128">
        <v>1</v>
      </c>
      <c r="I16" s="128">
        <v>1</v>
      </c>
      <c r="J16" s="128">
        <v>2</v>
      </c>
      <c r="K16" s="128">
        <v>1</v>
      </c>
      <c r="L16" s="128">
        <v>1</v>
      </c>
      <c r="M16" s="128">
        <v>0</v>
      </c>
      <c r="N16" s="128">
        <v>1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48">
        <v>0</v>
      </c>
      <c r="Z16" s="159">
        <f t="shared" si="0"/>
        <v>5</v>
      </c>
      <c r="AA16" s="148">
        <f t="shared" si="1"/>
        <v>1</v>
      </c>
      <c r="AB16" s="231">
        <f t="shared" si="25"/>
        <v>87.27272727272727</v>
      </c>
      <c r="AC16" s="232">
        <f t="shared" si="2"/>
        <v>1.2121212121212122</v>
      </c>
      <c r="AD16" s="232">
        <f t="shared" si="3"/>
        <v>7.2727272727272725</v>
      </c>
      <c r="AE16" s="232">
        <f t="shared" si="4"/>
        <v>0.6060606060606061</v>
      </c>
      <c r="AF16" s="232">
        <f t="shared" si="5"/>
        <v>0.6060606060606061</v>
      </c>
      <c r="AG16" s="232">
        <f t="shared" si="6"/>
        <v>1.2121212121212122</v>
      </c>
      <c r="AH16" s="232">
        <f t="shared" si="7"/>
        <v>0.6060606060606061</v>
      </c>
      <c r="AI16" s="232">
        <f t="shared" si="8"/>
        <v>0.6060606060606061</v>
      </c>
      <c r="AJ16" s="232">
        <f t="shared" si="9"/>
        <v>0</v>
      </c>
      <c r="AK16" s="232">
        <f t="shared" si="10"/>
        <v>0.6060606060606061</v>
      </c>
      <c r="AL16" s="232">
        <f t="shared" si="11"/>
        <v>0</v>
      </c>
      <c r="AM16" s="232">
        <f t="shared" si="12"/>
        <v>0</v>
      </c>
      <c r="AN16" s="232">
        <f t="shared" si="13"/>
        <v>0</v>
      </c>
      <c r="AO16" s="232">
        <f t="shared" si="14"/>
        <v>0</v>
      </c>
      <c r="AP16" s="232">
        <f t="shared" si="15"/>
        <v>0</v>
      </c>
      <c r="AQ16" s="232">
        <f t="shared" si="16"/>
        <v>0</v>
      </c>
      <c r="AR16" s="232">
        <f t="shared" si="17"/>
        <v>0</v>
      </c>
      <c r="AS16" s="232">
        <f t="shared" si="18"/>
        <v>0</v>
      </c>
      <c r="AT16" s="232">
        <f t="shared" si="19"/>
        <v>0</v>
      </c>
      <c r="AU16" s="232">
        <f t="shared" si="20"/>
        <v>0</v>
      </c>
      <c r="AV16" s="233">
        <f t="shared" si="21"/>
        <v>0</v>
      </c>
      <c r="AW16" s="231">
        <f t="shared" si="22"/>
        <v>3.0303030303030303</v>
      </c>
      <c r="AX16" s="245">
        <f t="shared" si="23"/>
        <v>0.6060606060606061</v>
      </c>
    </row>
    <row r="17" spans="1:50" ht="20.25" customHeight="1" thickBot="1">
      <c r="A17" s="18">
        <v>13</v>
      </c>
      <c r="B17" s="735"/>
      <c r="C17" s="282" t="s">
        <v>27</v>
      </c>
      <c r="D17" s="144">
        <f>'3歳（その1）'!D17</f>
        <v>369</v>
      </c>
      <c r="E17" s="147">
        <f t="shared" si="24"/>
        <v>315</v>
      </c>
      <c r="F17" s="134">
        <v>12</v>
      </c>
      <c r="G17" s="134">
        <v>17</v>
      </c>
      <c r="H17" s="134">
        <v>9</v>
      </c>
      <c r="I17" s="134">
        <v>9</v>
      </c>
      <c r="J17" s="134">
        <v>1</v>
      </c>
      <c r="K17" s="134">
        <v>0</v>
      </c>
      <c r="L17" s="134">
        <v>3</v>
      </c>
      <c r="M17" s="134">
        <v>1</v>
      </c>
      <c r="N17" s="134">
        <v>1</v>
      </c>
      <c r="O17" s="134">
        <v>0</v>
      </c>
      <c r="P17" s="134">
        <v>0</v>
      </c>
      <c r="Q17" s="134">
        <v>1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49">
        <v>0</v>
      </c>
      <c r="Z17" s="160">
        <f t="shared" si="0"/>
        <v>7</v>
      </c>
      <c r="AA17" s="149">
        <f t="shared" si="1"/>
        <v>2</v>
      </c>
      <c r="AB17" s="231">
        <f t="shared" si="25"/>
        <v>85.36585365853658</v>
      </c>
      <c r="AC17" s="232">
        <f t="shared" si="2"/>
        <v>3.2520325203252036</v>
      </c>
      <c r="AD17" s="232">
        <f t="shared" si="3"/>
        <v>4.607046070460704</v>
      </c>
      <c r="AE17" s="232">
        <f t="shared" si="4"/>
        <v>2.4390243902439024</v>
      </c>
      <c r="AF17" s="232">
        <f t="shared" si="5"/>
        <v>2.4390243902439024</v>
      </c>
      <c r="AG17" s="232">
        <f t="shared" si="6"/>
        <v>0.27100271002710025</v>
      </c>
      <c r="AH17" s="232">
        <f t="shared" si="7"/>
        <v>0</v>
      </c>
      <c r="AI17" s="232">
        <f t="shared" si="8"/>
        <v>0.8130081300813009</v>
      </c>
      <c r="AJ17" s="232">
        <f t="shared" si="9"/>
        <v>0.27100271002710025</v>
      </c>
      <c r="AK17" s="232">
        <f t="shared" si="10"/>
        <v>0.27100271002710025</v>
      </c>
      <c r="AL17" s="232">
        <f t="shared" si="11"/>
        <v>0</v>
      </c>
      <c r="AM17" s="232">
        <f t="shared" si="12"/>
        <v>0</v>
      </c>
      <c r="AN17" s="232">
        <f t="shared" si="13"/>
        <v>0.27100271002710025</v>
      </c>
      <c r="AO17" s="232">
        <f t="shared" si="14"/>
        <v>0</v>
      </c>
      <c r="AP17" s="232">
        <f t="shared" si="15"/>
        <v>0</v>
      </c>
      <c r="AQ17" s="232">
        <f t="shared" si="16"/>
        <v>0</v>
      </c>
      <c r="AR17" s="232">
        <f t="shared" si="17"/>
        <v>0</v>
      </c>
      <c r="AS17" s="232">
        <f t="shared" si="18"/>
        <v>0</v>
      </c>
      <c r="AT17" s="232">
        <f t="shared" si="19"/>
        <v>0</v>
      </c>
      <c r="AU17" s="232">
        <f t="shared" si="20"/>
        <v>0</v>
      </c>
      <c r="AV17" s="233">
        <f t="shared" si="21"/>
        <v>0</v>
      </c>
      <c r="AW17" s="231">
        <f t="shared" si="22"/>
        <v>1.8970189701897018</v>
      </c>
      <c r="AX17" s="245">
        <f t="shared" si="23"/>
        <v>0.5420054200542005</v>
      </c>
    </row>
    <row r="18" spans="1:50" ht="20.25" customHeight="1" thickBot="1">
      <c r="A18" s="18">
        <v>14</v>
      </c>
      <c r="B18" s="735"/>
      <c r="C18" s="282" t="s">
        <v>28</v>
      </c>
      <c r="D18" s="144">
        <f>'3歳（その1）'!D18</f>
        <v>302</v>
      </c>
      <c r="E18" s="147">
        <f t="shared" si="24"/>
        <v>265</v>
      </c>
      <c r="F18" s="134">
        <v>9</v>
      </c>
      <c r="G18" s="134">
        <v>15</v>
      </c>
      <c r="H18" s="134">
        <v>5</v>
      </c>
      <c r="I18" s="134">
        <v>3</v>
      </c>
      <c r="J18" s="134">
        <v>2</v>
      </c>
      <c r="K18" s="134">
        <v>2</v>
      </c>
      <c r="L18" s="134">
        <v>0</v>
      </c>
      <c r="M18" s="134">
        <v>1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49">
        <v>0</v>
      </c>
      <c r="Z18" s="160">
        <f t="shared" si="0"/>
        <v>5</v>
      </c>
      <c r="AA18" s="149">
        <f t="shared" si="1"/>
        <v>0</v>
      </c>
      <c r="AB18" s="231">
        <f t="shared" si="25"/>
        <v>87.74834437086093</v>
      </c>
      <c r="AC18" s="232">
        <f t="shared" si="2"/>
        <v>2.980132450331126</v>
      </c>
      <c r="AD18" s="232">
        <f t="shared" si="3"/>
        <v>4.966887417218543</v>
      </c>
      <c r="AE18" s="232">
        <f t="shared" si="4"/>
        <v>1.6556291390728477</v>
      </c>
      <c r="AF18" s="232">
        <f t="shared" si="5"/>
        <v>0.9933774834437087</v>
      </c>
      <c r="AG18" s="232">
        <f t="shared" si="6"/>
        <v>0.6622516556291391</v>
      </c>
      <c r="AH18" s="232">
        <f t="shared" si="7"/>
        <v>0.6622516556291391</v>
      </c>
      <c r="AI18" s="232">
        <f t="shared" si="8"/>
        <v>0</v>
      </c>
      <c r="AJ18" s="232">
        <f t="shared" si="9"/>
        <v>0.33112582781456956</v>
      </c>
      <c r="AK18" s="232">
        <f t="shared" si="10"/>
        <v>0</v>
      </c>
      <c r="AL18" s="232">
        <f t="shared" si="11"/>
        <v>0</v>
      </c>
      <c r="AM18" s="232">
        <f t="shared" si="12"/>
        <v>0</v>
      </c>
      <c r="AN18" s="232">
        <f t="shared" si="13"/>
        <v>0</v>
      </c>
      <c r="AO18" s="232">
        <f t="shared" si="14"/>
        <v>0</v>
      </c>
      <c r="AP18" s="232">
        <f t="shared" si="15"/>
        <v>0</v>
      </c>
      <c r="AQ18" s="232">
        <f t="shared" si="16"/>
        <v>0</v>
      </c>
      <c r="AR18" s="232">
        <f t="shared" si="17"/>
        <v>0</v>
      </c>
      <c r="AS18" s="232">
        <f t="shared" si="18"/>
        <v>0</v>
      </c>
      <c r="AT18" s="232">
        <f t="shared" si="19"/>
        <v>0</v>
      </c>
      <c r="AU18" s="232">
        <f t="shared" si="20"/>
        <v>0</v>
      </c>
      <c r="AV18" s="233">
        <f t="shared" si="21"/>
        <v>0</v>
      </c>
      <c r="AW18" s="231">
        <f t="shared" si="22"/>
        <v>1.6556291390728477</v>
      </c>
      <c r="AX18" s="245">
        <f t="shared" si="23"/>
        <v>0</v>
      </c>
    </row>
    <row r="19" spans="1:50" ht="20.25" customHeight="1" thickBot="1">
      <c r="A19" s="18">
        <v>15</v>
      </c>
      <c r="B19" s="735"/>
      <c r="C19" s="282" t="s">
        <v>29</v>
      </c>
      <c r="D19" s="144">
        <f>'3歳（その1）'!D19</f>
        <v>287</v>
      </c>
      <c r="E19" s="147">
        <f t="shared" si="24"/>
        <v>247</v>
      </c>
      <c r="F19" s="134">
        <v>8</v>
      </c>
      <c r="G19" s="134">
        <v>12</v>
      </c>
      <c r="H19" s="134">
        <v>5</v>
      </c>
      <c r="I19" s="134">
        <v>5</v>
      </c>
      <c r="J19" s="134">
        <v>1</v>
      </c>
      <c r="K19" s="134">
        <v>1</v>
      </c>
      <c r="L19" s="134">
        <v>3</v>
      </c>
      <c r="M19" s="134">
        <v>2</v>
      </c>
      <c r="N19" s="134">
        <v>0</v>
      </c>
      <c r="O19" s="134">
        <v>0</v>
      </c>
      <c r="P19" s="134">
        <v>1</v>
      </c>
      <c r="Q19" s="134">
        <v>0</v>
      </c>
      <c r="R19" s="134">
        <v>0</v>
      </c>
      <c r="S19" s="134">
        <v>1</v>
      </c>
      <c r="T19" s="134">
        <v>1</v>
      </c>
      <c r="U19" s="134">
        <v>0</v>
      </c>
      <c r="V19" s="134">
        <v>0</v>
      </c>
      <c r="W19" s="134">
        <v>0</v>
      </c>
      <c r="X19" s="134">
        <v>0</v>
      </c>
      <c r="Y19" s="149">
        <v>0</v>
      </c>
      <c r="Z19" s="160">
        <f t="shared" si="0"/>
        <v>10</v>
      </c>
      <c r="AA19" s="149">
        <f t="shared" si="1"/>
        <v>3</v>
      </c>
      <c r="AB19" s="231">
        <f t="shared" si="25"/>
        <v>86.06271777003485</v>
      </c>
      <c r="AC19" s="232">
        <f t="shared" si="2"/>
        <v>2.7874564459930316</v>
      </c>
      <c r="AD19" s="232">
        <f t="shared" si="3"/>
        <v>4.181184668989547</v>
      </c>
      <c r="AE19" s="232">
        <f t="shared" si="4"/>
        <v>1.7421602787456445</v>
      </c>
      <c r="AF19" s="232">
        <f t="shared" si="5"/>
        <v>1.7421602787456445</v>
      </c>
      <c r="AG19" s="232">
        <f t="shared" si="6"/>
        <v>0.34843205574912894</v>
      </c>
      <c r="AH19" s="232">
        <f t="shared" si="7"/>
        <v>0.34843205574912894</v>
      </c>
      <c r="AI19" s="232">
        <f t="shared" si="8"/>
        <v>1.0452961672473868</v>
      </c>
      <c r="AJ19" s="232">
        <f t="shared" si="9"/>
        <v>0.6968641114982579</v>
      </c>
      <c r="AK19" s="232">
        <f t="shared" si="10"/>
        <v>0</v>
      </c>
      <c r="AL19" s="232">
        <f t="shared" si="11"/>
        <v>0</v>
      </c>
      <c r="AM19" s="232">
        <f t="shared" si="12"/>
        <v>0.34843205574912894</v>
      </c>
      <c r="AN19" s="232">
        <f t="shared" si="13"/>
        <v>0</v>
      </c>
      <c r="AO19" s="232">
        <f t="shared" si="14"/>
        <v>0</v>
      </c>
      <c r="AP19" s="232">
        <f t="shared" si="15"/>
        <v>0.34843205574912894</v>
      </c>
      <c r="AQ19" s="232">
        <f t="shared" si="16"/>
        <v>0.34843205574912894</v>
      </c>
      <c r="AR19" s="232">
        <f t="shared" si="17"/>
        <v>0</v>
      </c>
      <c r="AS19" s="232">
        <f t="shared" si="18"/>
        <v>0</v>
      </c>
      <c r="AT19" s="232">
        <f t="shared" si="19"/>
        <v>0</v>
      </c>
      <c r="AU19" s="232">
        <f t="shared" si="20"/>
        <v>0</v>
      </c>
      <c r="AV19" s="233">
        <f t="shared" si="21"/>
        <v>0</v>
      </c>
      <c r="AW19" s="231">
        <f t="shared" si="22"/>
        <v>3.484320557491289</v>
      </c>
      <c r="AX19" s="245">
        <f t="shared" si="23"/>
        <v>1.0452961672473868</v>
      </c>
    </row>
    <row r="20" spans="1:50" ht="20.25" customHeight="1" thickBot="1">
      <c r="A20" s="18">
        <v>16</v>
      </c>
      <c r="B20" s="735"/>
      <c r="C20" s="283" t="s">
        <v>30</v>
      </c>
      <c r="D20" s="145">
        <f>'3歳（その1）'!D20</f>
        <v>469</v>
      </c>
      <c r="E20" s="166">
        <f t="shared" si="24"/>
        <v>424</v>
      </c>
      <c r="F20" s="197">
        <v>15</v>
      </c>
      <c r="G20" s="197">
        <v>9</v>
      </c>
      <c r="H20" s="197">
        <v>4</v>
      </c>
      <c r="I20" s="197">
        <v>7</v>
      </c>
      <c r="J20" s="197">
        <v>3</v>
      </c>
      <c r="K20" s="197">
        <v>1</v>
      </c>
      <c r="L20" s="197">
        <v>1</v>
      </c>
      <c r="M20" s="197">
        <v>1</v>
      </c>
      <c r="N20" s="197">
        <v>1</v>
      </c>
      <c r="O20" s="197">
        <v>1</v>
      </c>
      <c r="P20" s="197">
        <v>1</v>
      </c>
      <c r="Q20" s="197">
        <v>0</v>
      </c>
      <c r="R20" s="197">
        <v>1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197">
        <v>0</v>
      </c>
      <c r="Y20" s="198">
        <v>0</v>
      </c>
      <c r="Z20" s="199">
        <f t="shared" si="0"/>
        <v>10</v>
      </c>
      <c r="AA20" s="198">
        <f t="shared" si="1"/>
        <v>4</v>
      </c>
      <c r="AB20" s="234">
        <f t="shared" si="25"/>
        <v>90.40511727078892</v>
      </c>
      <c r="AC20" s="235">
        <f t="shared" si="2"/>
        <v>3.1982942430703627</v>
      </c>
      <c r="AD20" s="235">
        <f t="shared" si="3"/>
        <v>1.9189765458422177</v>
      </c>
      <c r="AE20" s="235">
        <f t="shared" si="4"/>
        <v>0.8528784648187633</v>
      </c>
      <c r="AF20" s="235">
        <f t="shared" si="5"/>
        <v>1.4925373134328357</v>
      </c>
      <c r="AG20" s="235">
        <f t="shared" si="6"/>
        <v>0.6396588486140725</v>
      </c>
      <c r="AH20" s="235">
        <f t="shared" si="7"/>
        <v>0.21321961620469082</v>
      </c>
      <c r="AI20" s="235">
        <f t="shared" si="8"/>
        <v>0.21321961620469082</v>
      </c>
      <c r="AJ20" s="235">
        <f t="shared" si="9"/>
        <v>0.21321961620469082</v>
      </c>
      <c r="AK20" s="235">
        <f t="shared" si="10"/>
        <v>0.21321961620469082</v>
      </c>
      <c r="AL20" s="235">
        <f t="shared" si="11"/>
        <v>0.21321961620469082</v>
      </c>
      <c r="AM20" s="235">
        <f t="shared" si="12"/>
        <v>0.21321961620469082</v>
      </c>
      <c r="AN20" s="235">
        <f t="shared" si="13"/>
        <v>0</v>
      </c>
      <c r="AO20" s="235">
        <f t="shared" si="14"/>
        <v>0.21321961620469082</v>
      </c>
      <c r="AP20" s="235">
        <f t="shared" si="15"/>
        <v>0</v>
      </c>
      <c r="AQ20" s="235">
        <f t="shared" si="16"/>
        <v>0</v>
      </c>
      <c r="AR20" s="235">
        <f t="shared" si="17"/>
        <v>0</v>
      </c>
      <c r="AS20" s="235">
        <f t="shared" si="18"/>
        <v>0</v>
      </c>
      <c r="AT20" s="235">
        <f t="shared" si="19"/>
        <v>0</v>
      </c>
      <c r="AU20" s="235">
        <f t="shared" si="20"/>
        <v>0</v>
      </c>
      <c r="AV20" s="236">
        <f t="shared" si="21"/>
        <v>0</v>
      </c>
      <c r="AW20" s="234">
        <f t="shared" si="22"/>
        <v>2.1321961620469083</v>
      </c>
      <c r="AX20" s="246">
        <f t="shared" si="23"/>
        <v>0.8528784648187633</v>
      </c>
    </row>
    <row r="21" spans="1:50" ht="20.25" customHeight="1" thickBot="1">
      <c r="A21" s="18">
        <v>17</v>
      </c>
      <c r="B21" s="735" t="s">
        <v>76</v>
      </c>
      <c r="C21" s="281" t="s">
        <v>31</v>
      </c>
      <c r="D21" s="143">
        <f>'3歳（その1）'!D21</f>
        <v>842</v>
      </c>
      <c r="E21" s="172">
        <f t="shared" si="24"/>
        <v>741</v>
      </c>
      <c r="F21" s="204">
        <v>13</v>
      </c>
      <c r="G21" s="204">
        <v>43</v>
      </c>
      <c r="H21" s="204">
        <v>10</v>
      </c>
      <c r="I21" s="204">
        <v>14</v>
      </c>
      <c r="J21" s="204">
        <v>1</v>
      </c>
      <c r="K21" s="204">
        <v>6</v>
      </c>
      <c r="L21" s="204">
        <v>4</v>
      </c>
      <c r="M21" s="204">
        <v>2</v>
      </c>
      <c r="N21" s="204">
        <v>0</v>
      </c>
      <c r="O21" s="204">
        <v>2</v>
      </c>
      <c r="P21" s="204">
        <v>0</v>
      </c>
      <c r="Q21" s="204">
        <v>1</v>
      </c>
      <c r="R21" s="204">
        <v>1</v>
      </c>
      <c r="S21" s="204">
        <v>1</v>
      </c>
      <c r="T21" s="204">
        <v>3</v>
      </c>
      <c r="U21" s="204">
        <v>0</v>
      </c>
      <c r="V21" s="204">
        <v>0</v>
      </c>
      <c r="W21" s="204">
        <v>0</v>
      </c>
      <c r="X21" s="204">
        <v>0</v>
      </c>
      <c r="Y21" s="205">
        <v>0</v>
      </c>
      <c r="Z21" s="206">
        <f t="shared" si="0"/>
        <v>21</v>
      </c>
      <c r="AA21" s="205">
        <f t="shared" si="1"/>
        <v>8</v>
      </c>
      <c r="AB21" s="228">
        <f t="shared" si="25"/>
        <v>88.00475059382423</v>
      </c>
      <c r="AC21" s="229">
        <f t="shared" si="2"/>
        <v>1.5439429928741093</v>
      </c>
      <c r="AD21" s="229">
        <f t="shared" si="3"/>
        <v>5.10688836104513</v>
      </c>
      <c r="AE21" s="229">
        <f t="shared" si="4"/>
        <v>1.187648456057007</v>
      </c>
      <c r="AF21" s="229">
        <f t="shared" si="5"/>
        <v>1.66270783847981</v>
      </c>
      <c r="AG21" s="229">
        <f t="shared" si="6"/>
        <v>0.11876484560570072</v>
      </c>
      <c r="AH21" s="229">
        <f t="shared" si="7"/>
        <v>0.7125890736342043</v>
      </c>
      <c r="AI21" s="229">
        <f t="shared" si="8"/>
        <v>0.4750593824228029</v>
      </c>
      <c r="AJ21" s="229">
        <f t="shared" si="9"/>
        <v>0.23752969121140144</v>
      </c>
      <c r="AK21" s="229">
        <f t="shared" si="10"/>
        <v>0</v>
      </c>
      <c r="AL21" s="229">
        <f t="shared" si="11"/>
        <v>0.23752969121140144</v>
      </c>
      <c r="AM21" s="229">
        <f t="shared" si="12"/>
        <v>0</v>
      </c>
      <c r="AN21" s="229">
        <f t="shared" si="13"/>
        <v>0.11876484560570072</v>
      </c>
      <c r="AO21" s="229">
        <f t="shared" si="14"/>
        <v>0.11876484560570072</v>
      </c>
      <c r="AP21" s="229">
        <f t="shared" si="15"/>
        <v>0.11876484560570072</v>
      </c>
      <c r="AQ21" s="229">
        <f t="shared" si="16"/>
        <v>0.35629453681710216</v>
      </c>
      <c r="AR21" s="229">
        <f t="shared" si="17"/>
        <v>0</v>
      </c>
      <c r="AS21" s="229">
        <f t="shared" si="18"/>
        <v>0</v>
      </c>
      <c r="AT21" s="229">
        <f t="shared" si="19"/>
        <v>0</v>
      </c>
      <c r="AU21" s="229">
        <f t="shared" si="20"/>
        <v>0</v>
      </c>
      <c r="AV21" s="230">
        <f t="shared" si="21"/>
        <v>0</v>
      </c>
      <c r="AW21" s="228">
        <f t="shared" si="22"/>
        <v>2.494061757719715</v>
      </c>
      <c r="AX21" s="244">
        <f t="shared" si="23"/>
        <v>0.9501187648456058</v>
      </c>
    </row>
    <row r="22" spans="1:50" ht="20.25" customHeight="1" thickBot="1">
      <c r="A22" s="18">
        <v>18</v>
      </c>
      <c r="B22" s="735"/>
      <c r="C22" s="283" t="s">
        <v>32</v>
      </c>
      <c r="D22" s="145">
        <f>'3歳（その1）'!D22</f>
        <v>147</v>
      </c>
      <c r="E22" s="166">
        <f t="shared" si="24"/>
        <v>125</v>
      </c>
      <c r="F22" s="197">
        <v>3</v>
      </c>
      <c r="G22" s="197">
        <v>14</v>
      </c>
      <c r="H22" s="197">
        <v>2</v>
      </c>
      <c r="I22" s="197">
        <v>1</v>
      </c>
      <c r="J22" s="197">
        <v>2</v>
      </c>
      <c r="K22" s="197">
        <v>0</v>
      </c>
      <c r="L22" s="20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7">
        <v>0</v>
      </c>
      <c r="W22" s="197">
        <v>0</v>
      </c>
      <c r="X22" s="197">
        <v>0</v>
      </c>
      <c r="Y22" s="198">
        <v>0</v>
      </c>
      <c r="Z22" s="199">
        <f t="shared" si="0"/>
        <v>2</v>
      </c>
      <c r="AA22" s="198">
        <f t="shared" si="1"/>
        <v>0</v>
      </c>
      <c r="AB22" s="234">
        <f t="shared" si="25"/>
        <v>85.03401360544217</v>
      </c>
      <c r="AC22" s="235">
        <f t="shared" si="2"/>
        <v>2.0408163265306123</v>
      </c>
      <c r="AD22" s="235">
        <f t="shared" si="3"/>
        <v>9.523809523809524</v>
      </c>
      <c r="AE22" s="235">
        <f t="shared" si="4"/>
        <v>1.3605442176870748</v>
      </c>
      <c r="AF22" s="235">
        <f t="shared" si="5"/>
        <v>0.6802721088435374</v>
      </c>
      <c r="AG22" s="235">
        <f t="shared" si="6"/>
        <v>1.3605442176870748</v>
      </c>
      <c r="AH22" s="235">
        <f t="shared" si="7"/>
        <v>0</v>
      </c>
      <c r="AI22" s="235">
        <f t="shared" si="8"/>
        <v>0</v>
      </c>
      <c r="AJ22" s="235">
        <f t="shared" si="9"/>
        <v>0</v>
      </c>
      <c r="AK22" s="235">
        <f t="shared" si="10"/>
        <v>0</v>
      </c>
      <c r="AL22" s="235">
        <f t="shared" si="11"/>
        <v>0</v>
      </c>
      <c r="AM22" s="235">
        <f t="shared" si="12"/>
        <v>0</v>
      </c>
      <c r="AN22" s="235">
        <f t="shared" si="13"/>
        <v>0</v>
      </c>
      <c r="AO22" s="235">
        <f t="shared" si="14"/>
        <v>0</v>
      </c>
      <c r="AP22" s="235">
        <f t="shared" si="15"/>
        <v>0</v>
      </c>
      <c r="AQ22" s="235">
        <f t="shared" si="16"/>
        <v>0</v>
      </c>
      <c r="AR22" s="235">
        <f t="shared" si="17"/>
        <v>0</v>
      </c>
      <c r="AS22" s="235">
        <f t="shared" si="18"/>
        <v>0</v>
      </c>
      <c r="AT22" s="235">
        <f t="shared" si="19"/>
        <v>0</v>
      </c>
      <c r="AU22" s="235">
        <f t="shared" si="20"/>
        <v>0</v>
      </c>
      <c r="AV22" s="236">
        <f t="shared" si="21"/>
        <v>0</v>
      </c>
      <c r="AW22" s="234">
        <f t="shared" si="22"/>
        <v>1.3605442176870748</v>
      </c>
      <c r="AX22" s="246">
        <f t="shared" si="23"/>
        <v>0</v>
      </c>
    </row>
    <row r="23" spans="1:50" ht="20.25" customHeight="1" thickBot="1">
      <c r="A23" s="18">
        <v>19</v>
      </c>
      <c r="B23" s="735" t="s">
        <v>77</v>
      </c>
      <c r="C23" s="281" t="s">
        <v>34</v>
      </c>
      <c r="D23" s="143">
        <f>'3歳（その1）'!D23</f>
        <v>1119</v>
      </c>
      <c r="E23" s="172">
        <f t="shared" si="24"/>
        <v>936</v>
      </c>
      <c r="F23" s="204">
        <v>26</v>
      </c>
      <c r="G23" s="204">
        <v>58</v>
      </c>
      <c r="H23" s="208">
        <v>21</v>
      </c>
      <c r="I23" s="204">
        <v>25</v>
      </c>
      <c r="J23" s="204">
        <v>20</v>
      </c>
      <c r="K23" s="204">
        <v>8</v>
      </c>
      <c r="L23" s="204">
        <v>5</v>
      </c>
      <c r="M23" s="204">
        <v>7</v>
      </c>
      <c r="N23" s="204">
        <v>1</v>
      </c>
      <c r="O23" s="204">
        <v>2</v>
      </c>
      <c r="P23" s="204">
        <v>3</v>
      </c>
      <c r="Q23" s="204">
        <v>2</v>
      </c>
      <c r="R23" s="204">
        <v>0</v>
      </c>
      <c r="S23" s="204">
        <v>3</v>
      </c>
      <c r="T23" s="204">
        <v>0</v>
      </c>
      <c r="U23" s="204">
        <v>1</v>
      </c>
      <c r="V23" s="204">
        <v>0</v>
      </c>
      <c r="W23" s="204">
        <v>1</v>
      </c>
      <c r="X23" s="204">
        <v>0</v>
      </c>
      <c r="Y23" s="205">
        <v>0</v>
      </c>
      <c r="Z23" s="206">
        <f t="shared" si="0"/>
        <v>53</v>
      </c>
      <c r="AA23" s="205">
        <f t="shared" si="1"/>
        <v>13</v>
      </c>
      <c r="AB23" s="228">
        <f t="shared" si="25"/>
        <v>83.6461126005362</v>
      </c>
      <c r="AC23" s="229">
        <f t="shared" si="2"/>
        <v>2.323503127792672</v>
      </c>
      <c r="AD23" s="229">
        <f t="shared" si="3"/>
        <v>5.183199285075961</v>
      </c>
      <c r="AE23" s="229">
        <f t="shared" si="4"/>
        <v>1.876675603217158</v>
      </c>
      <c r="AF23" s="229">
        <f t="shared" si="5"/>
        <v>2.234137622877569</v>
      </c>
      <c r="AG23" s="229">
        <f t="shared" si="6"/>
        <v>1.7873100983020553</v>
      </c>
      <c r="AH23" s="229">
        <f t="shared" si="7"/>
        <v>0.7149240393208222</v>
      </c>
      <c r="AI23" s="229">
        <f t="shared" si="8"/>
        <v>0.44682752457551383</v>
      </c>
      <c r="AJ23" s="229">
        <f t="shared" si="9"/>
        <v>0.6255585344057194</v>
      </c>
      <c r="AK23" s="229">
        <f t="shared" si="10"/>
        <v>0.08936550491510277</v>
      </c>
      <c r="AL23" s="229">
        <f t="shared" si="11"/>
        <v>0.17873100983020554</v>
      </c>
      <c r="AM23" s="229">
        <f t="shared" si="12"/>
        <v>0.2680965147453083</v>
      </c>
      <c r="AN23" s="229">
        <f t="shared" si="13"/>
        <v>0.17873100983020554</v>
      </c>
      <c r="AO23" s="229">
        <f t="shared" si="14"/>
        <v>0</v>
      </c>
      <c r="AP23" s="229">
        <f t="shared" si="15"/>
        <v>0.2680965147453083</v>
      </c>
      <c r="AQ23" s="229">
        <f t="shared" si="16"/>
        <v>0</v>
      </c>
      <c r="AR23" s="229">
        <f t="shared" si="17"/>
        <v>0.08936550491510277</v>
      </c>
      <c r="AS23" s="229">
        <f t="shared" si="18"/>
        <v>0</v>
      </c>
      <c r="AT23" s="229">
        <f t="shared" si="19"/>
        <v>0.08936550491510277</v>
      </c>
      <c r="AU23" s="229">
        <f t="shared" si="20"/>
        <v>0</v>
      </c>
      <c r="AV23" s="230">
        <f t="shared" si="21"/>
        <v>0</v>
      </c>
      <c r="AW23" s="228">
        <f t="shared" si="22"/>
        <v>4.736371760500447</v>
      </c>
      <c r="AX23" s="244">
        <f t="shared" si="23"/>
        <v>1.161751563896336</v>
      </c>
    </row>
    <row r="24" spans="1:50" ht="20.25" customHeight="1" thickBot="1">
      <c r="A24" s="18">
        <v>20</v>
      </c>
      <c r="B24" s="735"/>
      <c r="C24" s="284" t="s">
        <v>209</v>
      </c>
      <c r="D24" s="145">
        <f>'3歳（その1）'!D24</f>
        <v>2128</v>
      </c>
      <c r="E24" s="166">
        <f t="shared" si="24"/>
        <v>1890</v>
      </c>
      <c r="F24" s="197">
        <v>69</v>
      </c>
      <c r="G24" s="197">
        <v>64</v>
      </c>
      <c r="H24" s="197">
        <v>21</v>
      </c>
      <c r="I24" s="197">
        <v>35</v>
      </c>
      <c r="J24" s="197">
        <v>13</v>
      </c>
      <c r="K24" s="197">
        <v>7</v>
      </c>
      <c r="L24" s="197">
        <v>6</v>
      </c>
      <c r="M24" s="197">
        <v>7</v>
      </c>
      <c r="N24" s="197">
        <v>4</v>
      </c>
      <c r="O24" s="197">
        <v>4</v>
      </c>
      <c r="P24" s="197">
        <v>3</v>
      </c>
      <c r="Q24" s="197">
        <v>1</v>
      </c>
      <c r="R24" s="197">
        <v>0</v>
      </c>
      <c r="S24" s="197">
        <v>0</v>
      </c>
      <c r="T24" s="197">
        <v>1</v>
      </c>
      <c r="U24" s="197">
        <v>2</v>
      </c>
      <c r="V24" s="197">
        <v>0</v>
      </c>
      <c r="W24" s="197">
        <v>1</v>
      </c>
      <c r="X24" s="197">
        <v>0</v>
      </c>
      <c r="Y24" s="198">
        <v>0</v>
      </c>
      <c r="Z24" s="199">
        <f t="shared" si="0"/>
        <v>49</v>
      </c>
      <c r="AA24" s="198">
        <f t="shared" si="1"/>
        <v>16</v>
      </c>
      <c r="AB24" s="234">
        <f t="shared" si="25"/>
        <v>88.81578947368422</v>
      </c>
      <c r="AC24" s="235">
        <f t="shared" si="2"/>
        <v>3.242481203007519</v>
      </c>
      <c r="AD24" s="235">
        <f t="shared" si="3"/>
        <v>3.007518796992481</v>
      </c>
      <c r="AE24" s="235">
        <f t="shared" si="4"/>
        <v>0.9868421052631579</v>
      </c>
      <c r="AF24" s="235">
        <f t="shared" si="5"/>
        <v>1.644736842105263</v>
      </c>
      <c r="AG24" s="235">
        <f t="shared" si="6"/>
        <v>0.6109022556390977</v>
      </c>
      <c r="AH24" s="235">
        <f t="shared" si="7"/>
        <v>0.3289473684210526</v>
      </c>
      <c r="AI24" s="235">
        <f t="shared" si="8"/>
        <v>0.28195488721804507</v>
      </c>
      <c r="AJ24" s="235">
        <f t="shared" si="9"/>
        <v>0.3289473684210526</v>
      </c>
      <c r="AK24" s="235">
        <f t="shared" si="10"/>
        <v>0.18796992481203006</v>
      </c>
      <c r="AL24" s="235">
        <f t="shared" si="11"/>
        <v>0.18796992481203006</v>
      </c>
      <c r="AM24" s="235">
        <f t="shared" si="12"/>
        <v>0.14097744360902253</v>
      </c>
      <c r="AN24" s="235">
        <f t="shared" si="13"/>
        <v>0.046992481203007516</v>
      </c>
      <c r="AO24" s="235">
        <f t="shared" si="14"/>
        <v>0</v>
      </c>
      <c r="AP24" s="235">
        <f t="shared" si="15"/>
        <v>0</v>
      </c>
      <c r="AQ24" s="235">
        <f t="shared" si="16"/>
        <v>0.046992481203007516</v>
      </c>
      <c r="AR24" s="235">
        <f t="shared" si="17"/>
        <v>0.09398496240601503</v>
      </c>
      <c r="AS24" s="235">
        <f t="shared" si="18"/>
        <v>0</v>
      </c>
      <c r="AT24" s="235">
        <f t="shared" si="19"/>
        <v>0.046992481203007516</v>
      </c>
      <c r="AU24" s="235">
        <f t="shared" si="20"/>
        <v>0</v>
      </c>
      <c r="AV24" s="236">
        <f t="shared" si="21"/>
        <v>0</v>
      </c>
      <c r="AW24" s="234">
        <f t="shared" si="22"/>
        <v>2.302631578947368</v>
      </c>
      <c r="AX24" s="246">
        <f t="shared" si="23"/>
        <v>0.7518796992481203</v>
      </c>
    </row>
    <row r="25" spans="1:50" ht="20.25" customHeight="1" thickBot="1">
      <c r="A25" s="18">
        <v>21</v>
      </c>
      <c r="B25" s="735" t="s">
        <v>166</v>
      </c>
      <c r="C25" s="281" t="s">
        <v>43</v>
      </c>
      <c r="D25" s="143">
        <f>'3歳（その1）'!D25</f>
        <v>848</v>
      </c>
      <c r="E25" s="172">
        <f t="shared" si="24"/>
        <v>769</v>
      </c>
      <c r="F25" s="204">
        <v>8</v>
      </c>
      <c r="G25" s="204">
        <v>35</v>
      </c>
      <c r="H25" s="204">
        <v>10</v>
      </c>
      <c r="I25" s="204">
        <v>11</v>
      </c>
      <c r="J25" s="204">
        <v>4</v>
      </c>
      <c r="K25" s="204">
        <v>5</v>
      </c>
      <c r="L25" s="204">
        <v>0</v>
      </c>
      <c r="M25" s="204">
        <v>1</v>
      </c>
      <c r="N25" s="204">
        <v>2</v>
      </c>
      <c r="O25" s="204">
        <v>1</v>
      </c>
      <c r="P25" s="204">
        <v>0</v>
      </c>
      <c r="Q25" s="204">
        <v>1</v>
      </c>
      <c r="R25" s="204">
        <v>1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5">
        <v>0</v>
      </c>
      <c r="Z25" s="206">
        <f t="shared" si="0"/>
        <v>15</v>
      </c>
      <c r="AA25" s="205">
        <f t="shared" si="1"/>
        <v>5</v>
      </c>
      <c r="AB25" s="228">
        <f t="shared" si="25"/>
        <v>90.68396226415094</v>
      </c>
      <c r="AC25" s="229">
        <f t="shared" si="2"/>
        <v>0.9433962264150944</v>
      </c>
      <c r="AD25" s="229">
        <f t="shared" si="3"/>
        <v>4.127358490566038</v>
      </c>
      <c r="AE25" s="229">
        <f t="shared" si="4"/>
        <v>1.179245283018868</v>
      </c>
      <c r="AF25" s="229">
        <f t="shared" si="5"/>
        <v>1.2971698113207548</v>
      </c>
      <c r="AG25" s="229">
        <f t="shared" si="6"/>
        <v>0.4716981132075472</v>
      </c>
      <c r="AH25" s="229">
        <f t="shared" si="7"/>
        <v>0.589622641509434</v>
      </c>
      <c r="AI25" s="229">
        <f t="shared" si="8"/>
        <v>0</v>
      </c>
      <c r="AJ25" s="229">
        <f t="shared" si="9"/>
        <v>0.1179245283018868</v>
      </c>
      <c r="AK25" s="229">
        <f t="shared" si="10"/>
        <v>0.2358490566037736</v>
      </c>
      <c r="AL25" s="229">
        <f t="shared" si="11"/>
        <v>0.1179245283018868</v>
      </c>
      <c r="AM25" s="229">
        <f t="shared" si="12"/>
        <v>0</v>
      </c>
      <c r="AN25" s="229">
        <f t="shared" si="13"/>
        <v>0.1179245283018868</v>
      </c>
      <c r="AO25" s="229">
        <f t="shared" si="14"/>
        <v>0.1179245283018868</v>
      </c>
      <c r="AP25" s="229">
        <f t="shared" si="15"/>
        <v>0</v>
      </c>
      <c r="AQ25" s="229">
        <f t="shared" si="16"/>
        <v>0</v>
      </c>
      <c r="AR25" s="229">
        <f t="shared" si="17"/>
        <v>0</v>
      </c>
      <c r="AS25" s="229">
        <f t="shared" si="18"/>
        <v>0</v>
      </c>
      <c r="AT25" s="229">
        <f t="shared" si="19"/>
        <v>0</v>
      </c>
      <c r="AU25" s="229">
        <f t="shared" si="20"/>
        <v>0</v>
      </c>
      <c r="AV25" s="230">
        <f t="shared" si="21"/>
        <v>0</v>
      </c>
      <c r="AW25" s="228">
        <f t="shared" si="22"/>
        <v>1.7688679245283019</v>
      </c>
      <c r="AX25" s="244">
        <f t="shared" si="23"/>
        <v>0.589622641509434</v>
      </c>
    </row>
    <row r="26" spans="1:50" ht="20.25" customHeight="1" thickBot="1">
      <c r="A26" s="18">
        <v>22</v>
      </c>
      <c r="B26" s="735"/>
      <c r="C26" s="282" t="s">
        <v>47</v>
      </c>
      <c r="D26" s="144">
        <f>'3歳（その1）'!D26</f>
        <v>1164</v>
      </c>
      <c r="E26" s="147">
        <f t="shared" si="24"/>
        <v>1009</v>
      </c>
      <c r="F26" s="134">
        <v>30</v>
      </c>
      <c r="G26" s="134">
        <v>60</v>
      </c>
      <c r="H26" s="134">
        <v>12</v>
      </c>
      <c r="I26" s="134">
        <v>17</v>
      </c>
      <c r="J26" s="134">
        <v>7</v>
      </c>
      <c r="K26" s="134">
        <v>8</v>
      </c>
      <c r="L26" s="134">
        <v>2</v>
      </c>
      <c r="M26" s="134">
        <v>5</v>
      </c>
      <c r="N26" s="134">
        <v>5</v>
      </c>
      <c r="O26" s="134">
        <v>3</v>
      </c>
      <c r="P26" s="134">
        <v>1</v>
      </c>
      <c r="Q26" s="134">
        <v>2</v>
      </c>
      <c r="R26" s="134">
        <v>0</v>
      </c>
      <c r="S26" s="134">
        <v>2</v>
      </c>
      <c r="T26" s="134">
        <v>1</v>
      </c>
      <c r="U26" s="134">
        <v>0</v>
      </c>
      <c r="V26" s="134">
        <v>0</v>
      </c>
      <c r="W26" s="134">
        <v>0</v>
      </c>
      <c r="X26" s="134">
        <v>0</v>
      </c>
      <c r="Y26" s="149">
        <v>0</v>
      </c>
      <c r="Z26" s="160">
        <f t="shared" si="0"/>
        <v>36</v>
      </c>
      <c r="AA26" s="149">
        <f t="shared" si="1"/>
        <v>14</v>
      </c>
      <c r="AB26" s="231">
        <f t="shared" si="25"/>
        <v>86.68384879725086</v>
      </c>
      <c r="AC26" s="232">
        <f t="shared" si="2"/>
        <v>2.5773195876288657</v>
      </c>
      <c r="AD26" s="232">
        <f t="shared" si="3"/>
        <v>5.154639175257731</v>
      </c>
      <c r="AE26" s="232">
        <f t="shared" si="4"/>
        <v>1.0309278350515463</v>
      </c>
      <c r="AF26" s="232">
        <f t="shared" si="5"/>
        <v>1.4604810996563573</v>
      </c>
      <c r="AG26" s="232">
        <f t="shared" si="6"/>
        <v>0.6013745704467355</v>
      </c>
      <c r="AH26" s="232">
        <f t="shared" si="7"/>
        <v>0.6872852233676976</v>
      </c>
      <c r="AI26" s="232">
        <f t="shared" si="8"/>
        <v>0.1718213058419244</v>
      </c>
      <c r="AJ26" s="232">
        <f t="shared" si="9"/>
        <v>0.429553264604811</v>
      </c>
      <c r="AK26" s="232">
        <f t="shared" si="10"/>
        <v>0.429553264604811</v>
      </c>
      <c r="AL26" s="232">
        <f t="shared" si="11"/>
        <v>0.25773195876288657</v>
      </c>
      <c r="AM26" s="232">
        <f t="shared" si="12"/>
        <v>0.0859106529209622</v>
      </c>
      <c r="AN26" s="232">
        <f t="shared" si="13"/>
        <v>0.1718213058419244</v>
      </c>
      <c r="AO26" s="232">
        <f t="shared" si="14"/>
        <v>0</v>
      </c>
      <c r="AP26" s="232">
        <f t="shared" si="15"/>
        <v>0.1718213058419244</v>
      </c>
      <c r="AQ26" s="232">
        <f t="shared" si="16"/>
        <v>0.0859106529209622</v>
      </c>
      <c r="AR26" s="232">
        <f t="shared" si="17"/>
        <v>0</v>
      </c>
      <c r="AS26" s="232">
        <f t="shared" si="18"/>
        <v>0</v>
      </c>
      <c r="AT26" s="232">
        <f t="shared" si="19"/>
        <v>0</v>
      </c>
      <c r="AU26" s="232">
        <f t="shared" si="20"/>
        <v>0</v>
      </c>
      <c r="AV26" s="233">
        <f t="shared" si="21"/>
        <v>0</v>
      </c>
      <c r="AW26" s="231">
        <f t="shared" si="22"/>
        <v>3.0927835051546393</v>
      </c>
      <c r="AX26" s="245">
        <f t="shared" si="23"/>
        <v>1.202749140893471</v>
      </c>
    </row>
    <row r="27" spans="1:50" ht="20.25" customHeight="1" thickBot="1">
      <c r="A27" s="18">
        <v>23</v>
      </c>
      <c r="B27" s="735"/>
      <c r="C27" s="282" t="s">
        <v>44</v>
      </c>
      <c r="D27" s="144">
        <f>'3歳（その1）'!D27</f>
        <v>1331</v>
      </c>
      <c r="E27" s="147">
        <f t="shared" si="24"/>
        <v>1220</v>
      </c>
      <c r="F27" s="134">
        <v>18</v>
      </c>
      <c r="G27" s="134">
        <v>46</v>
      </c>
      <c r="H27" s="134">
        <v>8</v>
      </c>
      <c r="I27" s="134">
        <v>19</v>
      </c>
      <c r="J27" s="134">
        <v>3</v>
      </c>
      <c r="K27" s="134">
        <v>3</v>
      </c>
      <c r="L27" s="134">
        <v>4</v>
      </c>
      <c r="M27" s="134">
        <v>4</v>
      </c>
      <c r="N27" s="134">
        <v>2</v>
      </c>
      <c r="O27" s="134">
        <v>2</v>
      </c>
      <c r="P27" s="134">
        <v>0</v>
      </c>
      <c r="Q27" s="134">
        <v>0</v>
      </c>
      <c r="R27" s="134">
        <v>1</v>
      </c>
      <c r="S27" s="134">
        <v>1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49">
        <v>0</v>
      </c>
      <c r="Z27" s="160">
        <f t="shared" si="0"/>
        <v>20</v>
      </c>
      <c r="AA27" s="149">
        <f t="shared" si="1"/>
        <v>6</v>
      </c>
      <c r="AB27" s="231">
        <f t="shared" si="25"/>
        <v>91.66040570999249</v>
      </c>
      <c r="AC27" s="232">
        <f t="shared" si="2"/>
        <v>1.35236664162284</v>
      </c>
      <c r="AD27" s="232">
        <f t="shared" si="3"/>
        <v>3.4560480841472576</v>
      </c>
      <c r="AE27" s="232">
        <f t="shared" si="4"/>
        <v>0.6010518407212623</v>
      </c>
      <c r="AF27" s="232">
        <f t="shared" si="5"/>
        <v>1.4274981217129978</v>
      </c>
      <c r="AG27" s="232">
        <f t="shared" si="6"/>
        <v>0.2253944402704733</v>
      </c>
      <c r="AH27" s="232">
        <f t="shared" si="7"/>
        <v>0.2253944402704733</v>
      </c>
      <c r="AI27" s="232">
        <f t="shared" si="8"/>
        <v>0.30052592036063114</v>
      </c>
      <c r="AJ27" s="232">
        <f t="shared" si="9"/>
        <v>0.30052592036063114</v>
      </c>
      <c r="AK27" s="232">
        <f t="shared" si="10"/>
        <v>0.15026296018031557</v>
      </c>
      <c r="AL27" s="232">
        <f t="shared" si="11"/>
        <v>0.15026296018031557</v>
      </c>
      <c r="AM27" s="232">
        <f t="shared" si="12"/>
        <v>0</v>
      </c>
      <c r="AN27" s="232">
        <f t="shared" si="13"/>
        <v>0</v>
      </c>
      <c r="AO27" s="232">
        <f t="shared" si="14"/>
        <v>0.07513148009015778</v>
      </c>
      <c r="AP27" s="232">
        <f t="shared" si="15"/>
        <v>0.07513148009015778</v>
      </c>
      <c r="AQ27" s="232">
        <f t="shared" si="16"/>
        <v>0</v>
      </c>
      <c r="AR27" s="232">
        <f t="shared" si="17"/>
        <v>0</v>
      </c>
      <c r="AS27" s="232">
        <f t="shared" si="18"/>
        <v>0</v>
      </c>
      <c r="AT27" s="232">
        <f t="shared" si="19"/>
        <v>0</v>
      </c>
      <c r="AU27" s="232">
        <f t="shared" si="20"/>
        <v>0</v>
      </c>
      <c r="AV27" s="233">
        <f t="shared" si="21"/>
        <v>0</v>
      </c>
      <c r="AW27" s="231">
        <f t="shared" si="22"/>
        <v>1.5026296018031555</v>
      </c>
      <c r="AX27" s="245">
        <f t="shared" si="23"/>
        <v>0.4507888805409466</v>
      </c>
    </row>
    <row r="28" spans="1:50" ht="20.25" customHeight="1" thickBot="1">
      <c r="A28" s="18">
        <v>24</v>
      </c>
      <c r="B28" s="735"/>
      <c r="C28" s="282" t="s">
        <v>42</v>
      </c>
      <c r="D28" s="144">
        <f>'3歳（その1）'!D28</f>
        <v>365</v>
      </c>
      <c r="E28" s="147">
        <f t="shared" si="24"/>
        <v>300</v>
      </c>
      <c r="F28" s="134">
        <v>20</v>
      </c>
      <c r="G28" s="134">
        <v>18</v>
      </c>
      <c r="H28" s="134">
        <v>6</v>
      </c>
      <c r="I28" s="134">
        <v>7</v>
      </c>
      <c r="J28" s="134">
        <v>3</v>
      </c>
      <c r="K28" s="134">
        <v>2</v>
      </c>
      <c r="L28" s="134">
        <v>2</v>
      </c>
      <c r="M28" s="134">
        <v>2</v>
      </c>
      <c r="N28" s="134">
        <v>1</v>
      </c>
      <c r="O28" s="134">
        <v>2</v>
      </c>
      <c r="P28" s="134">
        <v>0</v>
      </c>
      <c r="Q28" s="134">
        <v>1</v>
      </c>
      <c r="R28" s="134">
        <v>0</v>
      </c>
      <c r="S28" s="134">
        <v>0</v>
      </c>
      <c r="T28" s="134">
        <v>1</v>
      </c>
      <c r="U28" s="134">
        <v>0</v>
      </c>
      <c r="V28" s="134">
        <v>0</v>
      </c>
      <c r="W28" s="134">
        <v>0</v>
      </c>
      <c r="X28" s="134">
        <v>0</v>
      </c>
      <c r="Y28" s="149">
        <v>0</v>
      </c>
      <c r="Z28" s="160">
        <f t="shared" si="0"/>
        <v>14</v>
      </c>
      <c r="AA28" s="149">
        <f t="shared" si="1"/>
        <v>5</v>
      </c>
      <c r="AB28" s="231">
        <f t="shared" si="25"/>
        <v>82.1917808219178</v>
      </c>
      <c r="AC28" s="232">
        <f t="shared" si="2"/>
        <v>5.47945205479452</v>
      </c>
      <c r="AD28" s="232">
        <f t="shared" si="3"/>
        <v>4.931506849315069</v>
      </c>
      <c r="AE28" s="232">
        <f t="shared" si="4"/>
        <v>1.643835616438356</v>
      </c>
      <c r="AF28" s="232">
        <f t="shared" si="5"/>
        <v>1.9178082191780823</v>
      </c>
      <c r="AG28" s="232">
        <f t="shared" si="6"/>
        <v>0.821917808219178</v>
      </c>
      <c r="AH28" s="232">
        <f t="shared" si="7"/>
        <v>0.547945205479452</v>
      </c>
      <c r="AI28" s="232">
        <f t="shared" si="8"/>
        <v>0.547945205479452</v>
      </c>
      <c r="AJ28" s="232">
        <f t="shared" si="9"/>
        <v>0.547945205479452</v>
      </c>
      <c r="AK28" s="232">
        <f t="shared" si="10"/>
        <v>0.273972602739726</v>
      </c>
      <c r="AL28" s="232">
        <f t="shared" si="11"/>
        <v>0.547945205479452</v>
      </c>
      <c r="AM28" s="232">
        <f t="shared" si="12"/>
        <v>0</v>
      </c>
      <c r="AN28" s="232">
        <f t="shared" si="13"/>
        <v>0.273972602739726</v>
      </c>
      <c r="AO28" s="232">
        <f t="shared" si="14"/>
        <v>0</v>
      </c>
      <c r="AP28" s="232">
        <f t="shared" si="15"/>
        <v>0</v>
      </c>
      <c r="AQ28" s="232">
        <f t="shared" si="16"/>
        <v>0.273972602739726</v>
      </c>
      <c r="AR28" s="232">
        <f t="shared" si="17"/>
        <v>0</v>
      </c>
      <c r="AS28" s="232">
        <f t="shared" si="18"/>
        <v>0</v>
      </c>
      <c r="AT28" s="232">
        <f t="shared" si="19"/>
        <v>0</v>
      </c>
      <c r="AU28" s="232">
        <f t="shared" si="20"/>
        <v>0</v>
      </c>
      <c r="AV28" s="233">
        <f t="shared" si="21"/>
        <v>0</v>
      </c>
      <c r="AW28" s="231">
        <f t="shared" si="22"/>
        <v>3.8356164383561646</v>
      </c>
      <c r="AX28" s="245">
        <f t="shared" si="23"/>
        <v>1.36986301369863</v>
      </c>
    </row>
    <row r="29" spans="1:50" ht="20.25" customHeight="1" thickBot="1">
      <c r="A29" s="18">
        <v>25</v>
      </c>
      <c r="B29" s="735"/>
      <c r="C29" s="282" t="s">
        <v>41</v>
      </c>
      <c r="D29" s="144">
        <f>'3歳（その1）'!D29</f>
        <v>273</v>
      </c>
      <c r="E29" s="147">
        <f t="shared" si="24"/>
        <v>237</v>
      </c>
      <c r="F29" s="134">
        <v>9</v>
      </c>
      <c r="G29" s="134">
        <v>9</v>
      </c>
      <c r="H29" s="134">
        <v>1</v>
      </c>
      <c r="I29" s="134">
        <v>9</v>
      </c>
      <c r="J29" s="134">
        <v>3</v>
      </c>
      <c r="K29" s="134">
        <v>1</v>
      </c>
      <c r="L29" s="134">
        <v>1</v>
      </c>
      <c r="M29" s="134">
        <v>1</v>
      </c>
      <c r="N29" s="134">
        <v>0</v>
      </c>
      <c r="O29" s="134">
        <v>0</v>
      </c>
      <c r="P29" s="134">
        <v>1</v>
      </c>
      <c r="Q29" s="134">
        <v>0</v>
      </c>
      <c r="R29" s="134">
        <v>1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49">
        <v>0</v>
      </c>
      <c r="Z29" s="160">
        <f t="shared" si="0"/>
        <v>8</v>
      </c>
      <c r="AA29" s="149">
        <f t="shared" si="1"/>
        <v>2</v>
      </c>
      <c r="AB29" s="231">
        <f t="shared" si="25"/>
        <v>86.81318681318682</v>
      </c>
      <c r="AC29" s="232">
        <f t="shared" si="2"/>
        <v>3.296703296703297</v>
      </c>
      <c r="AD29" s="232">
        <f t="shared" si="3"/>
        <v>3.296703296703297</v>
      </c>
      <c r="AE29" s="232">
        <f t="shared" si="4"/>
        <v>0.3663003663003663</v>
      </c>
      <c r="AF29" s="232">
        <f t="shared" si="5"/>
        <v>3.296703296703297</v>
      </c>
      <c r="AG29" s="232">
        <f t="shared" si="6"/>
        <v>1.098901098901099</v>
      </c>
      <c r="AH29" s="232">
        <f t="shared" si="7"/>
        <v>0.3663003663003663</v>
      </c>
      <c r="AI29" s="232">
        <f t="shared" si="8"/>
        <v>0.3663003663003663</v>
      </c>
      <c r="AJ29" s="232">
        <f t="shared" si="9"/>
        <v>0.3663003663003663</v>
      </c>
      <c r="AK29" s="232">
        <f t="shared" si="10"/>
        <v>0</v>
      </c>
      <c r="AL29" s="232">
        <f t="shared" si="11"/>
        <v>0</v>
      </c>
      <c r="AM29" s="232">
        <f t="shared" si="12"/>
        <v>0.3663003663003663</v>
      </c>
      <c r="AN29" s="232">
        <f t="shared" si="13"/>
        <v>0</v>
      </c>
      <c r="AO29" s="232">
        <f t="shared" si="14"/>
        <v>0.3663003663003663</v>
      </c>
      <c r="AP29" s="232">
        <f t="shared" si="15"/>
        <v>0</v>
      </c>
      <c r="AQ29" s="232">
        <f t="shared" si="16"/>
        <v>0</v>
      </c>
      <c r="AR29" s="232">
        <f t="shared" si="17"/>
        <v>0</v>
      </c>
      <c r="AS29" s="232">
        <f t="shared" si="18"/>
        <v>0</v>
      </c>
      <c r="AT29" s="232">
        <f t="shared" si="19"/>
        <v>0</v>
      </c>
      <c r="AU29" s="232">
        <f t="shared" si="20"/>
        <v>0</v>
      </c>
      <c r="AV29" s="233">
        <f t="shared" si="21"/>
        <v>0</v>
      </c>
      <c r="AW29" s="231">
        <f t="shared" si="22"/>
        <v>2.93040293040293</v>
      </c>
      <c r="AX29" s="245">
        <f t="shared" si="23"/>
        <v>0.7326007326007326</v>
      </c>
    </row>
    <row r="30" spans="1:50" ht="20.25" customHeight="1" thickBot="1">
      <c r="A30" s="18">
        <v>26</v>
      </c>
      <c r="B30" s="735"/>
      <c r="C30" s="283" t="s">
        <v>40</v>
      </c>
      <c r="D30" s="145">
        <f>'3歳（その1）'!D30</f>
        <v>43</v>
      </c>
      <c r="E30" s="166">
        <f t="shared" si="24"/>
        <v>35</v>
      </c>
      <c r="F30" s="197">
        <v>3</v>
      </c>
      <c r="G30" s="197">
        <v>2</v>
      </c>
      <c r="H30" s="197">
        <v>1</v>
      </c>
      <c r="I30" s="197">
        <v>1</v>
      </c>
      <c r="J30" s="197">
        <v>1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7">
        <v>0</v>
      </c>
      <c r="U30" s="197">
        <v>0</v>
      </c>
      <c r="V30" s="197">
        <v>0</v>
      </c>
      <c r="W30" s="197">
        <v>0</v>
      </c>
      <c r="X30" s="197">
        <v>0</v>
      </c>
      <c r="Y30" s="198">
        <v>0</v>
      </c>
      <c r="Z30" s="199">
        <f t="shared" si="0"/>
        <v>1</v>
      </c>
      <c r="AA30" s="198">
        <f t="shared" si="1"/>
        <v>0</v>
      </c>
      <c r="AB30" s="234">
        <f t="shared" si="25"/>
        <v>81.3953488372093</v>
      </c>
      <c r="AC30" s="235">
        <f t="shared" si="2"/>
        <v>6.976744186046512</v>
      </c>
      <c r="AD30" s="235">
        <f t="shared" si="3"/>
        <v>4.651162790697675</v>
      </c>
      <c r="AE30" s="235">
        <f t="shared" si="4"/>
        <v>2.3255813953488373</v>
      </c>
      <c r="AF30" s="235">
        <f t="shared" si="5"/>
        <v>2.3255813953488373</v>
      </c>
      <c r="AG30" s="235">
        <f t="shared" si="6"/>
        <v>2.3255813953488373</v>
      </c>
      <c r="AH30" s="235">
        <f t="shared" si="7"/>
        <v>0</v>
      </c>
      <c r="AI30" s="235">
        <f t="shared" si="8"/>
        <v>0</v>
      </c>
      <c r="AJ30" s="235">
        <f t="shared" si="9"/>
        <v>0</v>
      </c>
      <c r="AK30" s="235">
        <f t="shared" si="10"/>
        <v>0</v>
      </c>
      <c r="AL30" s="235">
        <f t="shared" si="11"/>
        <v>0</v>
      </c>
      <c r="AM30" s="235">
        <f t="shared" si="12"/>
        <v>0</v>
      </c>
      <c r="AN30" s="235">
        <f t="shared" si="13"/>
        <v>0</v>
      </c>
      <c r="AO30" s="235">
        <f t="shared" si="14"/>
        <v>0</v>
      </c>
      <c r="AP30" s="235">
        <f t="shared" si="15"/>
        <v>0</v>
      </c>
      <c r="AQ30" s="235">
        <f t="shared" si="16"/>
        <v>0</v>
      </c>
      <c r="AR30" s="235">
        <f t="shared" si="17"/>
        <v>0</v>
      </c>
      <c r="AS30" s="235">
        <f t="shared" si="18"/>
        <v>0</v>
      </c>
      <c r="AT30" s="235">
        <f t="shared" si="19"/>
        <v>0</v>
      </c>
      <c r="AU30" s="235">
        <f t="shared" si="20"/>
        <v>0</v>
      </c>
      <c r="AV30" s="236">
        <f t="shared" si="21"/>
        <v>0</v>
      </c>
      <c r="AW30" s="234">
        <f t="shared" si="22"/>
        <v>2.3255813953488373</v>
      </c>
      <c r="AX30" s="246">
        <f t="shared" si="23"/>
        <v>0</v>
      </c>
    </row>
    <row r="31" spans="1:50" ht="20.25" customHeight="1" thickBot="1">
      <c r="A31" s="18">
        <v>27</v>
      </c>
      <c r="B31" s="735" t="s">
        <v>79</v>
      </c>
      <c r="C31" s="281" t="s">
        <v>2</v>
      </c>
      <c r="D31" s="143">
        <f>'3歳（その1）'!D31</f>
        <v>1460</v>
      </c>
      <c r="E31" s="172">
        <f t="shared" si="24"/>
        <v>1252</v>
      </c>
      <c r="F31" s="209">
        <v>48</v>
      </c>
      <c r="G31" s="209">
        <v>72</v>
      </c>
      <c r="H31" s="209">
        <v>18</v>
      </c>
      <c r="I31" s="209">
        <v>28</v>
      </c>
      <c r="J31" s="209">
        <v>5</v>
      </c>
      <c r="K31" s="209">
        <v>8</v>
      </c>
      <c r="L31" s="209">
        <v>9</v>
      </c>
      <c r="M31" s="209">
        <v>5</v>
      </c>
      <c r="N31" s="209">
        <v>4</v>
      </c>
      <c r="O31" s="209">
        <v>2</v>
      </c>
      <c r="P31" s="209">
        <v>4</v>
      </c>
      <c r="Q31" s="209">
        <v>1</v>
      </c>
      <c r="R31" s="209">
        <v>0</v>
      </c>
      <c r="S31" s="209">
        <v>1</v>
      </c>
      <c r="T31" s="209">
        <v>1</v>
      </c>
      <c r="U31" s="209">
        <v>0</v>
      </c>
      <c r="V31" s="209">
        <v>0</v>
      </c>
      <c r="W31" s="209">
        <v>1</v>
      </c>
      <c r="X31" s="209">
        <v>1</v>
      </c>
      <c r="Y31" s="210">
        <v>0</v>
      </c>
      <c r="Z31" s="211">
        <f t="shared" si="0"/>
        <v>42</v>
      </c>
      <c r="AA31" s="210">
        <f t="shared" si="1"/>
        <v>15</v>
      </c>
      <c r="AB31" s="228">
        <f t="shared" si="25"/>
        <v>85.75342465753425</v>
      </c>
      <c r="AC31" s="229">
        <f t="shared" si="2"/>
        <v>3.287671232876712</v>
      </c>
      <c r="AD31" s="229">
        <f t="shared" si="3"/>
        <v>4.931506849315069</v>
      </c>
      <c r="AE31" s="229">
        <f t="shared" si="4"/>
        <v>1.2328767123287672</v>
      </c>
      <c r="AF31" s="229">
        <f t="shared" si="5"/>
        <v>1.9178082191780823</v>
      </c>
      <c r="AG31" s="229">
        <f t="shared" si="6"/>
        <v>0.3424657534246575</v>
      </c>
      <c r="AH31" s="229">
        <f t="shared" si="7"/>
        <v>0.547945205479452</v>
      </c>
      <c r="AI31" s="229">
        <f t="shared" si="8"/>
        <v>0.6164383561643836</v>
      </c>
      <c r="AJ31" s="229">
        <f t="shared" si="9"/>
        <v>0.3424657534246575</v>
      </c>
      <c r="AK31" s="229">
        <f t="shared" si="10"/>
        <v>0.273972602739726</v>
      </c>
      <c r="AL31" s="229">
        <f t="shared" si="11"/>
        <v>0.136986301369863</v>
      </c>
      <c r="AM31" s="229">
        <f t="shared" si="12"/>
        <v>0.273972602739726</v>
      </c>
      <c r="AN31" s="229">
        <f t="shared" si="13"/>
        <v>0.0684931506849315</v>
      </c>
      <c r="AO31" s="229">
        <f t="shared" si="14"/>
        <v>0</v>
      </c>
      <c r="AP31" s="229">
        <f t="shared" si="15"/>
        <v>0.0684931506849315</v>
      </c>
      <c r="AQ31" s="229">
        <f t="shared" si="16"/>
        <v>0.0684931506849315</v>
      </c>
      <c r="AR31" s="229">
        <f t="shared" si="17"/>
        <v>0</v>
      </c>
      <c r="AS31" s="229">
        <f t="shared" si="18"/>
        <v>0</v>
      </c>
      <c r="AT31" s="229">
        <f t="shared" si="19"/>
        <v>0.0684931506849315</v>
      </c>
      <c r="AU31" s="229">
        <f t="shared" si="20"/>
        <v>0.0684931506849315</v>
      </c>
      <c r="AV31" s="230">
        <f t="shared" si="21"/>
        <v>0</v>
      </c>
      <c r="AW31" s="228">
        <f t="shared" si="22"/>
        <v>2.8767123287671232</v>
      </c>
      <c r="AX31" s="244">
        <f t="shared" si="23"/>
        <v>1.0273972602739725</v>
      </c>
    </row>
    <row r="32" spans="1:50" ht="20.25" customHeight="1" thickBot="1">
      <c r="A32" s="18">
        <v>28</v>
      </c>
      <c r="B32" s="735"/>
      <c r="C32" s="282" t="s">
        <v>3</v>
      </c>
      <c r="D32" s="144">
        <f>'3歳（その1）'!D32</f>
        <v>1083</v>
      </c>
      <c r="E32" s="147">
        <f t="shared" si="24"/>
        <v>940</v>
      </c>
      <c r="F32" s="131">
        <v>24</v>
      </c>
      <c r="G32" s="131">
        <v>62</v>
      </c>
      <c r="H32" s="131">
        <v>18</v>
      </c>
      <c r="I32" s="131">
        <v>15</v>
      </c>
      <c r="J32" s="131">
        <v>5</v>
      </c>
      <c r="K32" s="131">
        <v>8</v>
      </c>
      <c r="L32" s="131">
        <v>4</v>
      </c>
      <c r="M32" s="131">
        <v>3</v>
      </c>
      <c r="N32" s="131">
        <v>1</v>
      </c>
      <c r="O32" s="131">
        <v>1</v>
      </c>
      <c r="P32" s="131">
        <v>0</v>
      </c>
      <c r="Q32" s="131">
        <v>0</v>
      </c>
      <c r="R32" s="131">
        <v>1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50">
        <v>1</v>
      </c>
      <c r="Z32" s="161">
        <f t="shared" si="0"/>
        <v>24</v>
      </c>
      <c r="AA32" s="150">
        <f t="shared" si="1"/>
        <v>4</v>
      </c>
      <c r="AB32" s="231">
        <f t="shared" si="25"/>
        <v>86.79593721144968</v>
      </c>
      <c r="AC32" s="232">
        <f t="shared" si="2"/>
        <v>2.21606648199446</v>
      </c>
      <c r="AD32" s="232">
        <f t="shared" si="3"/>
        <v>5.724838411819022</v>
      </c>
      <c r="AE32" s="232">
        <f t="shared" si="4"/>
        <v>1.662049861495845</v>
      </c>
      <c r="AF32" s="232">
        <f t="shared" si="5"/>
        <v>1.3850415512465373</v>
      </c>
      <c r="AG32" s="232">
        <f t="shared" si="6"/>
        <v>0.46168051708217916</v>
      </c>
      <c r="AH32" s="232">
        <f t="shared" si="7"/>
        <v>0.7386888273314866</v>
      </c>
      <c r="AI32" s="232">
        <f t="shared" si="8"/>
        <v>0.3693444136657433</v>
      </c>
      <c r="AJ32" s="232">
        <f t="shared" si="9"/>
        <v>0.2770083102493075</v>
      </c>
      <c r="AK32" s="232">
        <f t="shared" si="10"/>
        <v>0.09233610341643582</v>
      </c>
      <c r="AL32" s="232">
        <f t="shared" si="11"/>
        <v>0.09233610341643582</v>
      </c>
      <c r="AM32" s="232">
        <f t="shared" si="12"/>
        <v>0</v>
      </c>
      <c r="AN32" s="232">
        <f t="shared" si="13"/>
        <v>0</v>
      </c>
      <c r="AO32" s="232">
        <f t="shared" si="14"/>
        <v>0.09233610341643582</v>
      </c>
      <c r="AP32" s="232">
        <f t="shared" si="15"/>
        <v>0</v>
      </c>
      <c r="AQ32" s="232">
        <f t="shared" si="16"/>
        <v>0</v>
      </c>
      <c r="AR32" s="232">
        <f t="shared" si="17"/>
        <v>0</v>
      </c>
      <c r="AS32" s="232">
        <f t="shared" si="18"/>
        <v>0</v>
      </c>
      <c r="AT32" s="232">
        <f t="shared" si="19"/>
        <v>0</v>
      </c>
      <c r="AU32" s="232">
        <f t="shared" si="20"/>
        <v>0</v>
      </c>
      <c r="AV32" s="233">
        <f t="shared" si="21"/>
        <v>0.09233610341643582</v>
      </c>
      <c r="AW32" s="231">
        <f t="shared" si="22"/>
        <v>2.21606648199446</v>
      </c>
      <c r="AX32" s="245">
        <f t="shared" si="23"/>
        <v>0.3693444136657433</v>
      </c>
    </row>
    <row r="33" spans="1:50" ht="20.25" customHeight="1" thickBot="1">
      <c r="A33" s="18">
        <v>29</v>
      </c>
      <c r="B33" s="735"/>
      <c r="C33" s="282" t="s">
        <v>4</v>
      </c>
      <c r="D33" s="144">
        <f>'3歳（その1）'!D33</f>
        <v>912</v>
      </c>
      <c r="E33" s="147">
        <f t="shared" si="24"/>
        <v>809</v>
      </c>
      <c r="F33" s="131">
        <v>25</v>
      </c>
      <c r="G33" s="131">
        <v>36</v>
      </c>
      <c r="H33" s="131">
        <v>8</v>
      </c>
      <c r="I33" s="131">
        <v>10</v>
      </c>
      <c r="J33" s="131">
        <v>4</v>
      </c>
      <c r="K33" s="131">
        <v>7</v>
      </c>
      <c r="L33" s="131">
        <v>3</v>
      </c>
      <c r="M33" s="131">
        <v>0</v>
      </c>
      <c r="N33" s="131">
        <v>4</v>
      </c>
      <c r="O33" s="131">
        <v>1</v>
      </c>
      <c r="P33" s="131">
        <v>2</v>
      </c>
      <c r="Q33" s="131">
        <v>1</v>
      </c>
      <c r="R33" s="131">
        <v>1</v>
      </c>
      <c r="S33" s="131">
        <v>1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50">
        <v>0</v>
      </c>
      <c r="Z33" s="161">
        <f t="shared" si="0"/>
        <v>24</v>
      </c>
      <c r="AA33" s="150">
        <f t="shared" si="1"/>
        <v>10</v>
      </c>
      <c r="AB33" s="231">
        <f t="shared" si="25"/>
        <v>88.70614035087719</v>
      </c>
      <c r="AC33" s="232">
        <f t="shared" si="2"/>
        <v>2.7412280701754383</v>
      </c>
      <c r="AD33" s="232">
        <f t="shared" si="3"/>
        <v>3.9473684210526314</v>
      </c>
      <c r="AE33" s="232">
        <f t="shared" si="4"/>
        <v>0.8771929824561403</v>
      </c>
      <c r="AF33" s="232">
        <f t="shared" si="5"/>
        <v>1.0964912280701753</v>
      </c>
      <c r="AG33" s="232">
        <f t="shared" si="6"/>
        <v>0.43859649122807015</v>
      </c>
      <c r="AH33" s="232">
        <f t="shared" si="7"/>
        <v>0.7675438596491228</v>
      </c>
      <c r="AI33" s="232">
        <f t="shared" si="8"/>
        <v>0.3289473684210526</v>
      </c>
      <c r="AJ33" s="232">
        <f t="shared" si="9"/>
        <v>0</v>
      </c>
      <c r="AK33" s="232">
        <f t="shared" si="10"/>
        <v>0.43859649122807015</v>
      </c>
      <c r="AL33" s="232">
        <f t="shared" si="11"/>
        <v>0.10964912280701754</v>
      </c>
      <c r="AM33" s="232">
        <f t="shared" si="12"/>
        <v>0.21929824561403508</v>
      </c>
      <c r="AN33" s="232">
        <f t="shared" si="13"/>
        <v>0.10964912280701754</v>
      </c>
      <c r="AO33" s="232">
        <f t="shared" si="14"/>
        <v>0.10964912280701754</v>
      </c>
      <c r="AP33" s="232">
        <f t="shared" si="15"/>
        <v>0.10964912280701754</v>
      </c>
      <c r="AQ33" s="232">
        <f t="shared" si="16"/>
        <v>0</v>
      </c>
      <c r="AR33" s="232">
        <f t="shared" si="17"/>
        <v>0</v>
      </c>
      <c r="AS33" s="232">
        <f t="shared" si="18"/>
        <v>0</v>
      </c>
      <c r="AT33" s="232">
        <f t="shared" si="19"/>
        <v>0</v>
      </c>
      <c r="AU33" s="232">
        <f t="shared" si="20"/>
        <v>0</v>
      </c>
      <c r="AV33" s="233">
        <f t="shared" si="21"/>
        <v>0</v>
      </c>
      <c r="AW33" s="231">
        <f t="shared" si="22"/>
        <v>2.631578947368421</v>
      </c>
      <c r="AX33" s="245">
        <f t="shared" si="23"/>
        <v>1.0964912280701753</v>
      </c>
    </row>
    <row r="34" spans="1:50" ht="20.25" customHeight="1" thickBot="1">
      <c r="A34" s="18">
        <v>30</v>
      </c>
      <c r="B34" s="735"/>
      <c r="C34" s="282" t="s">
        <v>5</v>
      </c>
      <c r="D34" s="144">
        <f>'3歳（その1）'!D34</f>
        <v>520</v>
      </c>
      <c r="E34" s="147">
        <f t="shared" si="24"/>
        <v>452</v>
      </c>
      <c r="F34" s="131">
        <v>10</v>
      </c>
      <c r="G34" s="131">
        <v>27</v>
      </c>
      <c r="H34" s="131">
        <v>11</v>
      </c>
      <c r="I34" s="131">
        <v>7</v>
      </c>
      <c r="J34" s="131">
        <v>3</v>
      </c>
      <c r="K34" s="131">
        <v>4</v>
      </c>
      <c r="L34" s="131">
        <v>2</v>
      </c>
      <c r="M34" s="131">
        <v>1</v>
      </c>
      <c r="N34" s="131">
        <v>0</v>
      </c>
      <c r="O34" s="131">
        <v>0</v>
      </c>
      <c r="P34" s="131">
        <v>0</v>
      </c>
      <c r="Q34" s="131">
        <v>2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1</v>
      </c>
      <c r="X34" s="131">
        <v>0</v>
      </c>
      <c r="Y34" s="150">
        <v>0</v>
      </c>
      <c r="Z34" s="161">
        <f t="shared" si="0"/>
        <v>13</v>
      </c>
      <c r="AA34" s="150">
        <f t="shared" si="1"/>
        <v>3</v>
      </c>
      <c r="AB34" s="231">
        <f t="shared" si="25"/>
        <v>86.92307692307692</v>
      </c>
      <c r="AC34" s="232">
        <f t="shared" si="2"/>
        <v>1.9230769230769231</v>
      </c>
      <c r="AD34" s="232">
        <f t="shared" si="3"/>
        <v>5.1923076923076925</v>
      </c>
      <c r="AE34" s="232">
        <f t="shared" si="4"/>
        <v>2.1153846153846154</v>
      </c>
      <c r="AF34" s="232">
        <f t="shared" si="5"/>
        <v>1.3461538461538463</v>
      </c>
      <c r="AG34" s="232">
        <f t="shared" si="6"/>
        <v>0.576923076923077</v>
      </c>
      <c r="AH34" s="232">
        <f t="shared" si="7"/>
        <v>0.7692307692307693</v>
      </c>
      <c r="AI34" s="232">
        <f t="shared" si="8"/>
        <v>0.38461538461538464</v>
      </c>
      <c r="AJ34" s="232">
        <f t="shared" si="9"/>
        <v>0.19230769230769232</v>
      </c>
      <c r="AK34" s="232">
        <f t="shared" si="10"/>
        <v>0</v>
      </c>
      <c r="AL34" s="232">
        <f t="shared" si="11"/>
        <v>0</v>
      </c>
      <c r="AM34" s="232">
        <f t="shared" si="12"/>
        <v>0</v>
      </c>
      <c r="AN34" s="232">
        <f t="shared" si="13"/>
        <v>0.38461538461538464</v>
      </c>
      <c r="AO34" s="232">
        <f t="shared" si="14"/>
        <v>0</v>
      </c>
      <c r="AP34" s="232">
        <f t="shared" si="15"/>
        <v>0</v>
      </c>
      <c r="AQ34" s="232">
        <f t="shared" si="16"/>
        <v>0</v>
      </c>
      <c r="AR34" s="232">
        <f t="shared" si="17"/>
        <v>0</v>
      </c>
      <c r="AS34" s="232">
        <f t="shared" si="18"/>
        <v>0</v>
      </c>
      <c r="AT34" s="232">
        <f t="shared" si="19"/>
        <v>0.19230769230769232</v>
      </c>
      <c r="AU34" s="232">
        <f t="shared" si="20"/>
        <v>0</v>
      </c>
      <c r="AV34" s="233">
        <f t="shared" si="21"/>
        <v>0</v>
      </c>
      <c r="AW34" s="231">
        <f t="shared" si="22"/>
        <v>2.5</v>
      </c>
      <c r="AX34" s="245">
        <f t="shared" si="23"/>
        <v>0.576923076923077</v>
      </c>
    </row>
    <row r="35" spans="1:50" ht="20.25" customHeight="1" thickBot="1">
      <c r="A35" s="18">
        <v>31</v>
      </c>
      <c r="B35" s="735"/>
      <c r="C35" s="285" t="s">
        <v>1</v>
      </c>
      <c r="D35" s="144">
        <f>'3歳（その1）'!D35</f>
        <v>288</v>
      </c>
      <c r="E35" s="147">
        <f t="shared" si="24"/>
        <v>241</v>
      </c>
      <c r="F35" s="131">
        <v>6</v>
      </c>
      <c r="G35" s="131">
        <v>20</v>
      </c>
      <c r="H35" s="131">
        <v>6</v>
      </c>
      <c r="I35" s="131">
        <v>5</v>
      </c>
      <c r="J35" s="131">
        <v>3</v>
      </c>
      <c r="K35" s="131">
        <v>2</v>
      </c>
      <c r="L35" s="131">
        <v>0</v>
      </c>
      <c r="M35" s="131">
        <v>1</v>
      </c>
      <c r="N35" s="131">
        <v>1</v>
      </c>
      <c r="O35" s="131">
        <v>1</v>
      </c>
      <c r="P35" s="131">
        <v>0</v>
      </c>
      <c r="Q35" s="131">
        <v>2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50">
        <v>0</v>
      </c>
      <c r="Z35" s="161">
        <f t="shared" si="0"/>
        <v>10</v>
      </c>
      <c r="AA35" s="150">
        <f t="shared" si="1"/>
        <v>4</v>
      </c>
      <c r="AB35" s="231">
        <f t="shared" si="25"/>
        <v>83.68055555555556</v>
      </c>
      <c r="AC35" s="232">
        <f t="shared" si="2"/>
        <v>2.083333333333333</v>
      </c>
      <c r="AD35" s="232">
        <f t="shared" si="3"/>
        <v>6.944444444444445</v>
      </c>
      <c r="AE35" s="232">
        <f t="shared" si="4"/>
        <v>2.083333333333333</v>
      </c>
      <c r="AF35" s="232">
        <f t="shared" si="5"/>
        <v>1.7361111111111112</v>
      </c>
      <c r="AG35" s="232">
        <f t="shared" si="6"/>
        <v>1.0416666666666665</v>
      </c>
      <c r="AH35" s="232">
        <f t="shared" si="7"/>
        <v>0.6944444444444444</v>
      </c>
      <c r="AI35" s="232">
        <f t="shared" si="8"/>
        <v>0</v>
      </c>
      <c r="AJ35" s="232">
        <f t="shared" si="9"/>
        <v>0.3472222222222222</v>
      </c>
      <c r="AK35" s="232">
        <f t="shared" si="10"/>
        <v>0.3472222222222222</v>
      </c>
      <c r="AL35" s="232">
        <f t="shared" si="11"/>
        <v>0.3472222222222222</v>
      </c>
      <c r="AM35" s="232">
        <f t="shared" si="12"/>
        <v>0</v>
      </c>
      <c r="AN35" s="232">
        <f t="shared" si="13"/>
        <v>0.6944444444444444</v>
      </c>
      <c r="AO35" s="232">
        <f t="shared" si="14"/>
        <v>0</v>
      </c>
      <c r="AP35" s="232">
        <f t="shared" si="15"/>
        <v>0</v>
      </c>
      <c r="AQ35" s="232">
        <f t="shared" si="16"/>
        <v>0</v>
      </c>
      <c r="AR35" s="232">
        <f t="shared" si="17"/>
        <v>0</v>
      </c>
      <c r="AS35" s="232">
        <f t="shared" si="18"/>
        <v>0</v>
      </c>
      <c r="AT35" s="232">
        <f t="shared" si="19"/>
        <v>0</v>
      </c>
      <c r="AU35" s="232">
        <f t="shared" si="20"/>
        <v>0</v>
      </c>
      <c r="AV35" s="233">
        <f t="shared" si="21"/>
        <v>0</v>
      </c>
      <c r="AW35" s="231">
        <f t="shared" si="22"/>
        <v>3.4722222222222223</v>
      </c>
      <c r="AX35" s="245">
        <f t="shared" si="23"/>
        <v>1.3888888888888888</v>
      </c>
    </row>
    <row r="36" spans="1:50" ht="20.25" customHeight="1" thickBot="1">
      <c r="A36" s="18">
        <v>32</v>
      </c>
      <c r="B36" s="735"/>
      <c r="C36" s="282" t="s">
        <v>15</v>
      </c>
      <c r="D36" s="144">
        <f>'3歳（その1）'!D36</f>
        <v>434</v>
      </c>
      <c r="E36" s="147">
        <f t="shared" si="24"/>
        <v>381</v>
      </c>
      <c r="F36" s="131">
        <v>9</v>
      </c>
      <c r="G36" s="131">
        <v>24</v>
      </c>
      <c r="H36" s="131">
        <v>2</v>
      </c>
      <c r="I36" s="131">
        <v>8</v>
      </c>
      <c r="J36" s="131">
        <v>0</v>
      </c>
      <c r="K36" s="131">
        <v>3</v>
      </c>
      <c r="L36" s="131">
        <v>2</v>
      </c>
      <c r="M36" s="131">
        <v>3</v>
      </c>
      <c r="N36" s="131">
        <v>2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50">
        <v>0</v>
      </c>
      <c r="Z36" s="161">
        <f t="shared" si="0"/>
        <v>10</v>
      </c>
      <c r="AA36" s="150">
        <f t="shared" si="1"/>
        <v>2</v>
      </c>
      <c r="AB36" s="231">
        <f t="shared" si="25"/>
        <v>87.78801843317973</v>
      </c>
      <c r="AC36" s="232">
        <f t="shared" si="2"/>
        <v>2.0737327188940093</v>
      </c>
      <c r="AD36" s="232">
        <f t="shared" si="3"/>
        <v>5.529953917050691</v>
      </c>
      <c r="AE36" s="232">
        <f t="shared" si="4"/>
        <v>0.4608294930875576</v>
      </c>
      <c r="AF36" s="232">
        <f t="shared" si="5"/>
        <v>1.8433179723502304</v>
      </c>
      <c r="AG36" s="232">
        <f t="shared" si="6"/>
        <v>0</v>
      </c>
      <c r="AH36" s="232">
        <f t="shared" si="7"/>
        <v>0.6912442396313364</v>
      </c>
      <c r="AI36" s="232">
        <f t="shared" si="8"/>
        <v>0.4608294930875576</v>
      </c>
      <c r="AJ36" s="232">
        <f t="shared" si="9"/>
        <v>0.6912442396313364</v>
      </c>
      <c r="AK36" s="232">
        <f t="shared" si="10"/>
        <v>0.4608294930875576</v>
      </c>
      <c r="AL36" s="232">
        <f t="shared" si="11"/>
        <v>0</v>
      </c>
      <c r="AM36" s="232">
        <f t="shared" si="12"/>
        <v>0</v>
      </c>
      <c r="AN36" s="232">
        <f t="shared" si="13"/>
        <v>0</v>
      </c>
      <c r="AO36" s="232">
        <f t="shared" si="14"/>
        <v>0</v>
      </c>
      <c r="AP36" s="232">
        <f t="shared" si="15"/>
        <v>0</v>
      </c>
      <c r="AQ36" s="232">
        <f t="shared" si="16"/>
        <v>0</v>
      </c>
      <c r="AR36" s="232">
        <f t="shared" si="17"/>
        <v>0</v>
      </c>
      <c r="AS36" s="232">
        <f t="shared" si="18"/>
        <v>0</v>
      </c>
      <c r="AT36" s="232">
        <f t="shared" si="19"/>
        <v>0</v>
      </c>
      <c r="AU36" s="232">
        <f t="shared" si="20"/>
        <v>0</v>
      </c>
      <c r="AV36" s="233">
        <f t="shared" si="21"/>
        <v>0</v>
      </c>
      <c r="AW36" s="231">
        <f t="shared" si="22"/>
        <v>2.3041474654377883</v>
      </c>
      <c r="AX36" s="245">
        <f t="shared" si="23"/>
        <v>0.4608294930875576</v>
      </c>
    </row>
    <row r="37" spans="1:50" ht="20.25" customHeight="1" thickBot="1">
      <c r="A37" s="18">
        <v>33</v>
      </c>
      <c r="B37" s="735"/>
      <c r="C37" s="283" t="s">
        <v>6</v>
      </c>
      <c r="D37" s="165">
        <f>'3歳（その1）'!D37</f>
        <v>131</v>
      </c>
      <c r="E37" s="166">
        <f t="shared" si="24"/>
        <v>119</v>
      </c>
      <c r="F37" s="212">
        <v>0</v>
      </c>
      <c r="G37" s="212">
        <v>10</v>
      </c>
      <c r="H37" s="212">
        <v>0</v>
      </c>
      <c r="I37" s="212">
        <v>1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3">
        <v>0</v>
      </c>
      <c r="Z37" s="214">
        <f t="shared" si="0"/>
        <v>1</v>
      </c>
      <c r="AA37" s="213">
        <f t="shared" si="1"/>
        <v>1</v>
      </c>
      <c r="AB37" s="234">
        <f t="shared" si="25"/>
        <v>90.83969465648855</v>
      </c>
      <c r="AC37" s="235">
        <f t="shared" si="2"/>
        <v>0</v>
      </c>
      <c r="AD37" s="235">
        <f t="shared" si="3"/>
        <v>7.633587786259542</v>
      </c>
      <c r="AE37" s="235">
        <f t="shared" si="4"/>
        <v>0</v>
      </c>
      <c r="AF37" s="235">
        <f t="shared" si="5"/>
        <v>0.7633587786259541</v>
      </c>
      <c r="AG37" s="235">
        <f t="shared" si="6"/>
        <v>0</v>
      </c>
      <c r="AH37" s="235">
        <f t="shared" si="7"/>
        <v>0</v>
      </c>
      <c r="AI37" s="235">
        <f t="shared" si="8"/>
        <v>0</v>
      </c>
      <c r="AJ37" s="235">
        <f t="shared" si="9"/>
        <v>0</v>
      </c>
      <c r="AK37" s="235">
        <f t="shared" si="10"/>
        <v>0</v>
      </c>
      <c r="AL37" s="235">
        <f t="shared" si="11"/>
        <v>0.7633587786259541</v>
      </c>
      <c r="AM37" s="235">
        <f t="shared" si="12"/>
        <v>0</v>
      </c>
      <c r="AN37" s="235">
        <f t="shared" si="13"/>
        <v>0</v>
      </c>
      <c r="AO37" s="235">
        <f t="shared" si="14"/>
        <v>0</v>
      </c>
      <c r="AP37" s="235">
        <f t="shared" si="15"/>
        <v>0</v>
      </c>
      <c r="AQ37" s="235">
        <f t="shared" si="16"/>
        <v>0</v>
      </c>
      <c r="AR37" s="235">
        <f t="shared" si="17"/>
        <v>0</v>
      </c>
      <c r="AS37" s="235">
        <f t="shared" si="18"/>
        <v>0</v>
      </c>
      <c r="AT37" s="235">
        <f t="shared" si="19"/>
        <v>0</v>
      </c>
      <c r="AU37" s="235">
        <f t="shared" si="20"/>
        <v>0</v>
      </c>
      <c r="AV37" s="236">
        <f t="shared" si="21"/>
        <v>0</v>
      </c>
      <c r="AW37" s="234">
        <f t="shared" si="22"/>
        <v>0.7633587786259541</v>
      </c>
      <c r="AX37" s="246">
        <f t="shared" si="23"/>
        <v>0.7633587786259541</v>
      </c>
    </row>
    <row r="38" spans="2:50" ht="9" customHeight="1" thickBot="1">
      <c r="B38" s="24"/>
      <c r="C38" s="25"/>
      <c r="D38" s="132"/>
      <c r="E38" s="13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50" ht="20.25" customHeight="1">
      <c r="A39" s="18">
        <v>34</v>
      </c>
      <c r="B39" s="698" t="s">
        <v>35</v>
      </c>
      <c r="C39" s="699"/>
      <c r="D39" s="143">
        <f>'3歳（その1）'!D39</f>
        <v>5662</v>
      </c>
      <c r="E39" s="172">
        <v>4819</v>
      </c>
      <c r="F39" s="621">
        <v>188</v>
      </c>
      <c r="G39" s="621">
        <v>300</v>
      </c>
      <c r="H39" s="621">
        <v>98</v>
      </c>
      <c r="I39" s="621">
        <v>93</v>
      </c>
      <c r="J39" s="621">
        <v>35</v>
      </c>
      <c r="K39" s="621">
        <v>41</v>
      </c>
      <c r="L39" s="621">
        <v>16</v>
      </c>
      <c r="M39" s="621">
        <v>20</v>
      </c>
      <c r="N39" s="621">
        <v>13</v>
      </c>
      <c r="O39" s="621">
        <v>7</v>
      </c>
      <c r="P39" s="621">
        <v>8</v>
      </c>
      <c r="Q39" s="621">
        <v>8</v>
      </c>
      <c r="R39" s="621">
        <v>3</v>
      </c>
      <c r="S39" s="621">
        <v>5</v>
      </c>
      <c r="T39" s="621">
        <v>4</v>
      </c>
      <c r="U39" s="621">
        <v>0</v>
      </c>
      <c r="V39" s="621">
        <v>0</v>
      </c>
      <c r="W39" s="621">
        <v>0</v>
      </c>
      <c r="X39" s="621">
        <v>1</v>
      </c>
      <c r="Y39" s="216">
        <v>3</v>
      </c>
      <c r="Z39" s="217">
        <f>SUM(J39:Y39)</f>
        <v>164</v>
      </c>
      <c r="AA39" s="216">
        <f>SUM(N39:Y39)</f>
        <v>52</v>
      </c>
      <c r="AB39" s="228">
        <f t="shared" si="25"/>
        <v>85.11126810314377</v>
      </c>
      <c r="AC39" s="229">
        <f t="shared" si="2"/>
        <v>3.32038149063935</v>
      </c>
      <c r="AD39" s="229">
        <f t="shared" si="3"/>
        <v>5.298481102084069</v>
      </c>
      <c r="AE39" s="229">
        <f t="shared" si="4"/>
        <v>1.7308371600141295</v>
      </c>
      <c r="AF39" s="229">
        <f t="shared" si="5"/>
        <v>1.6425291416460615</v>
      </c>
      <c r="AG39" s="229">
        <f t="shared" si="6"/>
        <v>0.6181561285764747</v>
      </c>
      <c r="AH39" s="229">
        <f t="shared" si="7"/>
        <v>0.7241257506181561</v>
      </c>
      <c r="AI39" s="229">
        <f t="shared" si="8"/>
        <v>0.282585658777817</v>
      </c>
      <c r="AJ39" s="229">
        <f t="shared" si="9"/>
        <v>0.35323207347227126</v>
      </c>
      <c r="AK39" s="229">
        <f t="shared" si="10"/>
        <v>0.2296008477569763</v>
      </c>
      <c r="AL39" s="229">
        <f t="shared" si="11"/>
        <v>0.12363122571529496</v>
      </c>
      <c r="AM39" s="229">
        <f t="shared" si="12"/>
        <v>0.1412928293889085</v>
      </c>
      <c r="AN39" s="229">
        <f t="shared" si="13"/>
        <v>0.1412928293889085</v>
      </c>
      <c r="AO39" s="229">
        <f t="shared" si="14"/>
        <v>0.0529848110208407</v>
      </c>
      <c r="AP39" s="229">
        <f t="shared" si="15"/>
        <v>0.08830801836806781</v>
      </c>
      <c r="AQ39" s="229">
        <f t="shared" si="16"/>
        <v>0.07064641469445425</v>
      </c>
      <c r="AR39" s="229">
        <f t="shared" si="17"/>
        <v>0</v>
      </c>
      <c r="AS39" s="229">
        <f t="shared" si="18"/>
        <v>0</v>
      </c>
      <c r="AT39" s="229">
        <f t="shared" si="19"/>
        <v>0</v>
      </c>
      <c r="AU39" s="229">
        <f t="shared" si="20"/>
        <v>0.017661603673613562</v>
      </c>
      <c r="AV39" s="230">
        <f t="shared" si="21"/>
        <v>0.0529848110208407</v>
      </c>
      <c r="AW39" s="228">
        <f t="shared" si="22"/>
        <v>2.8965030024726244</v>
      </c>
      <c r="AX39" s="244">
        <f t="shared" si="23"/>
        <v>0.9184033910279052</v>
      </c>
    </row>
    <row r="40" spans="1:50" ht="20.25" customHeight="1" thickBot="1">
      <c r="A40" s="18">
        <v>35</v>
      </c>
      <c r="B40" s="700" t="s">
        <v>39</v>
      </c>
      <c r="C40" s="701"/>
      <c r="D40" s="165">
        <f>'3歳（その1）'!D40</f>
        <v>4822</v>
      </c>
      <c r="E40" s="166">
        <v>4300</v>
      </c>
      <c r="F40" s="622">
        <v>151</v>
      </c>
      <c r="G40" s="622">
        <v>170</v>
      </c>
      <c r="H40" s="622">
        <v>56</v>
      </c>
      <c r="I40" s="622">
        <v>62</v>
      </c>
      <c r="J40" s="622">
        <v>21</v>
      </c>
      <c r="K40" s="622">
        <v>19</v>
      </c>
      <c r="L40" s="622">
        <v>8</v>
      </c>
      <c r="M40" s="622">
        <v>5</v>
      </c>
      <c r="N40" s="622">
        <v>5</v>
      </c>
      <c r="O40" s="622">
        <v>8</v>
      </c>
      <c r="P40" s="622">
        <v>6</v>
      </c>
      <c r="Q40" s="622">
        <v>1</v>
      </c>
      <c r="R40" s="622">
        <v>2</v>
      </c>
      <c r="S40" s="622">
        <v>3</v>
      </c>
      <c r="T40" s="622">
        <v>0</v>
      </c>
      <c r="U40" s="622">
        <v>2</v>
      </c>
      <c r="V40" s="622">
        <v>2</v>
      </c>
      <c r="W40" s="622">
        <v>0</v>
      </c>
      <c r="X40" s="622">
        <v>0</v>
      </c>
      <c r="Y40" s="623">
        <v>1</v>
      </c>
      <c r="Z40" s="624">
        <f>SUM(J40:Y40)</f>
        <v>83</v>
      </c>
      <c r="AA40" s="623">
        <f>SUM(N40:Y40)</f>
        <v>30</v>
      </c>
      <c r="AB40" s="234">
        <f t="shared" si="25"/>
        <v>89.17461634176689</v>
      </c>
      <c r="AC40" s="235">
        <f t="shared" si="2"/>
        <v>3.1314807133969307</v>
      </c>
      <c r="AD40" s="235">
        <f t="shared" si="3"/>
        <v>3.5255080879303193</v>
      </c>
      <c r="AE40" s="235">
        <f t="shared" si="4"/>
        <v>1.1613438407299876</v>
      </c>
      <c r="AF40" s="235">
        <f t="shared" si="5"/>
        <v>1.2857735379510575</v>
      </c>
      <c r="AG40" s="235">
        <f t="shared" si="6"/>
        <v>0.43550394027374534</v>
      </c>
      <c r="AH40" s="235">
        <f t="shared" si="7"/>
        <v>0.3940273745333886</v>
      </c>
      <c r="AI40" s="235">
        <f t="shared" si="8"/>
        <v>0.16590626296142677</v>
      </c>
      <c r="AJ40" s="235">
        <f t="shared" si="9"/>
        <v>0.10369141435089176</v>
      </c>
      <c r="AK40" s="235">
        <f t="shared" si="10"/>
        <v>0.10369141435089176</v>
      </c>
      <c r="AL40" s="235">
        <f t="shared" si="11"/>
        <v>0.16590626296142677</v>
      </c>
      <c r="AM40" s="235">
        <f t="shared" si="12"/>
        <v>0.1244296972210701</v>
      </c>
      <c r="AN40" s="235">
        <f t="shared" si="13"/>
        <v>0.020738282870178346</v>
      </c>
      <c r="AO40" s="235">
        <f t="shared" si="14"/>
        <v>0.04147656574035669</v>
      </c>
      <c r="AP40" s="235">
        <f t="shared" si="15"/>
        <v>0.06221484861053505</v>
      </c>
      <c r="AQ40" s="235">
        <f t="shared" si="16"/>
        <v>0</v>
      </c>
      <c r="AR40" s="235">
        <f t="shared" si="17"/>
        <v>0.04147656574035669</v>
      </c>
      <c r="AS40" s="235">
        <f t="shared" si="18"/>
        <v>0.04147656574035669</v>
      </c>
      <c r="AT40" s="235">
        <f t="shared" si="19"/>
        <v>0</v>
      </c>
      <c r="AU40" s="235">
        <f t="shared" si="20"/>
        <v>0</v>
      </c>
      <c r="AV40" s="236">
        <f t="shared" si="21"/>
        <v>0.020738282870178346</v>
      </c>
      <c r="AW40" s="234">
        <f t="shared" si="22"/>
        <v>1.721277478224803</v>
      </c>
      <c r="AX40" s="246">
        <f t="shared" si="23"/>
        <v>0.6221484861053505</v>
      </c>
    </row>
    <row r="41" spans="2:50" ht="8.25" customHeight="1" thickBot="1">
      <c r="B41" s="24"/>
      <c r="C41" s="25"/>
      <c r="D41" s="133"/>
      <c r="E41" s="133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</row>
    <row r="42" spans="2:50" ht="20.25" customHeight="1" thickBot="1">
      <c r="B42" s="702" t="s">
        <v>38</v>
      </c>
      <c r="C42" s="697"/>
      <c r="D42" s="146">
        <f aca="true" t="shared" si="26" ref="D42:Y42">D52+D39+D40</f>
        <v>28900</v>
      </c>
      <c r="E42" s="167">
        <f>E52+E39+E40</f>
        <v>25230</v>
      </c>
      <c r="F42" s="168">
        <f t="shared" si="26"/>
        <v>810</v>
      </c>
      <c r="G42" s="168">
        <f t="shared" si="26"/>
        <v>1299</v>
      </c>
      <c r="H42" s="168">
        <f t="shared" si="26"/>
        <v>395</v>
      </c>
      <c r="I42" s="168">
        <f t="shared" si="26"/>
        <v>451</v>
      </c>
      <c r="J42" s="168">
        <f t="shared" si="26"/>
        <v>162</v>
      </c>
      <c r="K42" s="168">
        <f t="shared" si="26"/>
        <v>148</v>
      </c>
      <c r="L42" s="168">
        <f t="shared" si="26"/>
        <v>90</v>
      </c>
      <c r="M42" s="168">
        <f t="shared" si="26"/>
        <v>88</v>
      </c>
      <c r="N42" s="168">
        <f t="shared" si="26"/>
        <v>53</v>
      </c>
      <c r="O42" s="168">
        <f t="shared" si="26"/>
        <v>47</v>
      </c>
      <c r="P42" s="168">
        <f t="shared" si="26"/>
        <v>34</v>
      </c>
      <c r="Q42" s="168">
        <f t="shared" si="26"/>
        <v>29</v>
      </c>
      <c r="R42" s="168">
        <f t="shared" si="26"/>
        <v>12</v>
      </c>
      <c r="S42" s="168">
        <f t="shared" si="26"/>
        <v>18</v>
      </c>
      <c r="T42" s="168">
        <f t="shared" si="26"/>
        <v>13</v>
      </c>
      <c r="U42" s="168">
        <f t="shared" si="26"/>
        <v>6</v>
      </c>
      <c r="V42" s="168">
        <f t="shared" si="26"/>
        <v>2</v>
      </c>
      <c r="W42" s="168">
        <f t="shared" si="26"/>
        <v>5</v>
      </c>
      <c r="X42" s="168">
        <f t="shared" si="26"/>
        <v>3</v>
      </c>
      <c r="Y42" s="169">
        <f t="shared" si="26"/>
        <v>5</v>
      </c>
      <c r="Z42" s="170">
        <f>SUM(J42:Y42)</f>
        <v>715</v>
      </c>
      <c r="AA42" s="171">
        <f>SUM(N42:Y42)</f>
        <v>227</v>
      </c>
      <c r="AB42" s="241">
        <f t="shared" si="25"/>
        <v>87.30103806228374</v>
      </c>
      <c r="AC42" s="242">
        <f t="shared" si="2"/>
        <v>2.8027681660899653</v>
      </c>
      <c r="AD42" s="242">
        <f t="shared" si="3"/>
        <v>4.494809688581316</v>
      </c>
      <c r="AE42" s="242">
        <f t="shared" si="4"/>
        <v>1.366782006920415</v>
      </c>
      <c r="AF42" s="242">
        <f t="shared" si="5"/>
        <v>1.560553633217993</v>
      </c>
      <c r="AG42" s="242">
        <f t="shared" si="6"/>
        <v>0.560553633217993</v>
      </c>
      <c r="AH42" s="242">
        <f t="shared" si="7"/>
        <v>0.5121107266435986</v>
      </c>
      <c r="AI42" s="242">
        <f t="shared" si="8"/>
        <v>0.31141868512110726</v>
      </c>
      <c r="AJ42" s="242">
        <f t="shared" si="9"/>
        <v>0.3044982698961938</v>
      </c>
      <c r="AK42" s="242">
        <f t="shared" si="10"/>
        <v>0.18339100346020762</v>
      </c>
      <c r="AL42" s="242">
        <f t="shared" si="11"/>
        <v>0.16262975778546712</v>
      </c>
      <c r="AM42" s="242">
        <f t="shared" si="12"/>
        <v>0.1176470588235294</v>
      </c>
      <c r="AN42" s="242">
        <f t="shared" si="13"/>
        <v>0.10034602076124569</v>
      </c>
      <c r="AO42" s="242">
        <f t="shared" si="14"/>
        <v>0.04152249134948097</v>
      </c>
      <c r="AP42" s="242">
        <f t="shared" si="15"/>
        <v>0.06228373702422145</v>
      </c>
      <c r="AQ42" s="242">
        <f t="shared" si="16"/>
        <v>0.04498269896193772</v>
      </c>
      <c r="AR42" s="242">
        <f t="shared" si="17"/>
        <v>0.020761245674740483</v>
      </c>
      <c r="AS42" s="242">
        <f t="shared" si="18"/>
        <v>0.006920415224913495</v>
      </c>
      <c r="AT42" s="242">
        <f t="shared" si="19"/>
        <v>0.017301038062283735</v>
      </c>
      <c r="AU42" s="242">
        <f t="shared" si="20"/>
        <v>0.010380622837370242</v>
      </c>
      <c r="AV42" s="243">
        <f t="shared" si="21"/>
        <v>0.017301038062283735</v>
      </c>
      <c r="AW42" s="241">
        <f t="shared" si="22"/>
        <v>2.4740484429065743</v>
      </c>
      <c r="AX42" s="243">
        <f t="shared" si="23"/>
        <v>0.7854671280276816</v>
      </c>
    </row>
    <row r="43" spans="2:50" ht="6.75" customHeight="1">
      <c r="B43" s="24"/>
      <c r="C43" s="28"/>
      <c r="D43" s="133"/>
      <c r="E43" s="133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</row>
    <row r="44" spans="2:50" ht="20.25" customHeight="1" thickBot="1">
      <c r="B44" s="404" t="s">
        <v>124</v>
      </c>
      <c r="C44" s="137"/>
      <c r="D44" s="133"/>
      <c r="E44" s="133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</row>
    <row r="45" spans="2:50" ht="20.25" customHeight="1">
      <c r="B45" s="684" t="s">
        <v>167</v>
      </c>
      <c r="C45" s="705"/>
      <c r="D45" s="140">
        <f>SUM(D5:D10)</f>
        <v>374</v>
      </c>
      <c r="E45" s="173">
        <f>SUM(E5:E10)</f>
        <v>313</v>
      </c>
      <c r="F45" s="174">
        <f>SUM(F5:F10)</f>
        <v>13</v>
      </c>
      <c r="G45" s="174">
        <f aca="true" t="shared" si="27" ref="G45:Y45">SUM(G5:G10)</f>
        <v>12</v>
      </c>
      <c r="H45" s="174">
        <f t="shared" si="27"/>
        <v>10</v>
      </c>
      <c r="I45" s="174">
        <f t="shared" si="27"/>
        <v>12</v>
      </c>
      <c r="J45" s="174">
        <f t="shared" si="27"/>
        <v>6</v>
      </c>
      <c r="K45" s="174">
        <f t="shared" si="27"/>
        <v>0</v>
      </c>
      <c r="L45" s="174">
        <f t="shared" si="27"/>
        <v>3</v>
      </c>
      <c r="M45" s="174">
        <f t="shared" si="27"/>
        <v>2</v>
      </c>
      <c r="N45" s="174">
        <f t="shared" si="27"/>
        <v>1</v>
      </c>
      <c r="O45" s="174">
        <f t="shared" si="27"/>
        <v>1</v>
      </c>
      <c r="P45" s="174">
        <f t="shared" si="27"/>
        <v>0</v>
      </c>
      <c r="Q45" s="174">
        <f t="shared" si="27"/>
        <v>0</v>
      </c>
      <c r="R45" s="174">
        <f t="shared" si="27"/>
        <v>0</v>
      </c>
      <c r="S45" s="174">
        <f t="shared" si="27"/>
        <v>0</v>
      </c>
      <c r="T45" s="174">
        <f t="shared" si="27"/>
        <v>1</v>
      </c>
      <c r="U45" s="174">
        <f t="shared" si="27"/>
        <v>0</v>
      </c>
      <c r="V45" s="174">
        <f t="shared" si="27"/>
        <v>0</v>
      </c>
      <c r="W45" s="174">
        <f t="shared" si="27"/>
        <v>0</v>
      </c>
      <c r="X45" s="174">
        <f t="shared" si="27"/>
        <v>0</v>
      </c>
      <c r="Y45" s="175">
        <f t="shared" si="27"/>
        <v>0</v>
      </c>
      <c r="Z45" s="176">
        <f aca="true" t="shared" si="28" ref="Z45:Z52">SUM(J45:Y45)</f>
        <v>14</v>
      </c>
      <c r="AA45" s="177">
        <f aca="true" t="shared" si="29" ref="AA45:AA52">SUM(N45:Y45)</f>
        <v>3</v>
      </c>
      <c r="AB45" s="228">
        <f t="shared" si="25"/>
        <v>83.68983957219251</v>
      </c>
      <c r="AC45" s="229">
        <f t="shared" si="2"/>
        <v>3.4759358288770055</v>
      </c>
      <c r="AD45" s="229">
        <f t="shared" si="3"/>
        <v>3.2085561497326207</v>
      </c>
      <c r="AE45" s="229">
        <f t="shared" si="4"/>
        <v>2.6737967914438503</v>
      </c>
      <c r="AF45" s="229">
        <f t="shared" si="5"/>
        <v>3.2085561497326207</v>
      </c>
      <c r="AG45" s="229">
        <f t="shared" si="6"/>
        <v>1.6042780748663104</v>
      </c>
      <c r="AH45" s="229">
        <f t="shared" si="7"/>
        <v>0</v>
      </c>
      <c r="AI45" s="229">
        <f t="shared" si="8"/>
        <v>0.8021390374331552</v>
      </c>
      <c r="AJ45" s="229">
        <f t="shared" si="9"/>
        <v>0.53475935828877</v>
      </c>
      <c r="AK45" s="229">
        <f t="shared" si="10"/>
        <v>0.267379679144385</v>
      </c>
      <c r="AL45" s="229">
        <f t="shared" si="11"/>
        <v>0.267379679144385</v>
      </c>
      <c r="AM45" s="229">
        <f t="shared" si="12"/>
        <v>0</v>
      </c>
      <c r="AN45" s="229">
        <f t="shared" si="13"/>
        <v>0</v>
      </c>
      <c r="AO45" s="229">
        <f t="shared" si="14"/>
        <v>0</v>
      </c>
      <c r="AP45" s="229">
        <f t="shared" si="15"/>
        <v>0</v>
      </c>
      <c r="AQ45" s="229">
        <f t="shared" si="16"/>
        <v>0.267379679144385</v>
      </c>
      <c r="AR45" s="229">
        <f t="shared" si="17"/>
        <v>0</v>
      </c>
      <c r="AS45" s="229">
        <f t="shared" si="18"/>
        <v>0</v>
      </c>
      <c r="AT45" s="229">
        <f t="shared" si="19"/>
        <v>0</v>
      </c>
      <c r="AU45" s="229">
        <f t="shared" si="20"/>
        <v>0</v>
      </c>
      <c r="AV45" s="230">
        <f t="shared" si="21"/>
        <v>0</v>
      </c>
      <c r="AW45" s="228">
        <f t="shared" si="22"/>
        <v>3.7433155080213902</v>
      </c>
      <c r="AX45" s="244">
        <f t="shared" si="23"/>
        <v>0.8021390374331552</v>
      </c>
    </row>
    <row r="46" spans="2:50" ht="20.25" customHeight="1">
      <c r="B46" s="703" t="s">
        <v>168</v>
      </c>
      <c r="C46" s="704"/>
      <c r="D46" s="141">
        <f>SUM(D11:D12)</f>
        <v>604</v>
      </c>
      <c r="E46" s="152">
        <f>SUM(E11:E12)</f>
        <v>508</v>
      </c>
      <c r="F46" s="138">
        <f>SUM(F11:F12)</f>
        <v>25</v>
      </c>
      <c r="G46" s="138">
        <f aca="true" t="shared" si="30" ref="G46:Y46">SUM(G11:G12)</f>
        <v>36</v>
      </c>
      <c r="H46" s="138">
        <f t="shared" si="30"/>
        <v>9</v>
      </c>
      <c r="I46" s="138">
        <f t="shared" si="30"/>
        <v>8</v>
      </c>
      <c r="J46" s="138">
        <f t="shared" si="30"/>
        <v>4</v>
      </c>
      <c r="K46" s="138">
        <f t="shared" si="30"/>
        <v>3</v>
      </c>
      <c r="L46" s="138">
        <f t="shared" si="30"/>
        <v>2</v>
      </c>
      <c r="M46" s="138">
        <f t="shared" si="30"/>
        <v>5</v>
      </c>
      <c r="N46" s="138">
        <f t="shared" si="30"/>
        <v>0</v>
      </c>
      <c r="O46" s="138">
        <f t="shared" si="30"/>
        <v>2</v>
      </c>
      <c r="P46" s="138">
        <f t="shared" si="30"/>
        <v>1</v>
      </c>
      <c r="Q46" s="138">
        <f t="shared" si="30"/>
        <v>0</v>
      </c>
      <c r="R46" s="138">
        <f t="shared" si="30"/>
        <v>0</v>
      </c>
      <c r="S46" s="138">
        <f t="shared" si="30"/>
        <v>0</v>
      </c>
      <c r="T46" s="138">
        <f t="shared" si="30"/>
        <v>0</v>
      </c>
      <c r="U46" s="138">
        <f t="shared" si="30"/>
        <v>0</v>
      </c>
      <c r="V46" s="138">
        <f t="shared" si="30"/>
        <v>0</v>
      </c>
      <c r="W46" s="138">
        <f t="shared" si="30"/>
        <v>0</v>
      </c>
      <c r="X46" s="138">
        <f t="shared" si="30"/>
        <v>1</v>
      </c>
      <c r="Y46" s="153">
        <f t="shared" si="30"/>
        <v>0</v>
      </c>
      <c r="Z46" s="162">
        <f t="shared" si="28"/>
        <v>18</v>
      </c>
      <c r="AA46" s="151">
        <f t="shared" si="29"/>
        <v>4</v>
      </c>
      <c r="AB46" s="231">
        <f t="shared" si="25"/>
        <v>84.10596026490066</v>
      </c>
      <c r="AC46" s="232">
        <f t="shared" si="2"/>
        <v>4.13907284768212</v>
      </c>
      <c r="AD46" s="232">
        <f t="shared" si="3"/>
        <v>5.960264900662252</v>
      </c>
      <c r="AE46" s="232">
        <f t="shared" si="4"/>
        <v>1.490066225165563</v>
      </c>
      <c r="AF46" s="232">
        <f t="shared" si="5"/>
        <v>1.3245033112582782</v>
      </c>
      <c r="AG46" s="232">
        <f t="shared" si="6"/>
        <v>0.6622516556291391</v>
      </c>
      <c r="AH46" s="232">
        <f t="shared" si="7"/>
        <v>0.49668874172185434</v>
      </c>
      <c r="AI46" s="232">
        <f t="shared" si="8"/>
        <v>0.33112582781456956</v>
      </c>
      <c r="AJ46" s="232">
        <f t="shared" si="9"/>
        <v>0.8278145695364238</v>
      </c>
      <c r="AK46" s="232">
        <f t="shared" si="10"/>
        <v>0</v>
      </c>
      <c r="AL46" s="232">
        <f t="shared" si="11"/>
        <v>0.33112582781456956</v>
      </c>
      <c r="AM46" s="232">
        <f t="shared" si="12"/>
        <v>0.16556291390728478</v>
      </c>
      <c r="AN46" s="232">
        <f t="shared" si="13"/>
        <v>0</v>
      </c>
      <c r="AO46" s="232">
        <f t="shared" si="14"/>
        <v>0</v>
      </c>
      <c r="AP46" s="232">
        <f t="shared" si="15"/>
        <v>0</v>
      </c>
      <c r="AQ46" s="232">
        <f t="shared" si="16"/>
        <v>0</v>
      </c>
      <c r="AR46" s="232">
        <f t="shared" si="17"/>
        <v>0</v>
      </c>
      <c r="AS46" s="232">
        <f t="shared" si="18"/>
        <v>0</v>
      </c>
      <c r="AT46" s="232">
        <f t="shared" si="19"/>
        <v>0</v>
      </c>
      <c r="AU46" s="232">
        <f t="shared" si="20"/>
        <v>0.16556291390728478</v>
      </c>
      <c r="AV46" s="233">
        <f t="shared" si="21"/>
        <v>0</v>
      </c>
      <c r="AW46" s="231">
        <f t="shared" si="22"/>
        <v>2.980132450331126</v>
      </c>
      <c r="AX46" s="245">
        <f t="shared" si="23"/>
        <v>0.6622516556291391</v>
      </c>
    </row>
    <row r="47" spans="2:50" ht="20.25" customHeight="1">
      <c r="B47" s="703" t="s">
        <v>169</v>
      </c>
      <c r="C47" s="704"/>
      <c r="D47" s="141">
        <f aca="true" t="shared" si="31" ref="D47:Y47">SUM(D13:D20)</f>
        <v>4350</v>
      </c>
      <c r="E47" s="152">
        <f t="shared" si="31"/>
        <v>3834</v>
      </c>
      <c r="F47" s="138">
        <f t="shared" si="31"/>
        <v>112</v>
      </c>
      <c r="G47" s="138">
        <f t="shared" si="31"/>
        <v>181</v>
      </c>
      <c r="H47" s="138">
        <f t="shared" si="31"/>
        <v>67</v>
      </c>
      <c r="I47" s="138">
        <f t="shared" si="31"/>
        <v>63</v>
      </c>
      <c r="J47" s="138">
        <f t="shared" si="31"/>
        <v>19</v>
      </c>
      <c r="K47" s="138">
        <f t="shared" si="31"/>
        <v>13</v>
      </c>
      <c r="L47" s="138">
        <f t="shared" si="31"/>
        <v>17</v>
      </c>
      <c r="M47" s="138">
        <f t="shared" si="31"/>
        <v>14</v>
      </c>
      <c r="N47" s="138">
        <f t="shared" si="31"/>
        <v>7</v>
      </c>
      <c r="O47" s="138">
        <f t="shared" si="31"/>
        <v>7</v>
      </c>
      <c r="P47" s="138">
        <f t="shared" si="31"/>
        <v>5</v>
      </c>
      <c r="Q47" s="138">
        <f t="shared" si="31"/>
        <v>6</v>
      </c>
      <c r="R47" s="138">
        <f t="shared" si="31"/>
        <v>1</v>
      </c>
      <c r="S47" s="138">
        <f t="shared" si="31"/>
        <v>1</v>
      </c>
      <c r="T47" s="138">
        <f t="shared" si="31"/>
        <v>1</v>
      </c>
      <c r="U47" s="138">
        <f t="shared" si="31"/>
        <v>1</v>
      </c>
      <c r="V47" s="138">
        <f t="shared" si="31"/>
        <v>0</v>
      </c>
      <c r="W47" s="138">
        <f t="shared" si="31"/>
        <v>1</v>
      </c>
      <c r="X47" s="138">
        <f t="shared" si="31"/>
        <v>0</v>
      </c>
      <c r="Y47" s="153">
        <f t="shared" si="31"/>
        <v>0</v>
      </c>
      <c r="Z47" s="162">
        <f>SUM(J47:Y47)</f>
        <v>93</v>
      </c>
      <c r="AA47" s="151">
        <f>SUM(N47:Y47)</f>
        <v>30</v>
      </c>
      <c r="AB47" s="231">
        <f aca="true" t="shared" si="32" ref="AB47:AX47">E47/$D47*100</f>
        <v>88.13793103448276</v>
      </c>
      <c r="AC47" s="232">
        <f t="shared" si="32"/>
        <v>2.574712643678161</v>
      </c>
      <c r="AD47" s="232">
        <f t="shared" si="32"/>
        <v>4.160919540229885</v>
      </c>
      <c r="AE47" s="232">
        <f t="shared" si="32"/>
        <v>1.5402298850574714</v>
      </c>
      <c r="AF47" s="232">
        <f t="shared" si="32"/>
        <v>1.4482758620689655</v>
      </c>
      <c r="AG47" s="232">
        <f t="shared" si="32"/>
        <v>0.43678160919540227</v>
      </c>
      <c r="AH47" s="232">
        <f t="shared" si="32"/>
        <v>0.2988505747126437</v>
      </c>
      <c r="AI47" s="232">
        <f t="shared" si="32"/>
        <v>0.3908045977011494</v>
      </c>
      <c r="AJ47" s="232">
        <f t="shared" si="32"/>
        <v>0.3218390804597701</v>
      </c>
      <c r="AK47" s="232">
        <f t="shared" si="32"/>
        <v>0.16091954022988506</v>
      </c>
      <c r="AL47" s="232">
        <f t="shared" si="32"/>
        <v>0.16091954022988506</v>
      </c>
      <c r="AM47" s="232">
        <f t="shared" si="32"/>
        <v>0.11494252873563218</v>
      </c>
      <c r="AN47" s="232">
        <f t="shared" si="32"/>
        <v>0.13793103448275862</v>
      </c>
      <c r="AO47" s="232">
        <f t="shared" si="32"/>
        <v>0.022988505747126436</v>
      </c>
      <c r="AP47" s="232">
        <f t="shared" si="32"/>
        <v>0.022988505747126436</v>
      </c>
      <c r="AQ47" s="232">
        <f t="shared" si="32"/>
        <v>0.022988505747126436</v>
      </c>
      <c r="AR47" s="232">
        <f t="shared" si="32"/>
        <v>0.022988505747126436</v>
      </c>
      <c r="AS47" s="232">
        <f t="shared" si="32"/>
        <v>0</v>
      </c>
      <c r="AT47" s="232">
        <f t="shared" si="32"/>
        <v>0.022988505747126436</v>
      </c>
      <c r="AU47" s="232">
        <f t="shared" si="32"/>
        <v>0</v>
      </c>
      <c r="AV47" s="233">
        <f t="shared" si="32"/>
        <v>0</v>
      </c>
      <c r="AW47" s="231">
        <f t="shared" si="32"/>
        <v>2.1379310344827585</v>
      </c>
      <c r="AX47" s="245">
        <f t="shared" si="32"/>
        <v>0.6896551724137931</v>
      </c>
    </row>
    <row r="48" spans="2:50" ht="20.25" customHeight="1">
      <c r="B48" s="703" t="s">
        <v>76</v>
      </c>
      <c r="C48" s="704"/>
      <c r="D48" s="141">
        <f>SUM(D21:D22)</f>
        <v>989</v>
      </c>
      <c r="E48" s="152">
        <f>SUM(E21:E22)</f>
        <v>866</v>
      </c>
      <c r="F48" s="138">
        <f>SUM(F21:F22)</f>
        <v>16</v>
      </c>
      <c r="G48" s="138">
        <f aca="true" t="shared" si="33" ref="G48:Y48">SUM(G21:G22)</f>
        <v>57</v>
      </c>
      <c r="H48" s="138">
        <f t="shared" si="33"/>
        <v>12</v>
      </c>
      <c r="I48" s="138">
        <f t="shared" si="33"/>
        <v>15</v>
      </c>
      <c r="J48" s="138">
        <f t="shared" si="33"/>
        <v>3</v>
      </c>
      <c r="K48" s="138">
        <f t="shared" si="33"/>
        <v>6</v>
      </c>
      <c r="L48" s="138">
        <f t="shared" si="33"/>
        <v>4</v>
      </c>
      <c r="M48" s="138">
        <f t="shared" si="33"/>
        <v>2</v>
      </c>
      <c r="N48" s="138">
        <f t="shared" si="33"/>
        <v>0</v>
      </c>
      <c r="O48" s="138">
        <f t="shared" si="33"/>
        <v>2</v>
      </c>
      <c r="P48" s="138">
        <f t="shared" si="33"/>
        <v>0</v>
      </c>
      <c r="Q48" s="138">
        <f t="shared" si="33"/>
        <v>1</v>
      </c>
      <c r="R48" s="138">
        <f t="shared" si="33"/>
        <v>1</v>
      </c>
      <c r="S48" s="138">
        <f t="shared" si="33"/>
        <v>1</v>
      </c>
      <c r="T48" s="138">
        <f t="shared" si="33"/>
        <v>3</v>
      </c>
      <c r="U48" s="138">
        <f t="shared" si="33"/>
        <v>0</v>
      </c>
      <c r="V48" s="138">
        <f t="shared" si="33"/>
        <v>0</v>
      </c>
      <c r="W48" s="138">
        <f t="shared" si="33"/>
        <v>0</v>
      </c>
      <c r="X48" s="138">
        <f t="shared" si="33"/>
        <v>0</v>
      </c>
      <c r="Y48" s="153">
        <f t="shared" si="33"/>
        <v>0</v>
      </c>
      <c r="Z48" s="162">
        <f t="shared" si="28"/>
        <v>23</v>
      </c>
      <c r="AA48" s="151">
        <f t="shared" si="29"/>
        <v>8</v>
      </c>
      <c r="AB48" s="231">
        <f t="shared" si="25"/>
        <v>87.56319514661274</v>
      </c>
      <c r="AC48" s="232">
        <f t="shared" si="2"/>
        <v>1.6177957532861478</v>
      </c>
      <c r="AD48" s="232">
        <f t="shared" si="3"/>
        <v>5.763397371081901</v>
      </c>
      <c r="AE48" s="232">
        <f t="shared" si="4"/>
        <v>1.2133468149646107</v>
      </c>
      <c r="AF48" s="232">
        <f t="shared" si="5"/>
        <v>1.5166835187057632</v>
      </c>
      <c r="AG48" s="232">
        <f t="shared" si="6"/>
        <v>0.3033367037411527</v>
      </c>
      <c r="AH48" s="232">
        <f t="shared" si="7"/>
        <v>0.6066734074823054</v>
      </c>
      <c r="AI48" s="232">
        <f t="shared" si="8"/>
        <v>0.40444893832153694</v>
      </c>
      <c r="AJ48" s="232">
        <f t="shared" si="9"/>
        <v>0.20222446916076847</v>
      </c>
      <c r="AK48" s="232">
        <f t="shared" si="10"/>
        <v>0</v>
      </c>
      <c r="AL48" s="232">
        <f t="shared" si="11"/>
        <v>0.20222446916076847</v>
      </c>
      <c r="AM48" s="232">
        <f t="shared" si="12"/>
        <v>0</v>
      </c>
      <c r="AN48" s="232">
        <f t="shared" si="13"/>
        <v>0.10111223458038424</v>
      </c>
      <c r="AO48" s="232">
        <f t="shared" si="14"/>
        <v>0.10111223458038424</v>
      </c>
      <c r="AP48" s="232">
        <f t="shared" si="15"/>
        <v>0.10111223458038424</v>
      </c>
      <c r="AQ48" s="232">
        <f t="shared" si="16"/>
        <v>0.3033367037411527</v>
      </c>
      <c r="AR48" s="232">
        <f t="shared" si="17"/>
        <v>0</v>
      </c>
      <c r="AS48" s="232">
        <f t="shared" si="18"/>
        <v>0</v>
      </c>
      <c r="AT48" s="232">
        <f t="shared" si="19"/>
        <v>0</v>
      </c>
      <c r="AU48" s="232">
        <f t="shared" si="20"/>
        <v>0</v>
      </c>
      <c r="AV48" s="233">
        <f t="shared" si="21"/>
        <v>0</v>
      </c>
      <c r="AW48" s="231">
        <f t="shared" si="22"/>
        <v>2.3255813953488373</v>
      </c>
      <c r="AX48" s="245">
        <f t="shared" si="23"/>
        <v>0.8088978766430739</v>
      </c>
    </row>
    <row r="49" spans="2:50" ht="20.25" customHeight="1">
      <c r="B49" s="703" t="s">
        <v>170</v>
      </c>
      <c r="C49" s="704"/>
      <c r="D49" s="141">
        <f>SUM(D23:D24)</f>
        <v>3247</v>
      </c>
      <c r="E49" s="152">
        <f>SUM(E23:E24)</f>
        <v>2826</v>
      </c>
      <c r="F49" s="138">
        <f>SUM(F23:F24)</f>
        <v>95</v>
      </c>
      <c r="G49" s="138">
        <f aca="true" t="shared" si="34" ref="G49:Y49">SUM(G23:G24)</f>
        <v>122</v>
      </c>
      <c r="H49" s="138">
        <f t="shared" si="34"/>
        <v>42</v>
      </c>
      <c r="I49" s="138">
        <f t="shared" si="34"/>
        <v>60</v>
      </c>
      <c r="J49" s="138">
        <f t="shared" si="34"/>
        <v>33</v>
      </c>
      <c r="K49" s="138">
        <f t="shared" si="34"/>
        <v>15</v>
      </c>
      <c r="L49" s="138">
        <f t="shared" si="34"/>
        <v>11</v>
      </c>
      <c r="M49" s="138">
        <f t="shared" si="34"/>
        <v>14</v>
      </c>
      <c r="N49" s="138">
        <f t="shared" si="34"/>
        <v>5</v>
      </c>
      <c r="O49" s="138">
        <f t="shared" si="34"/>
        <v>6</v>
      </c>
      <c r="P49" s="138">
        <f t="shared" si="34"/>
        <v>6</v>
      </c>
      <c r="Q49" s="138">
        <f t="shared" si="34"/>
        <v>3</v>
      </c>
      <c r="R49" s="138">
        <f t="shared" si="34"/>
        <v>0</v>
      </c>
      <c r="S49" s="138">
        <f t="shared" si="34"/>
        <v>3</v>
      </c>
      <c r="T49" s="138">
        <f t="shared" si="34"/>
        <v>1</v>
      </c>
      <c r="U49" s="138">
        <f t="shared" si="34"/>
        <v>3</v>
      </c>
      <c r="V49" s="138">
        <f t="shared" si="34"/>
        <v>0</v>
      </c>
      <c r="W49" s="138">
        <f t="shared" si="34"/>
        <v>2</v>
      </c>
      <c r="X49" s="138">
        <f t="shared" si="34"/>
        <v>0</v>
      </c>
      <c r="Y49" s="153">
        <f t="shared" si="34"/>
        <v>0</v>
      </c>
      <c r="Z49" s="162">
        <f t="shared" si="28"/>
        <v>102</v>
      </c>
      <c r="AA49" s="151">
        <f t="shared" si="29"/>
        <v>29</v>
      </c>
      <c r="AB49" s="231">
        <f t="shared" si="25"/>
        <v>87.03418540190945</v>
      </c>
      <c r="AC49" s="232">
        <f t="shared" si="2"/>
        <v>2.9257776408992915</v>
      </c>
      <c r="AD49" s="232">
        <f t="shared" si="3"/>
        <v>3.7573144441022484</v>
      </c>
      <c r="AE49" s="232">
        <f t="shared" si="4"/>
        <v>1.2935016938712658</v>
      </c>
      <c r="AF49" s="232">
        <f t="shared" si="5"/>
        <v>1.8478595626732368</v>
      </c>
      <c r="AG49" s="232">
        <f t="shared" si="6"/>
        <v>1.0163227594702804</v>
      </c>
      <c r="AH49" s="232">
        <f t="shared" si="7"/>
        <v>0.4619648906683092</v>
      </c>
      <c r="AI49" s="232">
        <f t="shared" si="8"/>
        <v>0.3387742531567601</v>
      </c>
      <c r="AJ49" s="232">
        <f t="shared" si="9"/>
        <v>0.4311672312904219</v>
      </c>
      <c r="AK49" s="232">
        <f t="shared" si="10"/>
        <v>0.1539882968894364</v>
      </c>
      <c r="AL49" s="232">
        <f t="shared" si="11"/>
        <v>0.1847859562673237</v>
      </c>
      <c r="AM49" s="232">
        <f t="shared" si="12"/>
        <v>0.1847859562673237</v>
      </c>
      <c r="AN49" s="232">
        <f t="shared" si="13"/>
        <v>0.09239297813366185</v>
      </c>
      <c r="AO49" s="232">
        <f t="shared" si="14"/>
        <v>0</v>
      </c>
      <c r="AP49" s="232">
        <f t="shared" si="15"/>
        <v>0.09239297813366185</v>
      </c>
      <c r="AQ49" s="232">
        <f t="shared" si="16"/>
        <v>0.030797659377887282</v>
      </c>
      <c r="AR49" s="232">
        <f t="shared" si="17"/>
        <v>0.09239297813366185</v>
      </c>
      <c r="AS49" s="232">
        <f t="shared" si="18"/>
        <v>0</v>
      </c>
      <c r="AT49" s="232">
        <f t="shared" si="19"/>
        <v>0.061595318755774564</v>
      </c>
      <c r="AU49" s="232">
        <f t="shared" si="20"/>
        <v>0</v>
      </c>
      <c r="AV49" s="233">
        <f t="shared" si="21"/>
        <v>0</v>
      </c>
      <c r="AW49" s="231">
        <f t="shared" si="22"/>
        <v>3.1413612565445024</v>
      </c>
      <c r="AX49" s="245">
        <f t="shared" si="23"/>
        <v>0.893132121958731</v>
      </c>
    </row>
    <row r="50" spans="2:50" ht="20.25" customHeight="1">
      <c r="B50" s="703" t="s">
        <v>171</v>
      </c>
      <c r="C50" s="704"/>
      <c r="D50" s="141">
        <f>SUM(D25:D30)</f>
        <v>4024</v>
      </c>
      <c r="E50" s="152">
        <f>SUM(E25:E30)</f>
        <v>3570</v>
      </c>
      <c r="F50" s="138">
        <f>SUM(F25:F30)</f>
        <v>88</v>
      </c>
      <c r="G50" s="138">
        <f aca="true" t="shared" si="35" ref="G50:Y50">SUM(G25:G30)</f>
        <v>170</v>
      </c>
      <c r="H50" s="138">
        <f t="shared" si="35"/>
        <v>38</v>
      </c>
      <c r="I50" s="138">
        <f t="shared" si="35"/>
        <v>64</v>
      </c>
      <c r="J50" s="138">
        <f t="shared" si="35"/>
        <v>21</v>
      </c>
      <c r="K50" s="138">
        <f t="shared" si="35"/>
        <v>19</v>
      </c>
      <c r="L50" s="138">
        <f t="shared" si="35"/>
        <v>9</v>
      </c>
      <c r="M50" s="138">
        <f t="shared" si="35"/>
        <v>13</v>
      </c>
      <c r="N50" s="138">
        <f t="shared" si="35"/>
        <v>10</v>
      </c>
      <c r="O50" s="138">
        <f t="shared" si="35"/>
        <v>8</v>
      </c>
      <c r="P50" s="138">
        <f t="shared" si="35"/>
        <v>2</v>
      </c>
      <c r="Q50" s="138">
        <f t="shared" si="35"/>
        <v>4</v>
      </c>
      <c r="R50" s="138">
        <f t="shared" si="35"/>
        <v>3</v>
      </c>
      <c r="S50" s="138">
        <f t="shared" si="35"/>
        <v>3</v>
      </c>
      <c r="T50" s="138">
        <f t="shared" si="35"/>
        <v>2</v>
      </c>
      <c r="U50" s="138">
        <f t="shared" si="35"/>
        <v>0</v>
      </c>
      <c r="V50" s="138">
        <f t="shared" si="35"/>
        <v>0</v>
      </c>
      <c r="W50" s="138">
        <f t="shared" si="35"/>
        <v>0</v>
      </c>
      <c r="X50" s="138">
        <f t="shared" si="35"/>
        <v>0</v>
      </c>
      <c r="Y50" s="153">
        <f t="shared" si="35"/>
        <v>0</v>
      </c>
      <c r="Z50" s="162">
        <f t="shared" si="28"/>
        <v>94</v>
      </c>
      <c r="AA50" s="151">
        <f t="shared" si="29"/>
        <v>32</v>
      </c>
      <c r="AB50" s="231">
        <f t="shared" si="25"/>
        <v>88.71769383697813</v>
      </c>
      <c r="AC50" s="232">
        <f t="shared" si="2"/>
        <v>2.1868787276341948</v>
      </c>
      <c r="AD50" s="232">
        <f t="shared" si="3"/>
        <v>4.224652087475149</v>
      </c>
      <c r="AE50" s="232">
        <f t="shared" si="4"/>
        <v>0.9443339960238568</v>
      </c>
      <c r="AF50" s="232">
        <f t="shared" si="5"/>
        <v>1.5904572564612325</v>
      </c>
      <c r="AG50" s="232">
        <f t="shared" si="6"/>
        <v>0.5218687872763419</v>
      </c>
      <c r="AH50" s="232">
        <f t="shared" si="7"/>
        <v>0.4721669980119284</v>
      </c>
      <c r="AI50" s="232">
        <f t="shared" si="8"/>
        <v>0.22365805168986083</v>
      </c>
      <c r="AJ50" s="232">
        <f t="shared" si="9"/>
        <v>0.3230616302186879</v>
      </c>
      <c r="AK50" s="232">
        <f t="shared" si="10"/>
        <v>0.2485089463220676</v>
      </c>
      <c r="AL50" s="232">
        <f t="shared" si="11"/>
        <v>0.19880715705765406</v>
      </c>
      <c r="AM50" s="232">
        <f t="shared" si="12"/>
        <v>0.049701789264413515</v>
      </c>
      <c r="AN50" s="232">
        <f t="shared" si="13"/>
        <v>0.09940357852882703</v>
      </c>
      <c r="AO50" s="232">
        <f t="shared" si="14"/>
        <v>0.07455268389662027</v>
      </c>
      <c r="AP50" s="232">
        <f t="shared" si="15"/>
        <v>0.07455268389662027</v>
      </c>
      <c r="AQ50" s="232">
        <f t="shared" si="16"/>
        <v>0.049701789264413515</v>
      </c>
      <c r="AR50" s="232">
        <f t="shared" si="17"/>
        <v>0</v>
      </c>
      <c r="AS50" s="232">
        <f t="shared" si="18"/>
        <v>0</v>
      </c>
      <c r="AT50" s="232">
        <f t="shared" si="19"/>
        <v>0</v>
      </c>
      <c r="AU50" s="232">
        <f t="shared" si="20"/>
        <v>0</v>
      </c>
      <c r="AV50" s="233">
        <f t="shared" si="21"/>
        <v>0</v>
      </c>
      <c r="AW50" s="231">
        <f t="shared" si="22"/>
        <v>2.3359840954274356</v>
      </c>
      <c r="AX50" s="245">
        <f t="shared" si="23"/>
        <v>0.7952286282306162</v>
      </c>
    </row>
    <row r="51" spans="2:50" ht="20.25" customHeight="1" thickBot="1">
      <c r="B51" s="694" t="s">
        <v>172</v>
      </c>
      <c r="C51" s="695"/>
      <c r="D51" s="142">
        <f>SUM(D31:D37)</f>
        <v>4828</v>
      </c>
      <c r="E51" s="154">
        <f>SUM(E31:E37)</f>
        <v>4194</v>
      </c>
      <c r="F51" s="155">
        <f>SUM(F31:F37)</f>
        <v>122</v>
      </c>
      <c r="G51" s="155">
        <f aca="true" t="shared" si="36" ref="G51:Y51">SUM(G31:G37)</f>
        <v>251</v>
      </c>
      <c r="H51" s="155">
        <f t="shared" si="36"/>
        <v>63</v>
      </c>
      <c r="I51" s="155">
        <f t="shared" si="36"/>
        <v>74</v>
      </c>
      <c r="J51" s="155">
        <f t="shared" si="36"/>
        <v>20</v>
      </c>
      <c r="K51" s="155">
        <f t="shared" si="36"/>
        <v>32</v>
      </c>
      <c r="L51" s="155">
        <f t="shared" si="36"/>
        <v>20</v>
      </c>
      <c r="M51" s="155">
        <f t="shared" si="36"/>
        <v>13</v>
      </c>
      <c r="N51" s="155">
        <f t="shared" si="36"/>
        <v>12</v>
      </c>
      <c r="O51" s="155">
        <f t="shared" si="36"/>
        <v>6</v>
      </c>
      <c r="P51" s="155">
        <f t="shared" si="36"/>
        <v>6</v>
      </c>
      <c r="Q51" s="155">
        <f t="shared" si="36"/>
        <v>6</v>
      </c>
      <c r="R51" s="155">
        <f t="shared" si="36"/>
        <v>2</v>
      </c>
      <c r="S51" s="155">
        <f t="shared" si="36"/>
        <v>2</v>
      </c>
      <c r="T51" s="155">
        <f t="shared" si="36"/>
        <v>1</v>
      </c>
      <c r="U51" s="155">
        <f t="shared" si="36"/>
        <v>0</v>
      </c>
      <c r="V51" s="155">
        <f t="shared" si="36"/>
        <v>0</v>
      </c>
      <c r="W51" s="155">
        <f t="shared" si="36"/>
        <v>2</v>
      </c>
      <c r="X51" s="155">
        <f t="shared" si="36"/>
        <v>1</v>
      </c>
      <c r="Y51" s="156">
        <f t="shared" si="36"/>
        <v>1</v>
      </c>
      <c r="Z51" s="163">
        <f t="shared" si="28"/>
        <v>124</v>
      </c>
      <c r="AA51" s="164">
        <f t="shared" si="29"/>
        <v>39</v>
      </c>
      <c r="AB51" s="234">
        <f t="shared" si="25"/>
        <v>86.86826843413422</v>
      </c>
      <c r="AC51" s="235">
        <f t="shared" si="2"/>
        <v>2.5269262634631318</v>
      </c>
      <c r="AD51" s="235">
        <f t="shared" si="3"/>
        <v>5.19884009942005</v>
      </c>
      <c r="AE51" s="235">
        <f t="shared" si="4"/>
        <v>1.304888152444076</v>
      </c>
      <c r="AF51" s="235">
        <f t="shared" si="5"/>
        <v>1.532725766362883</v>
      </c>
      <c r="AG51" s="235">
        <f t="shared" si="6"/>
        <v>0.4142502071251036</v>
      </c>
      <c r="AH51" s="235">
        <f t="shared" si="7"/>
        <v>0.6628003314001657</v>
      </c>
      <c r="AI51" s="235">
        <f t="shared" si="8"/>
        <v>0.4142502071251036</v>
      </c>
      <c r="AJ51" s="235">
        <f t="shared" si="9"/>
        <v>0.26926263463131733</v>
      </c>
      <c r="AK51" s="235">
        <f t="shared" si="10"/>
        <v>0.24855012427506215</v>
      </c>
      <c r="AL51" s="235">
        <f t="shared" si="11"/>
        <v>0.12427506213753108</v>
      </c>
      <c r="AM51" s="235">
        <f t="shared" si="12"/>
        <v>0.12427506213753108</v>
      </c>
      <c r="AN51" s="235">
        <f t="shared" si="13"/>
        <v>0.12427506213753108</v>
      </c>
      <c r="AO51" s="235">
        <f t="shared" si="14"/>
        <v>0.041425020712510356</v>
      </c>
      <c r="AP51" s="235">
        <f t="shared" si="15"/>
        <v>0.041425020712510356</v>
      </c>
      <c r="AQ51" s="235">
        <f t="shared" si="16"/>
        <v>0.020712510356255178</v>
      </c>
      <c r="AR51" s="235">
        <f t="shared" si="17"/>
        <v>0</v>
      </c>
      <c r="AS51" s="235">
        <f t="shared" si="18"/>
        <v>0</v>
      </c>
      <c r="AT51" s="235">
        <f t="shared" si="19"/>
        <v>0.041425020712510356</v>
      </c>
      <c r="AU51" s="235">
        <f t="shared" si="20"/>
        <v>0.020712510356255178</v>
      </c>
      <c r="AV51" s="236">
        <f t="shared" si="21"/>
        <v>0.020712510356255178</v>
      </c>
      <c r="AW51" s="234">
        <f t="shared" si="22"/>
        <v>2.568351284175642</v>
      </c>
      <c r="AX51" s="246">
        <f t="shared" si="23"/>
        <v>0.8077879038939519</v>
      </c>
    </row>
    <row r="52" spans="2:50" ht="32.25" customHeight="1" thickBot="1">
      <c r="B52" s="696" t="s">
        <v>123</v>
      </c>
      <c r="C52" s="697"/>
      <c r="D52" s="139">
        <f>SUM(D45:D51)</f>
        <v>18416</v>
      </c>
      <c r="E52" s="178">
        <f>SUM(E45:E51)</f>
        <v>16111</v>
      </c>
      <c r="F52" s="179">
        <f>SUM(F45:F51)</f>
        <v>471</v>
      </c>
      <c r="G52" s="179">
        <f aca="true" t="shared" si="37" ref="G52:Y52">SUM(G45:G51)</f>
        <v>829</v>
      </c>
      <c r="H52" s="179">
        <f t="shared" si="37"/>
        <v>241</v>
      </c>
      <c r="I52" s="179">
        <f t="shared" si="37"/>
        <v>296</v>
      </c>
      <c r="J52" s="179">
        <f t="shared" si="37"/>
        <v>106</v>
      </c>
      <c r="K52" s="179">
        <f t="shared" si="37"/>
        <v>88</v>
      </c>
      <c r="L52" s="179">
        <f t="shared" si="37"/>
        <v>66</v>
      </c>
      <c r="M52" s="179">
        <f t="shared" si="37"/>
        <v>63</v>
      </c>
      <c r="N52" s="179">
        <f t="shared" si="37"/>
        <v>35</v>
      </c>
      <c r="O52" s="179">
        <f t="shared" si="37"/>
        <v>32</v>
      </c>
      <c r="P52" s="179">
        <f t="shared" si="37"/>
        <v>20</v>
      </c>
      <c r="Q52" s="179">
        <f t="shared" si="37"/>
        <v>20</v>
      </c>
      <c r="R52" s="179">
        <f t="shared" si="37"/>
        <v>7</v>
      </c>
      <c r="S52" s="179">
        <f t="shared" si="37"/>
        <v>10</v>
      </c>
      <c r="T52" s="179">
        <f t="shared" si="37"/>
        <v>9</v>
      </c>
      <c r="U52" s="179">
        <f t="shared" si="37"/>
        <v>4</v>
      </c>
      <c r="V52" s="179">
        <f t="shared" si="37"/>
        <v>0</v>
      </c>
      <c r="W52" s="179">
        <f t="shared" si="37"/>
        <v>5</v>
      </c>
      <c r="X52" s="179">
        <f t="shared" si="37"/>
        <v>2</v>
      </c>
      <c r="Y52" s="180">
        <f t="shared" si="37"/>
        <v>1</v>
      </c>
      <c r="Z52" s="181">
        <f t="shared" si="28"/>
        <v>468</v>
      </c>
      <c r="AA52" s="182">
        <f t="shared" si="29"/>
        <v>145</v>
      </c>
      <c r="AB52" s="248">
        <f t="shared" si="25"/>
        <v>87.48370981754996</v>
      </c>
      <c r="AC52" s="249">
        <f t="shared" si="2"/>
        <v>2.55755864465682</v>
      </c>
      <c r="AD52" s="249">
        <f t="shared" si="3"/>
        <v>4.5015204170286705</v>
      </c>
      <c r="AE52" s="249">
        <f t="shared" si="4"/>
        <v>1.3086446568201564</v>
      </c>
      <c r="AF52" s="249">
        <f t="shared" si="5"/>
        <v>1.6072980017376195</v>
      </c>
      <c r="AG52" s="249">
        <f t="shared" si="6"/>
        <v>0.5755864465682016</v>
      </c>
      <c r="AH52" s="249">
        <f t="shared" si="7"/>
        <v>0.47784535186794097</v>
      </c>
      <c r="AI52" s="249">
        <f t="shared" si="8"/>
        <v>0.3583840139009557</v>
      </c>
      <c r="AJ52" s="249">
        <f t="shared" si="9"/>
        <v>0.34209383145091227</v>
      </c>
      <c r="AK52" s="249">
        <f t="shared" si="10"/>
        <v>0.19005212858384013</v>
      </c>
      <c r="AL52" s="249">
        <f t="shared" si="11"/>
        <v>0.1737619461337967</v>
      </c>
      <c r="AM52" s="249">
        <f t="shared" si="12"/>
        <v>0.10860121633362295</v>
      </c>
      <c r="AN52" s="249">
        <f t="shared" si="13"/>
        <v>0.10860121633362295</v>
      </c>
      <c r="AO52" s="249">
        <f t="shared" si="14"/>
        <v>0.03801042571676803</v>
      </c>
      <c r="AP52" s="249">
        <f t="shared" si="15"/>
        <v>0.054300608166811475</v>
      </c>
      <c r="AQ52" s="249">
        <f t="shared" si="16"/>
        <v>0.04887054735013033</v>
      </c>
      <c r="AR52" s="249">
        <f t="shared" si="17"/>
        <v>0.021720243266724587</v>
      </c>
      <c r="AS52" s="249">
        <f t="shared" si="18"/>
        <v>0</v>
      </c>
      <c r="AT52" s="249">
        <f t="shared" si="19"/>
        <v>0.027150304083405737</v>
      </c>
      <c r="AU52" s="249">
        <f t="shared" si="20"/>
        <v>0.010860121633362294</v>
      </c>
      <c r="AV52" s="250">
        <f t="shared" si="21"/>
        <v>0.005430060816681147</v>
      </c>
      <c r="AW52" s="248">
        <f t="shared" si="22"/>
        <v>2.5412684622067765</v>
      </c>
      <c r="AX52" s="251">
        <f t="shared" si="23"/>
        <v>0.7873588184187662</v>
      </c>
    </row>
    <row r="53" spans="4:49" ht="13.5">
      <c r="D53" s="127"/>
      <c r="E53" s="12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5" spans="6:25" ht="13.5">
      <c r="F55" s="13">
        <v>1</v>
      </c>
      <c r="G55" s="13">
        <v>2</v>
      </c>
      <c r="H55" s="13">
        <v>3</v>
      </c>
      <c r="I55" s="13">
        <v>4</v>
      </c>
      <c r="J55" s="13">
        <v>5</v>
      </c>
      <c r="K55" s="13">
        <v>6</v>
      </c>
      <c r="L55" s="13">
        <v>7</v>
      </c>
      <c r="M55" s="13">
        <v>8</v>
      </c>
      <c r="N55" s="13">
        <v>9</v>
      </c>
      <c r="O55" s="13">
        <v>10</v>
      </c>
      <c r="P55" s="13">
        <v>11</v>
      </c>
      <c r="Q55" s="13">
        <v>12</v>
      </c>
      <c r="R55" s="13">
        <v>13</v>
      </c>
      <c r="S55" s="13">
        <v>14</v>
      </c>
      <c r="T55" s="13">
        <v>15</v>
      </c>
      <c r="U55" s="13">
        <v>16</v>
      </c>
      <c r="V55" s="13">
        <v>17</v>
      </c>
      <c r="W55" s="13">
        <v>18</v>
      </c>
      <c r="X55" s="13">
        <v>19</v>
      </c>
      <c r="Y55" s="13">
        <v>20</v>
      </c>
    </row>
    <row r="56" spans="6:26" ht="13.5">
      <c r="F56" s="13">
        <f>F55*F35</f>
        <v>6</v>
      </c>
      <c r="G56" s="13">
        <f aca="true" t="shared" si="38" ref="G56:Y56">G55*G35</f>
        <v>40</v>
      </c>
      <c r="H56" s="13">
        <f t="shared" si="38"/>
        <v>18</v>
      </c>
      <c r="I56" s="13">
        <f t="shared" si="38"/>
        <v>20</v>
      </c>
      <c r="J56" s="13">
        <f t="shared" si="38"/>
        <v>15</v>
      </c>
      <c r="K56" s="13">
        <f t="shared" si="38"/>
        <v>12</v>
      </c>
      <c r="L56" s="13">
        <f t="shared" si="38"/>
        <v>0</v>
      </c>
      <c r="M56" s="13">
        <f t="shared" si="38"/>
        <v>8</v>
      </c>
      <c r="N56" s="13">
        <f t="shared" si="38"/>
        <v>9</v>
      </c>
      <c r="O56" s="13">
        <f t="shared" si="38"/>
        <v>10</v>
      </c>
      <c r="P56" s="13">
        <f t="shared" si="38"/>
        <v>0</v>
      </c>
      <c r="Q56" s="13">
        <f t="shared" si="38"/>
        <v>24</v>
      </c>
      <c r="R56" s="13">
        <f t="shared" si="38"/>
        <v>0</v>
      </c>
      <c r="S56" s="13">
        <f t="shared" si="38"/>
        <v>0</v>
      </c>
      <c r="T56" s="13">
        <f t="shared" si="38"/>
        <v>0</v>
      </c>
      <c r="U56" s="13">
        <f t="shared" si="38"/>
        <v>0</v>
      </c>
      <c r="V56" s="13">
        <f t="shared" si="38"/>
        <v>0</v>
      </c>
      <c r="W56" s="13">
        <f t="shared" si="38"/>
        <v>0</v>
      </c>
      <c r="X56" s="13">
        <f t="shared" si="38"/>
        <v>0</v>
      </c>
      <c r="Y56" s="13">
        <f t="shared" si="38"/>
        <v>0</v>
      </c>
      <c r="Z56" s="13">
        <f>SUM(F56:X56)</f>
        <v>162</v>
      </c>
    </row>
    <row r="57" ht="13.5">
      <c r="F57" s="625">
        <f>SUM(F35:R35)</f>
        <v>47</v>
      </c>
    </row>
  </sheetData>
  <mergeCells count="23">
    <mergeCell ref="E3:Y3"/>
    <mergeCell ref="AB3:AV3"/>
    <mergeCell ref="D3:D4"/>
    <mergeCell ref="B3:B4"/>
    <mergeCell ref="C3:C4"/>
    <mergeCell ref="B5:B10"/>
    <mergeCell ref="B11:B12"/>
    <mergeCell ref="B13:B20"/>
    <mergeCell ref="B21:B22"/>
    <mergeCell ref="B23:B24"/>
    <mergeCell ref="B25:B30"/>
    <mergeCell ref="B31:B37"/>
    <mergeCell ref="B39:C39"/>
    <mergeCell ref="B40:C40"/>
    <mergeCell ref="B42:C42"/>
    <mergeCell ref="B45:C45"/>
    <mergeCell ref="B46:C46"/>
    <mergeCell ref="B51:C51"/>
    <mergeCell ref="B52:C52"/>
    <mergeCell ref="B47:C47"/>
    <mergeCell ref="B48:C48"/>
    <mergeCell ref="B49:C49"/>
    <mergeCell ref="B50:C50"/>
  </mergeCells>
  <printOptions/>
  <pageMargins left="0.5905511811023623" right="0.1968503937007874" top="0.59" bottom="0.33" header="0.5118110236220472" footer="0.23"/>
  <pageSetup horizontalDpi="600" verticalDpi="600" orientation="portrait" paperSize="9" scale="80" r:id="rId1"/>
  <headerFooter alignWithMargins="0">
    <oddFooter>&amp;C３歳児健康診査結果（平成26年度）　その２　〔&amp;P/&amp;N〕
</oddFooter>
  </headerFooter>
  <colBreaks count="1" manualBreakCount="1">
    <brk id="2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625" style="9" customWidth="1"/>
    <col min="2" max="5" width="9.00390625" style="9" customWidth="1"/>
    <col min="6" max="6" width="7.625" style="9" customWidth="1"/>
    <col min="7" max="10" width="9.00390625" style="9" customWidth="1"/>
    <col min="11" max="11" width="5.125" style="220" customWidth="1"/>
    <col min="12" max="36" width="3.25390625" style="222" customWidth="1"/>
    <col min="37" max="37" width="3.25390625" style="9" customWidth="1"/>
    <col min="38" max="16384" width="9.00390625" style="9" customWidth="1"/>
  </cols>
  <sheetData>
    <row r="1" spans="2:36" s="1" customFormat="1" ht="24">
      <c r="B1" s="405"/>
      <c r="C1" s="405"/>
      <c r="D1" s="405"/>
      <c r="E1" s="405"/>
      <c r="F1" s="405"/>
      <c r="G1" s="405"/>
      <c r="H1" s="405"/>
      <c r="I1" s="405"/>
      <c r="J1" s="422" t="s">
        <v>198</v>
      </c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</row>
    <row r="3" spans="11:37" ht="13.5">
      <c r="K3" s="220" t="s">
        <v>164</v>
      </c>
      <c r="AK3" s="222" t="s">
        <v>162</v>
      </c>
    </row>
    <row r="4" spans="1:37" ht="17.25">
      <c r="A4" s="420" t="s">
        <v>199</v>
      </c>
      <c r="K4" s="395" t="s">
        <v>71</v>
      </c>
      <c r="L4" s="396" t="s">
        <v>135</v>
      </c>
      <c r="M4" s="396" t="s">
        <v>136</v>
      </c>
      <c r="N4" s="396" t="s">
        <v>137</v>
      </c>
      <c r="O4" s="396" t="s">
        <v>138</v>
      </c>
      <c r="P4" s="396" t="s">
        <v>139</v>
      </c>
      <c r="Q4" s="396" t="s">
        <v>140</v>
      </c>
      <c r="R4" s="396" t="s">
        <v>141</v>
      </c>
      <c r="S4" s="396" t="s">
        <v>142</v>
      </c>
      <c r="T4" s="396" t="s">
        <v>143</v>
      </c>
      <c r="U4" s="396" t="s">
        <v>144</v>
      </c>
      <c r="V4" s="396" t="s">
        <v>145</v>
      </c>
      <c r="W4" s="396" t="s">
        <v>146</v>
      </c>
      <c r="X4" s="396" t="s">
        <v>147</v>
      </c>
      <c r="Y4" s="396" t="s">
        <v>148</v>
      </c>
      <c r="Z4" s="396" t="s">
        <v>149</v>
      </c>
      <c r="AA4" s="396" t="s">
        <v>150</v>
      </c>
      <c r="AB4" s="396" t="s">
        <v>151</v>
      </c>
      <c r="AC4" s="396" t="s">
        <v>152</v>
      </c>
      <c r="AD4" s="396" t="s">
        <v>153</v>
      </c>
      <c r="AE4" s="396" t="s">
        <v>154</v>
      </c>
      <c r="AF4" s="396" t="s">
        <v>155</v>
      </c>
      <c r="AG4" s="396" t="s">
        <v>156</v>
      </c>
      <c r="AH4" s="396" t="s">
        <v>72</v>
      </c>
      <c r="AI4" s="396" t="s">
        <v>157</v>
      </c>
      <c r="AJ4" s="396" t="s">
        <v>158</v>
      </c>
      <c r="AK4" s="396" t="s">
        <v>210</v>
      </c>
    </row>
    <row r="5" spans="11:37" ht="13.5">
      <c r="K5" s="395" t="s">
        <v>159</v>
      </c>
      <c r="L5" s="397">
        <v>91.3</v>
      </c>
      <c r="M5" s="397">
        <v>90.5</v>
      </c>
      <c r="N5" s="397">
        <v>90.8</v>
      </c>
      <c r="O5" s="397">
        <v>91.7</v>
      </c>
      <c r="P5" s="397">
        <v>91.5</v>
      </c>
      <c r="Q5" s="397">
        <v>91.6</v>
      </c>
      <c r="R5" s="397">
        <v>91.4</v>
      </c>
      <c r="S5" s="397">
        <v>92</v>
      </c>
      <c r="T5" s="397">
        <v>91.8</v>
      </c>
      <c r="U5" s="397">
        <v>92.2</v>
      </c>
      <c r="V5" s="397">
        <v>92.4</v>
      </c>
      <c r="W5" s="397">
        <v>93</v>
      </c>
      <c r="X5" s="397">
        <v>93.5</v>
      </c>
      <c r="Y5" s="397">
        <v>94.2</v>
      </c>
      <c r="Z5" s="397">
        <v>94.3</v>
      </c>
      <c r="AA5" s="397">
        <v>94.4</v>
      </c>
      <c r="AB5" s="397">
        <v>94.8</v>
      </c>
      <c r="AC5" s="397">
        <v>94.7</v>
      </c>
      <c r="AD5" s="397">
        <v>94.7</v>
      </c>
      <c r="AE5" s="397">
        <v>95.5</v>
      </c>
      <c r="AF5" s="397">
        <v>95.3</v>
      </c>
      <c r="AG5" s="397">
        <v>95.8</v>
      </c>
      <c r="AH5" s="397">
        <v>96.4</v>
      </c>
      <c r="AI5" s="397">
        <v>96.7</v>
      </c>
      <c r="AJ5" s="397">
        <v>97.3</v>
      </c>
      <c r="AK5" s="397">
        <v>97.4</v>
      </c>
    </row>
    <row r="7" ht="13.5">
      <c r="AK7" s="17"/>
    </row>
    <row r="9" spans="11:37" ht="13.5">
      <c r="K9" s="220" t="s">
        <v>201</v>
      </c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2" t="s">
        <v>162</v>
      </c>
    </row>
    <row r="10" spans="11:37" ht="13.5">
      <c r="K10" s="395" t="s">
        <v>71</v>
      </c>
      <c r="L10" s="396" t="s">
        <v>135</v>
      </c>
      <c r="M10" s="396" t="s">
        <v>136</v>
      </c>
      <c r="N10" s="396" t="s">
        <v>137</v>
      </c>
      <c r="O10" s="396" t="s">
        <v>138</v>
      </c>
      <c r="P10" s="396" t="s">
        <v>139</v>
      </c>
      <c r="Q10" s="396" t="s">
        <v>140</v>
      </c>
      <c r="R10" s="396" t="s">
        <v>141</v>
      </c>
      <c r="S10" s="396" t="s">
        <v>142</v>
      </c>
      <c r="T10" s="396" t="s">
        <v>143</v>
      </c>
      <c r="U10" s="396" t="s">
        <v>144</v>
      </c>
      <c r="V10" s="396" t="s">
        <v>145</v>
      </c>
      <c r="W10" s="396" t="s">
        <v>146</v>
      </c>
      <c r="X10" s="396" t="s">
        <v>147</v>
      </c>
      <c r="Y10" s="396" t="s">
        <v>148</v>
      </c>
      <c r="Z10" s="396" t="s">
        <v>149</v>
      </c>
      <c r="AA10" s="396" t="s">
        <v>150</v>
      </c>
      <c r="AB10" s="396" t="s">
        <v>151</v>
      </c>
      <c r="AC10" s="396" t="s">
        <v>152</v>
      </c>
      <c r="AD10" s="396" t="s">
        <v>153</v>
      </c>
      <c r="AE10" s="396" t="s">
        <v>154</v>
      </c>
      <c r="AF10" s="396" t="s">
        <v>155</v>
      </c>
      <c r="AG10" s="396" t="s">
        <v>156</v>
      </c>
      <c r="AH10" s="396" t="s">
        <v>72</v>
      </c>
      <c r="AI10" s="396" t="s">
        <v>157</v>
      </c>
      <c r="AJ10" s="396" t="s">
        <v>158</v>
      </c>
      <c r="AK10" s="396" t="s">
        <v>210</v>
      </c>
    </row>
    <row r="11" spans="11:37" ht="13.5">
      <c r="K11" s="395" t="s">
        <v>160</v>
      </c>
      <c r="L11" s="397">
        <v>5.6</v>
      </c>
      <c r="M11" s="397">
        <v>5.5</v>
      </c>
      <c r="N11" s="397">
        <v>5.6</v>
      </c>
      <c r="O11" s="397">
        <v>5.3</v>
      </c>
      <c r="P11" s="397">
        <v>4.9</v>
      </c>
      <c r="Q11" s="397">
        <v>4.4</v>
      </c>
      <c r="R11" s="397">
        <v>4.1</v>
      </c>
      <c r="S11" s="397">
        <v>4</v>
      </c>
      <c r="T11" s="397">
        <v>3.7</v>
      </c>
      <c r="U11" s="397">
        <v>3.5</v>
      </c>
      <c r="V11" s="397">
        <v>3</v>
      </c>
      <c r="W11" s="397">
        <v>3</v>
      </c>
      <c r="X11" s="397">
        <v>2.9</v>
      </c>
      <c r="Y11" s="397">
        <v>2.6</v>
      </c>
      <c r="Z11" s="397">
        <v>2.4</v>
      </c>
      <c r="AA11" s="397">
        <v>2.3</v>
      </c>
      <c r="AB11" s="397">
        <v>2.3</v>
      </c>
      <c r="AC11" s="397">
        <v>2.2</v>
      </c>
      <c r="AD11" s="397">
        <v>2</v>
      </c>
      <c r="AE11" s="397">
        <v>1.9</v>
      </c>
      <c r="AF11" s="397">
        <v>1.9</v>
      </c>
      <c r="AG11" s="397">
        <v>1.7</v>
      </c>
      <c r="AH11" s="397">
        <v>1.5</v>
      </c>
      <c r="AI11" s="397">
        <v>1.5</v>
      </c>
      <c r="AJ11" s="397">
        <v>1.4</v>
      </c>
      <c r="AK11" s="397">
        <v>1.25449199607971</v>
      </c>
    </row>
    <row r="15" spans="11:15" ht="13.5">
      <c r="K15" s="221"/>
      <c r="L15" s="223"/>
      <c r="M15" s="223"/>
      <c r="N15" s="223"/>
      <c r="O15" s="223"/>
    </row>
    <row r="17" spans="2:10" ht="13.5">
      <c r="B17" s="12"/>
      <c r="C17" s="12"/>
      <c r="D17" s="12"/>
      <c r="E17" s="12"/>
      <c r="F17" s="12"/>
      <c r="G17" s="12"/>
      <c r="H17" s="12"/>
      <c r="I17" s="12"/>
      <c r="J17" s="12"/>
    </row>
    <row r="20" spans="11:37" ht="13.5">
      <c r="K20" s="220" t="s">
        <v>163</v>
      </c>
      <c r="AK20" s="222" t="s">
        <v>162</v>
      </c>
    </row>
    <row r="21" spans="11:37" ht="13.5">
      <c r="K21" s="395" t="s">
        <v>71</v>
      </c>
      <c r="L21" s="396" t="s">
        <v>135</v>
      </c>
      <c r="M21" s="396" t="s">
        <v>136</v>
      </c>
      <c r="N21" s="396" t="s">
        <v>137</v>
      </c>
      <c r="O21" s="396" t="s">
        <v>138</v>
      </c>
      <c r="P21" s="396" t="s">
        <v>139</v>
      </c>
      <c r="Q21" s="396" t="s">
        <v>140</v>
      </c>
      <c r="R21" s="396" t="s">
        <v>141</v>
      </c>
      <c r="S21" s="396" t="s">
        <v>142</v>
      </c>
      <c r="T21" s="396" t="s">
        <v>143</v>
      </c>
      <c r="U21" s="396" t="s">
        <v>144</v>
      </c>
      <c r="V21" s="396" t="s">
        <v>145</v>
      </c>
      <c r="W21" s="396" t="s">
        <v>146</v>
      </c>
      <c r="X21" s="396" t="s">
        <v>147</v>
      </c>
      <c r="Y21" s="396" t="s">
        <v>148</v>
      </c>
      <c r="Z21" s="396" t="s">
        <v>149</v>
      </c>
      <c r="AA21" s="396" t="s">
        <v>150</v>
      </c>
      <c r="AB21" s="396" t="s">
        <v>151</v>
      </c>
      <c r="AC21" s="396" t="s">
        <v>152</v>
      </c>
      <c r="AD21" s="396" t="s">
        <v>153</v>
      </c>
      <c r="AE21" s="396" t="s">
        <v>154</v>
      </c>
      <c r="AF21" s="396" t="s">
        <v>155</v>
      </c>
      <c r="AG21" s="396" t="s">
        <v>156</v>
      </c>
      <c r="AH21" s="396" t="s">
        <v>72</v>
      </c>
      <c r="AI21" s="396" t="s">
        <v>157</v>
      </c>
      <c r="AJ21" s="396" t="s">
        <v>158</v>
      </c>
      <c r="AK21" s="396" t="s">
        <v>210</v>
      </c>
    </row>
    <row r="22" spans="1:37" ht="17.25">
      <c r="A22" s="421" t="s">
        <v>200</v>
      </c>
      <c r="K22" s="395" t="s">
        <v>159</v>
      </c>
      <c r="L22" s="397">
        <v>87.2</v>
      </c>
      <c r="M22" s="397">
        <v>87.8</v>
      </c>
      <c r="N22" s="397">
        <v>85.1</v>
      </c>
      <c r="O22" s="397">
        <v>85.3</v>
      </c>
      <c r="P22" s="397">
        <v>85.4</v>
      </c>
      <c r="Q22" s="397">
        <v>84.8</v>
      </c>
      <c r="R22" s="397">
        <v>84.5</v>
      </c>
      <c r="S22" s="397">
        <v>85.3</v>
      </c>
      <c r="T22" s="397">
        <v>83.7</v>
      </c>
      <c r="U22" s="397">
        <v>84.8</v>
      </c>
      <c r="V22" s="397">
        <v>86</v>
      </c>
      <c r="W22" s="397">
        <v>86.1</v>
      </c>
      <c r="X22" s="397">
        <v>86.2</v>
      </c>
      <c r="Y22" s="397">
        <v>86.7</v>
      </c>
      <c r="Z22" s="397">
        <v>88.1</v>
      </c>
      <c r="AA22" s="397">
        <v>86.9</v>
      </c>
      <c r="AB22" s="397">
        <v>88</v>
      </c>
      <c r="AC22" s="397">
        <v>88.3</v>
      </c>
      <c r="AD22" s="397">
        <v>86.7</v>
      </c>
      <c r="AE22" s="397">
        <v>87.7</v>
      </c>
      <c r="AF22" s="397">
        <v>86.9</v>
      </c>
      <c r="AG22" s="397">
        <v>87.8</v>
      </c>
      <c r="AH22" s="397">
        <v>88.9</v>
      </c>
      <c r="AI22" s="397">
        <v>89.7</v>
      </c>
      <c r="AJ22" s="397">
        <v>89.2</v>
      </c>
      <c r="AK22" s="397">
        <v>89.7404049186436</v>
      </c>
    </row>
    <row r="23" spans="11:36" ht="13.5">
      <c r="K23" s="224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</row>
    <row r="24" spans="11:37" ht="13.5">
      <c r="K24" s="226" t="s">
        <v>202</v>
      </c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K24" s="222" t="s">
        <v>162</v>
      </c>
    </row>
    <row r="25" spans="11:37" ht="13.5">
      <c r="K25" s="395" t="s">
        <v>71</v>
      </c>
      <c r="L25" s="396" t="s">
        <v>135</v>
      </c>
      <c r="M25" s="396" t="s">
        <v>136</v>
      </c>
      <c r="N25" s="396" t="s">
        <v>137</v>
      </c>
      <c r="O25" s="396" t="s">
        <v>138</v>
      </c>
      <c r="P25" s="396" t="s">
        <v>139</v>
      </c>
      <c r="Q25" s="396" t="s">
        <v>140</v>
      </c>
      <c r="R25" s="396" t="s">
        <v>141</v>
      </c>
      <c r="S25" s="396" t="s">
        <v>142</v>
      </c>
      <c r="T25" s="396" t="s">
        <v>143</v>
      </c>
      <c r="U25" s="396" t="s">
        <v>144</v>
      </c>
      <c r="V25" s="396" t="s">
        <v>145</v>
      </c>
      <c r="W25" s="396" t="s">
        <v>146</v>
      </c>
      <c r="X25" s="396" t="s">
        <v>147</v>
      </c>
      <c r="Y25" s="396" t="s">
        <v>148</v>
      </c>
      <c r="Z25" s="396" t="s">
        <v>149</v>
      </c>
      <c r="AA25" s="396" t="s">
        <v>150</v>
      </c>
      <c r="AB25" s="396" t="s">
        <v>151</v>
      </c>
      <c r="AC25" s="396" t="s">
        <v>152</v>
      </c>
      <c r="AD25" s="396" t="s">
        <v>153</v>
      </c>
      <c r="AE25" s="396" t="s">
        <v>154</v>
      </c>
      <c r="AF25" s="396" t="s">
        <v>155</v>
      </c>
      <c r="AG25" s="396" t="s">
        <v>156</v>
      </c>
      <c r="AH25" s="396" t="s">
        <v>72</v>
      </c>
      <c r="AI25" s="396" t="s">
        <v>157</v>
      </c>
      <c r="AJ25" s="396" t="s">
        <v>158</v>
      </c>
      <c r="AK25" s="396" t="s">
        <v>210</v>
      </c>
    </row>
    <row r="26" spans="11:37" ht="13.5">
      <c r="K26" s="395" t="s">
        <v>160</v>
      </c>
      <c r="L26" s="397">
        <v>50.8</v>
      </c>
      <c r="M26" s="397">
        <v>49</v>
      </c>
      <c r="N26" s="397">
        <v>46.7</v>
      </c>
      <c r="O26" s="397">
        <v>45.5</v>
      </c>
      <c r="P26" s="397">
        <v>42.6</v>
      </c>
      <c r="Q26" s="397">
        <v>41.4</v>
      </c>
      <c r="R26" s="397">
        <v>37.9</v>
      </c>
      <c r="S26" s="397">
        <v>35.4</v>
      </c>
      <c r="T26" s="397">
        <v>34.8</v>
      </c>
      <c r="U26" s="397">
        <v>31.9</v>
      </c>
      <c r="V26" s="397">
        <v>29.9</v>
      </c>
      <c r="W26" s="397">
        <v>27.6</v>
      </c>
      <c r="X26" s="397">
        <v>26.3</v>
      </c>
      <c r="Y26" s="397">
        <v>25</v>
      </c>
      <c r="Z26" s="397">
        <v>23.5</v>
      </c>
      <c r="AA26" s="397">
        <v>22.2</v>
      </c>
      <c r="AB26" s="397">
        <v>20.9</v>
      </c>
      <c r="AC26" s="397">
        <v>20.2</v>
      </c>
      <c r="AD26" s="397">
        <v>19.8</v>
      </c>
      <c r="AE26" s="397">
        <v>18.1</v>
      </c>
      <c r="AF26" s="397">
        <v>17.3</v>
      </c>
      <c r="AG26" s="397">
        <v>15.9</v>
      </c>
      <c r="AH26" s="397">
        <v>14.4</v>
      </c>
      <c r="AI26" s="397">
        <v>13.6</v>
      </c>
      <c r="AJ26" s="397">
        <v>13.2</v>
      </c>
      <c r="AK26" s="397">
        <v>12.6989619377163</v>
      </c>
    </row>
    <row r="27" spans="11:36" ht="13.5">
      <c r="K27" s="224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</row>
    <row r="28" spans="11:37" ht="13.5">
      <c r="K28" s="226" t="s">
        <v>203</v>
      </c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K28" s="222" t="s">
        <v>162</v>
      </c>
    </row>
    <row r="29" spans="11:37" ht="13.5">
      <c r="K29" s="395" t="s">
        <v>71</v>
      </c>
      <c r="L29" s="396" t="s">
        <v>135</v>
      </c>
      <c r="M29" s="396" t="s">
        <v>136</v>
      </c>
      <c r="N29" s="396" t="s">
        <v>137</v>
      </c>
      <c r="O29" s="396" t="s">
        <v>138</v>
      </c>
      <c r="P29" s="396" t="s">
        <v>139</v>
      </c>
      <c r="Q29" s="396" t="s">
        <v>140</v>
      </c>
      <c r="R29" s="396" t="s">
        <v>141</v>
      </c>
      <c r="S29" s="396" t="s">
        <v>142</v>
      </c>
      <c r="T29" s="396" t="s">
        <v>143</v>
      </c>
      <c r="U29" s="396" t="s">
        <v>144</v>
      </c>
      <c r="V29" s="396" t="s">
        <v>145</v>
      </c>
      <c r="W29" s="396" t="s">
        <v>146</v>
      </c>
      <c r="X29" s="396" t="s">
        <v>147</v>
      </c>
      <c r="Y29" s="396" t="s">
        <v>148</v>
      </c>
      <c r="Z29" s="396" t="s">
        <v>149</v>
      </c>
      <c r="AA29" s="396" t="s">
        <v>150</v>
      </c>
      <c r="AB29" s="396" t="s">
        <v>151</v>
      </c>
      <c r="AC29" s="396" t="s">
        <v>152</v>
      </c>
      <c r="AD29" s="396" t="s">
        <v>153</v>
      </c>
      <c r="AE29" s="396" t="s">
        <v>154</v>
      </c>
      <c r="AF29" s="396" t="s">
        <v>155</v>
      </c>
      <c r="AG29" s="396" t="s">
        <v>156</v>
      </c>
      <c r="AH29" s="396" t="s">
        <v>72</v>
      </c>
      <c r="AI29" s="396" t="s">
        <v>157</v>
      </c>
      <c r="AJ29" s="396" t="s">
        <v>158</v>
      </c>
      <c r="AK29" s="396" t="s">
        <v>210</v>
      </c>
    </row>
    <row r="30" spans="11:37" ht="13.5">
      <c r="K30" s="395" t="s">
        <v>161</v>
      </c>
      <c r="L30" s="398">
        <v>2.43</v>
      </c>
      <c r="M30" s="398">
        <v>2.32</v>
      </c>
      <c r="N30" s="398">
        <v>2.16</v>
      </c>
      <c r="O30" s="398">
        <v>2.06</v>
      </c>
      <c r="P30" s="398">
        <v>1.93</v>
      </c>
      <c r="Q30" s="398">
        <v>1.85</v>
      </c>
      <c r="R30" s="398">
        <v>1.63</v>
      </c>
      <c r="S30" s="398">
        <v>1.55</v>
      </c>
      <c r="T30" s="398">
        <v>1.48</v>
      </c>
      <c r="U30" s="398">
        <v>1.32</v>
      </c>
      <c r="V30" s="398">
        <v>1.21</v>
      </c>
      <c r="W30" s="398">
        <v>1.1</v>
      </c>
      <c r="X30" s="398">
        <v>1.05</v>
      </c>
      <c r="Y30" s="398">
        <v>0.98</v>
      </c>
      <c r="Z30" s="398">
        <v>0.9</v>
      </c>
      <c r="AA30" s="398">
        <v>0.86</v>
      </c>
      <c r="AB30" s="398">
        <v>0.78</v>
      </c>
      <c r="AC30" s="398">
        <v>0.75</v>
      </c>
      <c r="AD30" s="398">
        <v>0.73</v>
      </c>
      <c r="AE30" s="398">
        <v>0.66</v>
      </c>
      <c r="AF30" s="398">
        <v>0.62</v>
      </c>
      <c r="AG30" s="398">
        <v>0.55</v>
      </c>
      <c r="AH30" s="398">
        <v>0.49</v>
      </c>
      <c r="AI30" s="398">
        <v>0.45</v>
      </c>
      <c r="AJ30" s="398">
        <v>0.43</v>
      </c>
      <c r="AK30" s="398">
        <v>0.4179584775086505</v>
      </c>
    </row>
    <row r="31" spans="11:36" ht="13.5">
      <c r="K31" s="224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</row>
    <row r="32" spans="11:36" ht="13.5">
      <c r="K32" s="226" t="s">
        <v>204</v>
      </c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D32" s="222" t="s">
        <v>162</v>
      </c>
      <c r="AE32" s="225"/>
      <c r="AF32" s="225"/>
      <c r="AG32" s="225"/>
      <c r="AH32" s="225"/>
      <c r="AI32" s="225"/>
      <c r="AJ32" s="225"/>
    </row>
    <row r="33" spans="11:36" ht="13.5">
      <c r="K33" s="395" t="s">
        <v>71</v>
      </c>
      <c r="L33" s="396" t="s">
        <v>142</v>
      </c>
      <c r="M33" s="396" t="s">
        <v>143</v>
      </c>
      <c r="N33" s="396" t="s">
        <v>144</v>
      </c>
      <c r="O33" s="396" t="s">
        <v>145</v>
      </c>
      <c r="P33" s="396" t="s">
        <v>146</v>
      </c>
      <c r="Q33" s="396" t="s">
        <v>147</v>
      </c>
      <c r="R33" s="396" t="s">
        <v>148</v>
      </c>
      <c r="S33" s="396" t="s">
        <v>149</v>
      </c>
      <c r="T33" s="396" t="s">
        <v>150</v>
      </c>
      <c r="U33" s="396" t="s">
        <v>151</v>
      </c>
      <c r="V33" s="396" t="s">
        <v>152</v>
      </c>
      <c r="W33" s="396" t="s">
        <v>153</v>
      </c>
      <c r="X33" s="396" t="s">
        <v>154</v>
      </c>
      <c r="Y33" s="396" t="s">
        <v>155</v>
      </c>
      <c r="Z33" s="396" t="s">
        <v>156</v>
      </c>
      <c r="AA33" s="396" t="s">
        <v>72</v>
      </c>
      <c r="AB33" s="396" t="s">
        <v>157</v>
      </c>
      <c r="AC33" s="396" t="s">
        <v>158</v>
      </c>
      <c r="AD33" s="396" t="s">
        <v>210</v>
      </c>
      <c r="AE33" s="225"/>
      <c r="AF33" s="225"/>
      <c r="AG33" s="225"/>
      <c r="AH33" s="225"/>
      <c r="AI33" s="225"/>
      <c r="AJ33" s="225"/>
    </row>
    <row r="34" spans="11:36" ht="13.5">
      <c r="K34" s="395" t="s">
        <v>69</v>
      </c>
      <c r="L34" s="397">
        <v>12.1</v>
      </c>
      <c r="M34" s="397">
        <v>11.7</v>
      </c>
      <c r="N34" s="397">
        <v>10</v>
      </c>
      <c r="O34" s="397">
        <v>9.1</v>
      </c>
      <c r="P34" s="397">
        <v>8.1</v>
      </c>
      <c r="Q34" s="397">
        <v>8</v>
      </c>
      <c r="R34" s="397">
        <v>7.3</v>
      </c>
      <c r="S34" s="397">
        <v>6.7</v>
      </c>
      <c r="T34" s="397">
        <v>6.4</v>
      </c>
      <c r="U34" s="397">
        <v>5.5</v>
      </c>
      <c r="V34" s="397">
        <v>5.3</v>
      </c>
      <c r="W34" s="397">
        <v>5.1</v>
      </c>
      <c r="X34" s="397">
        <v>4.5</v>
      </c>
      <c r="Y34" s="397">
        <v>4.1</v>
      </c>
      <c r="Z34" s="397">
        <v>3.7</v>
      </c>
      <c r="AA34" s="397">
        <v>3.2</v>
      </c>
      <c r="AB34" s="397">
        <v>2.7</v>
      </c>
      <c r="AC34" s="397">
        <v>2.6</v>
      </c>
      <c r="AD34" s="397">
        <v>2.460257380772142</v>
      </c>
      <c r="AE34" s="225"/>
      <c r="AF34" s="225"/>
      <c r="AG34" s="225"/>
      <c r="AH34" s="225"/>
      <c r="AI34" s="225"/>
      <c r="AJ34" s="225"/>
    </row>
    <row r="35" spans="11:36" ht="13.5">
      <c r="K35" s="395" t="s">
        <v>70</v>
      </c>
      <c r="L35" s="397">
        <v>4.7</v>
      </c>
      <c r="M35" s="397">
        <v>4.2</v>
      </c>
      <c r="N35" s="397">
        <v>3.7</v>
      </c>
      <c r="O35" s="397">
        <v>3.2</v>
      </c>
      <c r="P35" s="397">
        <v>2.9</v>
      </c>
      <c r="Q35" s="397">
        <v>2.7</v>
      </c>
      <c r="R35" s="397">
        <v>2.4</v>
      </c>
      <c r="S35" s="397">
        <v>2.1</v>
      </c>
      <c r="T35" s="397">
        <v>2</v>
      </c>
      <c r="U35" s="397">
        <v>1.8</v>
      </c>
      <c r="V35" s="397">
        <v>1.7</v>
      </c>
      <c r="W35" s="397">
        <v>1.6</v>
      </c>
      <c r="X35" s="397">
        <v>1.4</v>
      </c>
      <c r="Y35" s="397">
        <v>1.3</v>
      </c>
      <c r="Z35" s="397">
        <v>1</v>
      </c>
      <c r="AA35" s="397">
        <v>1</v>
      </c>
      <c r="AB35" s="397">
        <v>0.8</v>
      </c>
      <c r="AC35" s="397">
        <v>0.8</v>
      </c>
      <c r="AD35" s="397">
        <v>0.7810887069024843</v>
      </c>
      <c r="AE35" s="225"/>
      <c r="AF35" s="225"/>
      <c r="AG35" s="225"/>
      <c r="AH35" s="225"/>
      <c r="AI35" s="225"/>
      <c r="AJ35" s="225"/>
    </row>
    <row r="36" spans="29:30" ht="13.5">
      <c r="AC36" s="620"/>
      <c r="AD36" s="620"/>
    </row>
  </sheetData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scale="98" r:id="rId2"/>
  <headerFooter alignWithMargins="0">
    <oddFooter>&amp;C参考：年次推移〔&amp;P/&amp;N〕
</oddFooter>
  </headerFooter>
  <colBreaks count="1" manualBreakCount="1">
    <brk id="10" max="5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6.125" style="407" customWidth="1"/>
    <col min="2" max="2" width="5.25390625" style="669" customWidth="1"/>
    <col min="3" max="5" width="4.50390625" style="407" customWidth="1"/>
    <col min="6" max="6" width="2.75390625" style="407" customWidth="1"/>
    <col min="7" max="13" width="9.50390625" style="407" customWidth="1"/>
    <col min="14" max="16" width="8.875" style="407" customWidth="1"/>
    <col min="17" max="17" width="8.875" style="631" customWidth="1"/>
    <col min="18" max="18" width="9.875" style="631" customWidth="1"/>
    <col min="19" max="27" width="8.875" style="631" customWidth="1"/>
    <col min="28" max="16384" width="8.875" style="407" customWidth="1"/>
  </cols>
  <sheetData>
    <row r="1" spans="1:2" ht="27.75" customHeight="1">
      <c r="A1" s="416" t="s">
        <v>213</v>
      </c>
      <c r="B1" s="668"/>
    </row>
    <row r="2" spans="1:16" ht="27.75" customHeight="1" thickBot="1">
      <c r="A2" s="413"/>
      <c r="B2" s="668"/>
      <c r="O2" s="418"/>
      <c r="P2" s="418"/>
    </row>
    <row r="3" spans="1:44" ht="18" customHeight="1" thickBot="1">
      <c r="A3" s="412" t="s">
        <v>196</v>
      </c>
      <c r="B3" s="668"/>
      <c r="E3" s="407" t="s">
        <v>214</v>
      </c>
      <c r="F3" s="409"/>
      <c r="O3" s="418"/>
      <c r="P3" s="419"/>
      <c r="R3" s="633"/>
      <c r="S3" s="634"/>
      <c r="T3" s="635" t="s">
        <v>215</v>
      </c>
      <c r="U3" s="667"/>
      <c r="V3" s="636"/>
      <c r="W3" s="636"/>
      <c r="X3" s="637"/>
      <c r="Y3" s="635" t="s">
        <v>216</v>
      </c>
      <c r="Z3" s="636"/>
      <c r="AA3" s="636"/>
      <c r="AB3" s="636"/>
      <c r="AC3" s="637"/>
      <c r="AD3" s="635" t="s">
        <v>217</v>
      </c>
      <c r="AE3" s="636"/>
      <c r="AF3" s="636"/>
      <c r="AG3" s="636"/>
      <c r="AH3" s="637"/>
      <c r="AI3" s="638" t="s">
        <v>218</v>
      </c>
      <c r="AJ3" s="639"/>
      <c r="AK3" s="639"/>
      <c r="AL3" s="639"/>
      <c r="AM3" s="634"/>
      <c r="AN3" s="638" t="s">
        <v>219</v>
      </c>
      <c r="AO3" s="639"/>
      <c r="AP3" s="639"/>
      <c r="AQ3" s="639"/>
      <c r="AR3" s="634"/>
    </row>
    <row r="4" spans="1:44" ht="17.25" customHeight="1">
      <c r="A4" s="771" t="s">
        <v>229</v>
      </c>
      <c r="B4" s="773" t="s">
        <v>230</v>
      </c>
      <c r="C4" s="774"/>
      <c r="D4" s="774"/>
      <c r="E4" s="775"/>
      <c r="F4" s="410"/>
      <c r="G4" s="417" t="s">
        <v>232</v>
      </c>
      <c r="N4" s="630"/>
      <c r="O4" s="629" t="s">
        <v>44</v>
      </c>
      <c r="P4" s="407">
        <v>8.215593929879644</v>
      </c>
      <c r="R4" s="627" t="s">
        <v>231</v>
      </c>
      <c r="S4" s="640" t="s">
        <v>122</v>
      </c>
      <c r="T4" s="641" t="s">
        <v>225</v>
      </c>
      <c r="U4" s="642" t="s">
        <v>226</v>
      </c>
      <c r="V4" s="643" t="s">
        <v>227</v>
      </c>
      <c r="W4" s="643" t="s">
        <v>228</v>
      </c>
      <c r="X4" s="644" t="s">
        <v>220</v>
      </c>
      <c r="Y4" s="641" t="s">
        <v>225</v>
      </c>
      <c r="Z4" s="642" t="s">
        <v>226</v>
      </c>
      <c r="AA4" s="643" t="s">
        <v>227</v>
      </c>
      <c r="AB4" s="643" t="s">
        <v>228</v>
      </c>
      <c r="AC4" s="644" t="s">
        <v>220</v>
      </c>
      <c r="AD4" s="641" t="s">
        <v>225</v>
      </c>
      <c r="AE4" s="642" t="s">
        <v>226</v>
      </c>
      <c r="AF4" s="643" t="s">
        <v>227</v>
      </c>
      <c r="AG4" s="643" t="s">
        <v>228</v>
      </c>
      <c r="AH4" s="644" t="s">
        <v>220</v>
      </c>
      <c r="AI4" s="641" t="s">
        <v>225</v>
      </c>
      <c r="AJ4" s="642" t="s">
        <v>226</v>
      </c>
      <c r="AK4" s="643" t="s">
        <v>227</v>
      </c>
      <c r="AL4" s="643" t="s">
        <v>228</v>
      </c>
      <c r="AM4" s="644" t="s">
        <v>220</v>
      </c>
      <c r="AN4" s="641" t="s">
        <v>225</v>
      </c>
      <c r="AO4" s="642" t="s">
        <v>226</v>
      </c>
      <c r="AP4" s="643" t="s">
        <v>227</v>
      </c>
      <c r="AQ4" s="643" t="s">
        <v>228</v>
      </c>
      <c r="AR4" s="644" t="s">
        <v>220</v>
      </c>
    </row>
    <row r="5" spans="1:44" ht="18" customHeight="1" thickBot="1">
      <c r="A5" s="772"/>
      <c r="B5" s="681"/>
      <c r="C5" s="682" t="s">
        <v>194</v>
      </c>
      <c r="D5" s="415" t="s">
        <v>195</v>
      </c>
      <c r="E5" s="675" t="s">
        <v>211</v>
      </c>
      <c r="F5" s="410"/>
      <c r="N5" s="630"/>
      <c r="O5" s="629" t="s">
        <v>30</v>
      </c>
      <c r="P5" s="407">
        <v>9.401709401709402</v>
      </c>
      <c r="R5" s="628"/>
      <c r="S5" s="645"/>
      <c r="T5" s="646" t="s">
        <v>221</v>
      </c>
      <c r="U5" s="647" t="s">
        <v>221</v>
      </c>
      <c r="V5" s="647" t="s">
        <v>221</v>
      </c>
      <c r="W5" s="647" t="s">
        <v>221</v>
      </c>
      <c r="X5" s="648" t="s">
        <v>222</v>
      </c>
      <c r="Y5" s="646" t="s">
        <v>221</v>
      </c>
      <c r="Z5" s="647" t="s">
        <v>221</v>
      </c>
      <c r="AA5" s="647" t="s">
        <v>221</v>
      </c>
      <c r="AB5" s="647" t="s">
        <v>221</v>
      </c>
      <c r="AC5" s="648" t="s">
        <v>222</v>
      </c>
      <c r="AD5" s="646" t="s">
        <v>221</v>
      </c>
      <c r="AE5" s="647" t="s">
        <v>221</v>
      </c>
      <c r="AF5" s="647" t="s">
        <v>221</v>
      </c>
      <c r="AG5" s="647" t="s">
        <v>221</v>
      </c>
      <c r="AH5" s="648" t="s">
        <v>222</v>
      </c>
      <c r="AI5" s="646" t="s">
        <v>221</v>
      </c>
      <c r="AJ5" s="647" t="s">
        <v>221</v>
      </c>
      <c r="AK5" s="647" t="s">
        <v>221</v>
      </c>
      <c r="AL5" s="647" t="s">
        <v>221</v>
      </c>
      <c r="AM5" s="648" t="s">
        <v>222</v>
      </c>
      <c r="AN5" s="646" t="s">
        <v>221</v>
      </c>
      <c r="AO5" s="647" t="s">
        <v>221</v>
      </c>
      <c r="AP5" s="647" t="s">
        <v>221</v>
      </c>
      <c r="AQ5" s="647" t="s">
        <v>221</v>
      </c>
      <c r="AR5" s="648" t="s">
        <v>222</v>
      </c>
    </row>
    <row r="6" spans="1:44" ht="18" customHeight="1" thickBot="1">
      <c r="A6" s="414" t="s">
        <v>17</v>
      </c>
      <c r="B6" s="672">
        <f>(U6+Z6+AE6)/(T6+Y6+AD6)*100</f>
        <v>13.647642679900745</v>
      </c>
      <c r="C6" s="676">
        <f>AE6/AD6*100</f>
        <v>16.551724137931036</v>
      </c>
      <c r="D6" s="676">
        <f>Z6/Y6*100</f>
        <v>9.022556390977442</v>
      </c>
      <c r="E6" s="677">
        <f>U6/T6*100</f>
        <v>15.2</v>
      </c>
      <c r="F6" s="410"/>
      <c r="N6" s="630"/>
      <c r="O6" s="629" t="s">
        <v>25</v>
      </c>
      <c r="P6" s="407">
        <v>9.750812567713977</v>
      </c>
      <c r="R6" s="735" t="s">
        <v>74</v>
      </c>
      <c r="S6" s="281" t="s">
        <v>17</v>
      </c>
      <c r="T6" s="172">
        <v>125</v>
      </c>
      <c r="U6" s="649">
        <v>19</v>
      </c>
      <c r="V6" s="194">
        <v>4</v>
      </c>
      <c r="W6" s="194">
        <v>0</v>
      </c>
      <c r="X6" s="650">
        <v>60</v>
      </c>
      <c r="Y6" s="172">
        <v>133</v>
      </c>
      <c r="Z6" s="649">
        <v>12</v>
      </c>
      <c r="AA6" s="194">
        <v>1</v>
      </c>
      <c r="AB6" s="194">
        <v>0</v>
      </c>
      <c r="AC6" s="650">
        <v>27</v>
      </c>
      <c r="AD6" s="172">
        <v>145</v>
      </c>
      <c r="AE6" s="649">
        <v>24</v>
      </c>
      <c r="AF6" s="194">
        <v>6</v>
      </c>
      <c r="AG6" s="194">
        <v>1</v>
      </c>
      <c r="AH6" s="650">
        <v>81</v>
      </c>
      <c r="AI6" s="172">
        <v>159</v>
      </c>
      <c r="AJ6" s="649">
        <v>24</v>
      </c>
      <c r="AK6" s="194">
        <v>4</v>
      </c>
      <c r="AL6" s="194">
        <v>0</v>
      </c>
      <c r="AM6" s="650">
        <v>68</v>
      </c>
      <c r="AN6" s="172">
        <v>142</v>
      </c>
      <c r="AO6" s="649">
        <v>15</v>
      </c>
      <c r="AP6" s="194">
        <v>4</v>
      </c>
      <c r="AQ6" s="194">
        <v>0</v>
      </c>
      <c r="AR6" s="650">
        <v>53</v>
      </c>
    </row>
    <row r="7" spans="1:44" ht="18" customHeight="1" thickBot="1">
      <c r="A7" s="414" t="s">
        <v>18</v>
      </c>
      <c r="B7" s="672">
        <f aca="true" t="shared" si="0" ref="B7:B38">(U7+Z7+AE7)/(T7+Y7+AD7)*100</f>
        <v>24.043715846994534</v>
      </c>
      <c r="C7" s="676">
        <f aca="true" t="shared" si="1" ref="C7:C38">AE7/AD7*100</f>
        <v>30</v>
      </c>
      <c r="D7" s="676">
        <f aca="true" t="shared" si="2" ref="D7:D38">Z7/Y7*100</f>
        <v>20.3125</v>
      </c>
      <c r="E7" s="677">
        <f aca="true" t="shared" si="3" ref="E7:E38">U7/T7*100</f>
        <v>22.033898305084744</v>
      </c>
      <c r="F7" s="410"/>
      <c r="N7" s="630"/>
      <c r="O7" s="629" t="s">
        <v>6</v>
      </c>
      <c r="P7" s="407">
        <v>10.194174757281553</v>
      </c>
      <c r="R7" s="740"/>
      <c r="S7" s="282" t="s">
        <v>18</v>
      </c>
      <c r="T7" s="147">
        <v>59</v>
      </c>
      <c r="U7" s="129">
        <v>13</v>
      </c>
      <c r="V7" s="128">
        <v>3</v>
      </c>
      <c r="W7" s="128">
        <v>1</v>
      </c>
      <c r="X7" s="651">
        <v>51</v>
      </c>
      <c r="Y7" s="147">
        <v>64</v>
      </c>
      <c r="Z7" s="129">
        <v>13</v>
      </c>
      <c r="AA7" s="128">
        <v>6</v>
      </c>
      <c r="AB7" s="128">
        <v>2</v>
      </c>
      <c r="AC7" s="651">
        <v>65</v>
      </c>
      <c r="AD7" s="147">
        <v>60</v>
      </c>
      <c r="AE7" s="129">
        <v>18</v>
      </c>
      <c r="AF7" s="128">
        <v>5</v>
      </c>
      <c r="AG7" s="128">
        <v>0</v>
      </c>
      <c r="AH7" s="651">
        <v>62</v>
      </c>
      <c r="AI7" s="147">
        <v>73</v>
      </c>
      <c r="AJ7" s="129">
        <v>17</v>
      </c>
      <c r="AK7" s="128">
        <v>7</v>
      </c>
      <c r="AL7" s="128">
        <v>2</v>
      </c>
      <c r="AM7" s="651">
        <v>93</v>
      </c>
      <c r="AN7" s="147">
        <v>76</v>
      </c>
      <c r="AO7" s="129">
        <v>25</v>
      </c>
      <c r="AP7" s="128">
        <v>12</v>
      </c>
      <c r="AQ7" s="128">
        <v>5</v>
      </c>
      <c r="AR7" s="651">
        <v>133</v>
      </c>
    </row>
    <row r="8" spans="1:44" ht="18" customHeight="1" thickBot="1">
      <c r="A8" s="414" t="s">
        <v>19</v>
      </c>
      <c r="B8" s="672">
        <f t="shared" si="0"/>
        <v>22.516556291390728</v>
      </c>
      <c r="C8" s="676">
        <f t="shared" si="1"/>
        <v>25.49019607843137</v>
      </c>
      <c r="D8" s="676">
        <f t="shared" si="2"/>
        <v>24.074074074074073</v>
      </c>
      <c r="E8" s="677">
        <f t="shared" si="3"/>
        <v>17.391304347826086</v>
      </c>
      <c r="F8" s="410"/>
      <c r="N8" s="630"/>
      <c r="O8" s="629" t="s">
        <v>43</v>
      </c>
      <c r="P8" s="407">
        <v>10.444797458300238</v>
      </c>
      <c r="R8" s="740"/>
      <c r="S8" s="282" t="s">
        <v>19</v>
      </c>
      <c r="T8" s="147">
        <v>46</v>
      </c>
      <c r="U8" s="129">
        <v>8</v>
      </c>
      <c r="V8" s="128">
        <v>1</v>
      </c>
      <c r="W8" s="128">
        <v>0</v>
      </c>
      <c r="X8" s="651">
        <v>22</v>
      </c>
      <c r="Y8" s="147">
        <v>54</v>
      </c>
      <c r="Z8" s="129">
        <v>13</v>
      </c>
      <c r="AA8" s="128">
        <v>4</v>
      </c>
      <c r="AB8" s="128">
        <v>1</v>
      </c>
      <c r="AC8" s="651">
        <v>45</v>
      </c>
      <c r="AD8" s="147">
        <v>51</v>
      </c>
      <c r="AE8" s="129">
        <v>13</v>
      </c>
      <c r="AF8" s="128">
        <v>1</v>
      </c>
      <c r="AG8" s="128">
        <v>0</v>
      </c>
      <c r="AH8" s="651">
        <v>35</v>
      </c>
      <c r="AI8" s="147">
        <v>68</v>
      </c>
      <c r="AJ8" s="129">
        <v>14</v>
      </c>
      <c r="AK8" s="128">
        <v>4</v>
      </c>
      <c r="AL8" s="128">
        <v>0</v>
      </c>
      <c r="AM8" s="651">
        <v>52</v>
      </c>
      <c r="AN8" s="147">
        <v>56</v>
      </c>
      <c r="AO8" s="129">
        <v>8</v>
      </c>
      <c r="AP8" s="128">
        <v>3</v>
      </c>
      <c r="AQ8" s="128">
        <v>0</v>
      </c>
      <c r="AR8" s="651">
        <v>26</v>
      </c>
    </row>
    <row r="9" spans="1:44" ht="18" customHeight="1" thickBot="1">
      <c r="A9" s="414" t="s">
        <v>20</v>
      </c>
      <c r="B9" s="672">
        <f t="shared" si="0"/>
        <v>12.5</v>
      </c>
      <c r="C9" s="676">
        <f t="shared" si="1"/>
        <v>17.02127659574468</v>
      </c>
      <c r="D9" s="676">
        <f t="shared" si="2"/>
        <v>12.82051282051282</v>
      </c>
      <c r="E9" s="677">
        <f t="shared" si="3"/>
        <v>9.090909090909092</v>
      </c>
      <c r="F9" s="410"/>
      <c r="N9" s="630"/>
      <c r="O9" s="629" t="s">
        <v>28</v>
      </c>
      <c r="P9" s="407">
        <v>10.590858416945373</v>
      </c>
      <c r="R9" s="740"/>
      <c r="S9" s="282" t="s">
        <v>20</v>
      </c>
      <c r="T9" s="147">
        <v>66</v>
      </c>
      <c r="U9" s="129">
        <v>6</v>
      </c>
      <c r="V9" s="128">
        <v>2</v>
      </c>
      <c r="W9" s="128">
        <v>1</v>
      </c>
      <c r="X9" s="651">
        <v>24</v>
      </c>
      <c r="Y9" s="147">
        <v>39</v>
      </c>
      <c r="Z9" s="129">
        <v>5</v>
      </c>
      <c r="AA9" s="128">
        <v>1</v>
      </c>
      <c r="AB9" s="128">
        <v>0</v>
      </c>
      <c r="AC9" s="651">
        <v>14</v>
      </c>
      <c r="AD9" s="147">
        <v>47</v>
      </c>
      <c r="AE9" s="129">
        <v>8</v>
      </c>
      <c r="AF9" s="128">
        <v>1</v>
      </c>
      <c r="AG9" s="128">
        <v>0</v>
      </c>
      <c r="AH9" s="651">
        <v>22</v>
      </c>
      <c r="AI9" s="147">
        <v>53</v>
      </c>
      <c r="AJ9" s="129">
        <v>10</v>
      </c>
      <c r="AK9" s="128">
        <v>1</v>
      </c>
      <c r="AL9" s="128">
        <v>0</v>
      </c>
      <c r="AM9" s="651">
        <v>20</v>
      </c>
      <c r="AN9" s="147">
        <v>65</v>
      </c>
      <c r="AO9" s="129">
        <v>15</v>
      </c>
      <c r="AP9" s="128">
        <v>5</v>
      </c>
      <c r="AQ9" s="128">
        <v>3</v>
      </c>
      <c r="AR9" s="651">
        <v>66</v>
      </c>
    </row>
    <row r="10" spans="1:44" ht="18" customHeight="1" thickBot="1">
      <c r="A10" s="414" t="s">
        <v>36</v>
      </c>
      <c r="B10" s="672">
        <f t="shared" si="0"/>
        <v>13.636363636363635</v>
      </c>
      <c r="C10" s="676">
        <f t="shared" si="1"/>
        <v>10.256410256410255</v>
      </c>
      <c r="D10" s="676">
        <f t="shared" si="2"/>
        <v>25.71428571428571</v>
      </c>
      <c r="E10" s="677">
        <f t="shared" si="3"/>
        <v>5.555555555555555</v>
      </c>
      <c r="F10" s="410"/>
      <c r="N10" s="630"/>
      <c r="O10" s="629" t="s">
        <v>4</v>
      </c>
      <c r="P10" s="407">
        <v>10.643840714551544</v>
      </c>
      <c r="R10" s="740"/>
      <c r="S10" s="282" t="s">
        <v>36</v>
      </c>
      <c r="T10" s="147">
        <v>36</v>
      </c>
      <c r="U10" s="129">
        <v>2</v>
      </c>
      <c r="V10" s="128">
        <v>0</v>
      </c>
      <c r="W10" s="128">
        <v>0</v>
      </c>
      <c r="X10" s="651">
        <v>5</v>
      </c>
      <c r="Y10" s="147">
        <v>35</v>
      </c>
      <c r="Z10" s="129">
        <v>9</v>
      </c>
      <c r="AA10" s="128">
        <v>3</v>
      </c>
      <c r="AB10" s="128">
        <v>2</v>
      </c>
      <c r="AC10" s="651">
        <v>39</v>
      </c>
      <c r="AD10" s="147">
        <v>39</v>
      </c>
      <c r="AE10" s="129">
        <v>4</v>
      </c>
      <c r="AF10" s="128">
        <v>1</v>
      </c>
      <c r="AG10" s="128">
        <v>0</v>
      </c>
      <c r="AH10" s="651">
        <v>14</v>
      </c>
      <c r="AI10" s="147">
        <v>36</v>
      </c>
      <c r="AJ10" s="129">
        <v>6</v>
      </c>
      <c r="AK10" s="128">
        <v>3</v>
      </c>
      <c r="AL10" s="128">
        <v>1</v>
      </c>
      <c r="AM10" s="651">
        <v>31</v>
      </c>
      <c r="AN10" s="147">
        <v>48</v>
      </c>
      <c r="AO10" s="129">
        <v>7</v>
      </c>
      <c r="AP10" s="128">
        <v>1</v>
      </c>
      <c r="AQ10" s="128">
        <v>0</v>
      </c>
      <c r="AR10" s="651">
        <v>16</v>
      </c>
    </row>
    <row r="11" spans="1:44" ht="18" customHeight="1" thickBot="1">
      <c r="A11" s="414" t="s">
        <v>21</v>
      </c>
      <c r="B11" s="672">
        <f t="shared" si="0"/>
        <v>23.770491803278688</v>
      </c>
      <c r="C11" s="676">
        <f t="shared" si="1"/>
        <v>19.565217391304348</v>
      </c>
      <c r="D11" s="676">
        <f t="shared" si="2"/>
        <v>20.588235294117645</v>
      </c>
      <c r="E11" s="677">
        <f t="shared" si="3"/>
        <v>30.952380952380953</v>
      </c>
      <c r="F11" s="410"/>
      <c r="N11" s="630"/>
      <c r="O11" s="629" t="s">
        <v>193</v>
      </c>
      <c r="P11" s="407">
        <v>11.288553803975326</v>
      </c>
      <c r="R11" s="740"/>
      <c r="S11" s="283" t="s">
        <v>21</v>
      </c>
      <c r="T11" s="166">
        <v>42</v>
      </c>
      <c r="U11" s="201">
        <v>13</v>
      </c>
      <c r="V11" s="200">
        <v>4</v>
      </c>
      <c r="W11" s="200">
        <v>1</v>
      </c>
      <c r="X11" s="652">
        <v>54</v>
      </c>
      <c r="Y11" s="166">
        <v>34</v>
      </c>
      <c r="Z11" s="201">
        <v>7</v>
      </c>
      <c r="AA11" s="200">
        <v>1</v>
      </c>
      <c r="AB11" s="200">
        <v>1</v>
      </c>
      <c r="AC11" s="652">
        <v>35</v>
      </c>
      <c r="AD11" s="166">
        <v>46</v>
      </c>
      <c r="AE11" s="201">
        <v>9</v>
      </c>
      <c r="AF11" s="200">
        <v>3</v>
      </c>
      <c r="AG11" s="200">
        <v>0</v>
      </c>
      <c r="AH11" s="652">
        <v>27</v>
      </c>
      <c r="AI11" s="166">
        <v>42</v>
      </c>
      <c r="AJ11" s="201">
        <v>11</v>
      </c>
      <c r="AK11" s="200">
        <v>2</v>
      </c>
      <c r="AL11" s="200">
        <v>0</v>
      </c>
      <c r="AM11" s="652">
        <v>37</v>
      </c>
      <c r="AN11" s="166">
        <v>49</v>
      </c>
      <c r="AO11" s="201">
        <v>13</v>
      </c>
      <c r="AP11" s="200">
        <v>5</v>
      </c>
      <c r="AQ11" s="200">
        <v>2</v>
      </c>
      <c r="AR11" s="652">
        <v>61</v>
      </c>
    </row>
    <row r="12" spans="1:44" ht="18" customHeight="1" thickBot="1">
      <c r="A12" s="414" t="s">
        <v>22</v>
      </c>
      <c r="B12" s="672">
        <f t="shared" si="0"/>
        <v>17.46987951807229</v>
      </c>
      <c r="C12" s="676">
        <f t="shared" si="1"/>
        <v>14.02439024390244</v>
      </c>
      <c r="D12" s="676">
        <f t="shared" si="2"/>
        <v>20.35928143712575</v>
      </c>
      <c r="E12" s="677">
        <f t="shared" si="3"/>
        <v>17.964071856287426</v>
      </c>
      <c r="F12" s="410"/>
      <c r="N12" s="630"/>
      <c r="O12" s="629" t="s">
        <v>20</v>
      </c>
      <c r="P12" s="407">
        <v>12.5</v>
      </c>
      <c r="R12" s="735" t="s">
        <v>75</v>
      </c>
      <c r="S12" s="281" t="s">
        <v>22</v>
      </c>
      <c r="T12" s="172">
        <v>167</v>
      </c>
      <c r="U12" s="649">
        <v>30</v>
      </c>
      <c r="V12" s="204">
        <v>6</v>
      </c>
      <c r="W12" s="204">
        <v>0</v>
      </c>
      <c r="X12" s="650">
        <v>88</v>
      </c>
      <c r="Y12" s="172">
        <v>167</v>
      </c>
      <c r="Z12" s="649">
        <v>34</v>
      </c>
      <c r="AA12" s="204">
        <v>8</v>
      </c>
      <c r="AB12" s="204">
        <v>4</v>
      </c>
      <c r="AC12" s="650">
        <v>135</v>
      </c>
      <c r="AD12" s="172">
        <v>164</v>
      </c>
      <c r="AE12" s="649">
        <v>23</v>
      </c>
      <c r="AF12" s="204">
        <v>4</v>
      </c>
      <c r="AG12" s="204">
        <v>0</v>
      </c>
      <c r="AH12" s="650">
        <v>69</v>
      </c>
      <c r="AI12" s="172">
        <v>171</v>
      </c>
      <c r="AJ12" s="649">
        <v>38</v>
      </c>
      <c r="AK12" s="204">
        <v>8</v>
      </c>
      <c r="AL12" s="204">
        <v>3</v>
      </c>
      <c r="AM12" s="650">
        <v>135</v>
      </c>
      <c r="AN12" s="172">
        <v>168</v>
      </c>
      <c r="AO12" s="649">
        <v>28</v>
      </c>
      <c r="AP12" s="204">
        <v>6</v>
      </c>
      <c r="AQ12" s="204">
        <v>0</v>
      </c>
      <c r="AR12" s="650">
        <v>80</v>
      </c>
    </row>
    <row r="13" spans="1:44" ht="18" customHeight="1" thickBot="1">
      <c r="A13" s="414" t="s">
        <v>23</v>
      </c>
      <c r="B13" s="672">
        <f t="shared" si="0"/>
        <v>13.880126182965299</v>
      </c>
      <c r="C13" s="676">
        <f t="shared" si="1"/>
        <v>14.218009478672986</v>
      </c>
      <c r="D13" s="676">
        <f t="shared" si="2"/>
        <v>12.224938875305623</v>
      </c>
      <c r="E13" s="677">
        <f t="shared" si="3"/>
        <v>15.102974828375288</v>
      </c>
      <c r="F13" s="410"/>
      <c r="N13" s="630"/>
      <c r="O13" s="629" t="s">
        <v>26</v>
      </c>
      <c r="P13" s="407">
        <v>12.776412776412776</v>
      </c>
      <c r="R13" s="735"/>
      <c r="S13" s="283" t="s">
        <v>23</v>
      </c>
      <c r="T13" s="166">
        <v>437</v>
      </c>
      <c r="U13" s="201">
        <v>66</v>
      </c>
      <c r="V13" s="197">
        <v>12</v>
      </c>
      <c r="W13" s="197">
        <v>4</v>
      </c>
      <c r="X13" s="652">
        <v>210</v>
      </c>
      <c r="Y13" s="166">
        <v>409</v>
      </c>
      <c r="Z13" s="201">
        <v>50</v>
      </c>
      <c r="AA13" s="197">
        <v>12</v>
      </c>
      <c r="AB13" s="197">
        <v>2</v>
      </c>
      <c r="AC13" s="652">
        <v>170</v>
      </c>
      <c r="AD13" s="166">
        <v>422</v>
      </c>
      <c r="AE13" s="201">
        <v>60</v>
      </c>
      <c r="AF13" s="197">
        <v>10</v>
      </c>
      <c r="AG13" s="197">
        <v>2</v>
      </c>
      <c r="AH13" s="652">
        <v>178</v>
      </c>
      <c r="AI13" s="166">
        <v>438</v>
      </c>
      <c r="AJ13" s="201">
        <v>64</v>
      </c>
      <c r="AK13" s="197">
        <v>8</v>
      </c>
      <c r="AL13" s="197">
        <v>1</v>
      </c>
      <c r="AM13" s="652">
        <v>168</v>
      </c>
      <c r="AN13" s="166">
        <v>454</v>
      </c>
      <c r="AO13" s="201">
        <v>64</v>
      </c>
      <c r="AP13" s="197">
        <v>15</v>
      </c>
      <c r="AQ13" s="197">
        <v>4</v>
      </c>
      <c r="AR13" s="652">
        <v>229</v>
      </c>
    </row>
    <row r="14" spans="1:44" ht="18" customHeight="1" thickBot="1">
      <c r="A14" s="414" t="s">
        <v>24</v>
      </c>
      <c r="B14" s="672">
        <f t="shared" si="0"/>
        <v>14.546766049531138</v>
      </c>
      <c r="C14" s="676">
        <f t="shared" si="1"/>
        <v>16.12002791346825</v>
      </c>
      <c r="D14" s="676">
        <f t="shared" si="2"/>
        <v>13.46018322762509</v>
      </c>
      <c r="E14" s="677">
        <f t="shared" si="3"/>
        <v>14.001530221882172</v>
      </c>
      <c r="F14" s="410"/>
      <c r="N14" s="630"/>
      <c r="O14" s="629" t="s">
        <v>15</v>
      </c>
      <c r="P14" s="407">
        <v>12.871287128712872</v>
      </c>
      <c r="R14" s="735" t="s">
        <v>78</v>
      </c>
      <c r="S14" s="281" t="s">
        <v>24</v>
      </c>
      <c r="T14" s="172">
        <v>1307</v>
      </c>
      <c r="U14" s="649">
        <v>183</v>
      </c>
      <c r="V14" s="204">
        <v>36</v>
      </c>
      <c r="W14" s="204">
        <v>15</v>
      </c>
      <c r="X14" s="650">
        <v>639</v>
      </c>
      <c r="Y14" s="172">
        <v>1419</v>
      </c>
      <c r="Z14" s="649">
        <v>191</v>
      </c>
      <c r="AA14" s="204">
        <v>43</v>
      </c>
      <c r="AB14" s="204">
        <v>13</v>
      </c>
      <c r="AC14" s="650">
        <v>665</v>
      </c>
      <c r="AD14" s="172">
        <v>1433</v>
      </c>
      <c r="AE14" s="649">
        <v>231</v>
      </c>
      <c r="AF14" s="204">
        <v>62</v>
      </c>
      <c r="AG14" s="204">
        <v>19</v>
      </c>
      <c r="AH14" s="650">
        <v>882</v>
      </c>
      <c r="AI14" s="172">
        <v>1559</v>
      </c>
      <c r="AJ14" s="649">
        <v>257</v>
      </c>
      <c r="AK14" s="204">
        <v>54</v>
      </c>
      <c r="AL14" s="204">
        <v>16</v>
      </c>
      <c r="AM14" s="650">
        <v>860</v>
      </c>
      <c r="AN14" s="172">
        <v>1489</v>
      </c>
      <c r="AO14" s="649">
        <v>273</v>
      </c>
      <c r="AP14" s="204">
        <v>72</v>
      </c>
      <c r="AQ14" s="204">
        <v>16</v>
      </c>
      <c r="AR14" s="650">
        <v>1010</v>
      </c>
    </row>
    <row r="15" spans="1:44" ht="18" customHeight="1" thickBot="1">
      <c r="A15" s="414" t="s">
        <v>25</v>
      </c>
      <c r="B15" s="672">
        <f t="shared" si="0"/>
        <v>9.750812567713977</v>
      </c>
      <c r="C15" s="676">
        <f t="shared" si="1"/>
        <v>11.648351648351648</v>
      </c>
      <c r="D15" s="676">
        <f t="shared" si="2"/>
        <v>9.564293304994687</v>
      </c>
      <c r="E15" s="677">
        <f t="shared" si="3"/>
        <v>8.061002178649238</v>
      </c>
      <c r="F15" s="410"/>
      <c r="N15" s="630"/>
      <c r="O15" s="629" t="s">
        <v>41</v>
      </c>
      <c r="P15" s="407">
        <v>13.073394495412844</v>
      </c>
      <c r="R15" s="735"/>
      <c r="S15" s="282" t="s">
        <v>25</v>
      </c>
      <c r="T15" s="147">
        <v>918</v>
      </c>
      <c r="U15" s="129">
        <v>74</v>
      </c>
      <c r="V15" s="134">
        <v>11</v>
      </c>
      <c r="W15" s="134">
        <v>2</v>
      </c>
      <c r="X15" s="651">
        <v>206</v>
      </c>
      <c r="Y15" s="147">
        <v>941</v>
      </c>
      <c r="Z15" s="129">
        <v>90</v>
      </c>
      <c r="AA15" s="134">
        <v>15</v>
      </c>
      <c r="AB15" s="134">
        <v>7</v>
      </c>
      <c r="AC15" s="651">
        <v>293</v>
      </c>
      <c r="AD15" s="147">
        <v>910</v>
      </c>
      <c r="AE15" s="129">
        <v>106</v>
      </c>
      <c r="AF15" s="134">
        <v>16</v>
      </c>
      <c r="AG15" s="134">
        <v>3</v>
      </c>
      <c r="AH15" s="651">
        <v>286</v>
      </c>
      <c r="AI15" s="147">
        <v>862</v>
      </c>
      <c r="AJ15" s="129">
        <v>110</v>
      </c>
      <c r="AK15" s="134">
        <v>23</v>
      </c>
      <c r="AL15" s="134">
        <v>10</v>
      </c>
      <c r="AM15" s="651">
        <v>367</v>
      </c>
      <c r="AN15" s="147">
        <v>869</v>
      </c>
      <c r="AO15" s="129">
        <v>136</v>
      </c>
      <c r="AP15" s="134">
        <v>27</v>
      </c>
      <c r="AQ15" s="134">
        <v>7</v>
      </c>
      <c r="AR15" s="651">
        <v>461</v>
      </c>
    </row>
    <row r="16" spans="1:44" ht="18" customHeight="1" thickBot="1">
      <c r="A16" s="414" t="s">
        <v>26</v>
      </c>
      <c r="B16" s="672">
        <f t="shared" si="0"/>
        <v>12.776412776412776</v>
      </c>
      <c r="C16" s="676">
        <f t="shared" si="1"/>
        <v>12.727272727272727</v>
      </c>
      <c r="D16" s="676">
        <f t="shared" si="2"/>
        <v>13.944954128440369</v>
      </c>
      <c r="E16" s="677">
        <f t="shared" si="3"/>
        <v>11.632270168855536</v>
      </c>
      <c r="F16" s="410"/>
      <c r="N16" s="630"/>
      <c r="O16" s="629" t="s">
        <v>38</v>
      </c>
      <c r="P16" s="407">
        <v>13.19414254661938</v>
      </c>
      <c r="R16" s="735"/>
      <c r="S16" s="282" t="s">
        <v>26</v>
      </c>
      <c r="T16" s="147">
        <v>533</v>
      </c>
      <c r="U16" s="129">
        <v>62</v>
      </c>
      <c r="V16" s="134">
        <v>9</v>
      </c>
      <c r="W16" s="134">
        <v>3</v>
      </c>
      <c r="X16" s="651">
        <v>190</v>
      </c>
      <c r="Y16" s="147">
        <v>545</v>
      </c>
      <c r="Z16" s="129">
        <v>76</v>
      </c>
      <c r="AA16" s="134">
        <v>25</v>
      </c>
      <c r="AB16" s="134">
        <v>6</v>
      </c>
      <c r="AC16" s="651">
        <v>279</v>
      </c>
      <c r="AD16" s="147">
        <v>550</v>
      </c>
      <c r="AE16" s="129">
        <v>70</v>
      </c>
      <c r="AF16" s="134">
        <v>10</v>
      </c>
      <c r="AG16" s="134">
        <v>4</v>
      </c>
      <c r="AH16" s="651">
        <v>198</v>
      </c>
      <c r="AI16" s="147">
        <v>546</v>
      </c>
      <c r="AJ16" s="129">
        <v>69</v>
      </c>
      <c r="AK16" s="134">
        <v>14</v>
      </c>
      <c r="AL16" s="134">
        <v>4</v>
      </c>
      <c r="AM16" s="651">
        <v>228</v>
      </c>
      <c r="AN16" s="147">
        <v>582</v>
      </c>
      <c r="AO16" s="129">
        <v>93</v>
      </c>
      <c r="AP16" s="134">
        <v>18</v>
      </c>
      <c r="AQ16" s="134">
        <v>2</v>
      </c>
      <c r="AR16" s="651">
        <v>287</v>
      </c>
    </row>
    <row r="17" spans="1:44" ht="18" customHeight="1" thickBot="1">
      <c r="A17" s="414" t="s">
        <v>37</v>
      </c>
      <c r="B17" s="672">
        <f t="shared" si="0"/>
        <v>15.310077519379844</v>
      </c>
      <c r="C17" s="676">
        <f t="shared" si="1"/>
        <v>19.680851063829788</v>
      </c>
      <c r="D17" s="676">
        <f t="shared" si="2"/>
        <v>12.883435582822086</v>
      </c>
      <c r="E17" s="677">
        <f t="shared" si="3"/>
        <v>12.727272727272727</v>
      </c>
      <c r="F17" s="410"/>
      <c r="N17" s="630"/>
      <c r="O17" s="629" t="s">
        <v>47</v>
      </c>
      <c r="P17" s="407">
        <v>13.32051634166438</v>
      </c>
      <c r="R17" s="735"/>
      <c r="S17" s="282" t="s">
        <v>37</v>
      </c>
      <c r="T17" s="147">
        <v>165</v>
      </c>
      <c r="U17" s="129">
        <v>21</v>
      </c>
      <c r="V17" s="128">
        <v>5</v>
      </c>
      <c r="W17" s="128">
        <v>1</v>
      </c>
      <c r="X17" s="651">
        <v>65</v>
      </c>
      <c r="Y17" s="147">
        <v>163</v>
      </c>
      <c r="Z17" s="129">
        <v>21</v>
      </c>
      <c r="AA17" s="128">
        <v>2</v>
      </c>
      <c r="AB17" s="128">
        <v>2</v>
      </c>
      <c r="AC17" s="651">
        <v>79</v>
      </c>
      <c r="AD17" s="147">
        <v>188</v>
      </c>
      <c r="AE17" s="129">
        <v>37</v>
      </c>
      <c r="AF17" s="128">
        <v>6</v>
      </c>
      <c r="AG17" s="128">
        <v>3</v>
      </c>
      <c r="AH17" s="651">
        <v>131</v>
      </c>
      <c r="AI17" s="147">
        <v>207</v>
      </c>
      <c r="AJ17" s="129">
        <v>39</v>
      </c>
      <c r="AK17" s="128">
        <v>9</v>
      </c>
      <c r="AL17" s="128">
        <v>2</v>
      </c>
      <c r="AM17" s="651">
        <v>125</v>
      </c>
      <c r="AN17" s="147">
        <v>173</v>
      </c>
      <c r="AO17" s="129">
        <v>33</v>
      </c>
      <c r="AP17" s="128">
        <v>9</v>
      </c>
      <c r="AQ17" s="128">
        <v>5</v>
      </c>
      <c r="AR17" s="651">
        <v>127</v>
      </c>
    </row>
    <row r="18" spans="1:44" ht="18" customHeight="1" thickBot="1">
      <c r="A18" s="414" t="s">
        <v>27</v>
      </c>
      <c r="B18" s="672">
        <f t="shared" si="0"/>
        <v>13.593155893536121</v>
      </c>
      <c r="C18" s="676">
        <f t="shared" si="1"/>
        <v>13.352272727272727</v>
      </c>
      <c r="D18" s="676">
        <f t="shared" si="2"/>
        <v>12.688821752265861</v>
      </c>
      <c r="E18" s="677">
        <f t="shared" si="3"/>
        <v>14.634146341463413</v>
      </c>
      <c r="F18" s="410"/>
      <c r="N18" s="630"/>
      <c r="O18" s="629" t="s">
        <v>27</v>
      </c>
      <c r="P18" s="407">
        <v>13.593155893536121</v>
      </c>
      <c r="R18" s="735"/>
      <c r="S18" s="282" t="s">
        <v>27</v>
      </c>
      <c r="T18" s="147">
        <v>369</v>
      </c>
      <c r="U18" s="129">
        <v>54</v>
      </c>
      <c r="V18" s="134">
        <v>7</v>
      </c>
      <c r="W18" s="134">
        <v>2</v>
      </c>
      <c r="X18" s="651">
        <v>164</v>
      </c>
      <c r="Y18" s="147">
        <v>331</v>
      </c>
      <c r="Z18" s="129">
        <v>42</v>
      </c>
      <c r="AA18" s="134">
        <v>7</v>
      </c>
      <c r="AB18" s="134">
        <v>2</v>
      </c>
      <c r="AC18" s="651">
        <v>128</v>
      </c>
      <c r="AD18" s="147">
        <v>352</v>
      </c>
      <c r="AE18" s="129">
        <v>47</v>
      </c>
      <c r="AF18" s="134">
        <v>11</v>
      </c>
      <c r="AG18" s="134">
        <v>0</v>
      </c>
      <c r="AH18" s="651">
        <v>167</v>
      </c>
      <c r="AI18" s="147">
        <v>362</v>
      </c>
      <c r="AJ18" s="129">
        <v>59</v>
      </c>
      <c r="AK18" s="134">
        <v>15</v>
      </c>
      <c r="AL18" s="134">
        <v>3</v>
      </c>
      <c r="AM18" s="651">
        <v>211</v>
      </c>
      <c r="AN18" s="147">
        <v>380</v>
      </c>
      <c r="AO18" s="129">
        <v>66</v>
      </c>
      <c r="AP18" s="134">
        <v>13</v>
      </c>
      <c r="AQ18" s="134">
        <v>5</v>
      </c>
      <c r="AR18" s="651">
        <v>233</v>
      </c>
    </row>
    <row r="19" spans="1:44" ht="18" customHeight="1" thickBot="1">
      <c r="A19" s="414" t="s">
        <v>28</v>
      </c>
      <c r="B19" s="672">
        <f t="shared" si="0"/>
        <v>10.590858416945373</v>
      </c>
      <c r="C19" s="676">
        <f t="shared" si="1"/>
        <v>9.539473684210527</v>
      </c>
      <c r="D19" s="676">
        <f t="shared" si="2"/>
        <v>9.965635738831615</v>
      </c>
      <c r="E19" s="677">
        <f t="shared" si="3"/>
        <v>12.251655629139073</v>
      </c>
      <c r="F19" s="410"/>
      <c r="N19" s="630"/>
      <c r="O19" s="629" t="s">
        <v>36</v>
      </c>
      <c r="P19" s="407">
        <v>13.636363636363635</v>
      </c>
      <c r="R19" s="735"/>
      <c r="S19" s="282" t="s">
        <v>28</v>
      </c>
      <c r="T19" s="147">
        <v>302</v>
      </c>
      <c r="U19" s="129">
        <v>37</v>
      </c>
      <c r="V19" s="134">
        <v>5</v>
      </c>
      <c r="W19" s="134">
        <v>0</v>
      </c>
      <c r="X19" s="651">
        <v>96</v>
      </c>
      <c r="Y19" s="147">
        <v>291</v>
      </c>
      <c r="Z19" s="129">
        <v>29</v>
      </c>
      <c r="AA19" s="134">
        <v>2</v>
      </c>
      <c r="AB19" s="134">
        <v>0</v>
      </c>
      <c r="AC19" s="651">
        <v>79</v>
      </c>
      <c r="AD19" s="147">
        <v>304</v>
      </c>
      <c r="AE19" s="129">
        <v>29</v>
      </c>
      <c r="AF19" s="134">
        <v>7</v>
      </c>
      <c r="AG19" s="134">
        <v>4</v>
      </c>
      <c r="AH19" s="651">
        <v>115</v>
      </c>
      <c r="AI19" s="147">
        <v>296</v>
      </c>
      <c r="AJ19" s="129">
        <v>47</v>
      </c>
      <c r="AK19" s="134">
        <v>9</v>
      </c>
      <c r="AL19" s="134">
        <v>2</v>
      </c>
      <c r="AM19" s="651">
        <v>150</v>
      </c>
      <c r="AN19" s="147">
        <v>292</v>
      </c>
      <c r="AO19" s="129">
        <v>32</v>
      </c>
      <c r="AP19" s="134">
        <v>8</v>
      </c>
      <c r="AQ19" s="134">
        <v>2</v>
      </c>
      <c r="AR19" s="651">
        <v>126</v>
      </c>
    </row>
    <row r="20" spans="1:44" ht="18" customHeight="1" thickBot="1">
      <c r="A20" s="414" t="s">
        <v>29</v>
      </c>
      <c r="B20" s="672">
        <f t="shared" si="0"/>
        <v>15.42056074766355</v>
      </c>
      <c r="C20" s="676">
        <f t="shared" si="1"/>
        <v>16.423357664233578</v>
      </c>
      <c r="D20" s="676">
        <f t="shared" si="2"/>
        <v>15.932203389830507</v>
      </c>
      <c r="E20" s="677">
        <f t="shared" si="3"/>
        <v>13.937282229965156</v>
      </c>
      <c r="F20" s="410"/>
      <c r="N20" s="630"/>
      <c r="O20" s="629" t="s">
        <v>17</v>
      </c>
      <c r="P20" s="407">
        <v>13.647642679900745</v>
      </c>
      <c r="R20" s="735"/>
      <c r="S20" s="282" t="s">
        <v>29</v>
      </c>
      <c r="T20" s="147">
        <v>287</v>
      </c>
      <c r="U20" s="129">
        <v>40</v>
      </c>
      <c r="V20" s="134">
        <v>10</v>
      </c>
      <c r="W20" s="134">
        <v>3</v>
      </c>
      <c r="X20" s="651">
        <v>155</v>
      </c>
      <c r="Y20" s="147">
        <v>295</v>
      </c>
      <c r="Z20" s="129">
        <v>47</v>
      </c>
      <c r="AA20" s="134">
        <v>15</v>
      </c>
      <c r="AB20" s="134">
        <v>3</v>
      </c>
      <c r="AC20" s="651">
        <v>164</v>
      </c>
      <c r="AD20" s="147">
        <v>274</v>
      </c>
      <c r="AE20" s="129">
        <v>45</v>
      </c>
      <c r="AF20" s="134">
        <v>8</v>
      </c>
      <c r="AG20" s="134">
        <v>3</v>
      </c>
      <c r="AH20" s="651">
        <v>144</v>
      </c>
      <c r="AI20" s="147">
        <v>308</v>
      </c>
      <c r="AJ20" s="129">
        <v>53</v>
      </c>
      <c r="AK20" s="134">
        <v>7</v>
      </c>
      <c r="AL20" s="134">
        <v>5</v>
      </c>
      <c r="AM20" s="651">
        <v>178</v>
      </c>
      <c r="AN20" s="147">
        <v>325</v>
      </c>
      <c r="AO20" s="129">
        <v>54</v>
      </c>
      <c r="AP20" s="134">
        <v>6</v>
      </c>
      <c r="AQ20" s="134">
        <v>3</v>
      </c>
      <c r="AR20" s="651">
        <v>163</v>
      </c>
    </row>
    <row r="21" spans="1:44" ht="18" customHeight="1" thickBot="1">
      <c r="A21" s="414" t="s">
        <v>30</v>
      </c>
      <c r="B21" s="672">
        <f t="shared" si="0"/>
        <v>9.401709401709402</v>
      </c>
      <c r="C21" s="676">
        <f t="shared" si="1"/>
        <v>8.893709327548807</v>
      </c>
      <c r="D21" s="676">
        <f t="shared" si="2"/>
        <v>9.70464135021097</v>
      </c>
      <c r="E21" s="677">
        <f t="shared" si="3"/>
        <v>9.594882729211088</v>
      </c>
      <c r="F21" s="410"/>
      <c r="N21" s="630"/>
      <c r="O21" s="629" t="s">
        <v>23</v>
      </c>
      <c r="P21" s="407">
        <v>13.880126182965299</v>
      </c>
      <c r="R21" s="735"/>
      <c r="S21" s="283" t="s">
        <v>30</v>
      </c>
      <c r="T21" s="166">
        <v>469</v>
      </c>
      <c r="U21" s="201">
        <v>45</v>
      </c>
      <c r="V21" s="197">
        <v>10</v>
      </c>
      <c r="W21" s="197">
        <v>4</v>
      </c>
      <c r="X21" s="652">
        <v>152</v>
      </c>
      <c r="Y21" s="166">
        <v>474</v>
      </c>
      <c r="Z21" s="201">
        <v>46</v>
      </c>
      <c r="AA21" s="197">
        <v>16</v>
      </c>
      <c r="AB21" s="197">
        <v>4</v>
      </c>
      <c r="AC21" s="652">
        <v>180</v>
      </c>
      <c r="AD21" s="166">
        <v>461</v>
      </c>
      <c r="AE21" s="201">
        <v>41</v>
      </c>
      <c r="AF21" s="197">
        <v>11</v>
      </c>
      <c r="AG21" s="197">
        <v>3</v>
      </c>
      <c r="AH21" s="652">
        <v>147</v>
      </c>
      <c r="AI21" s="166">
        <v>492</v>
      </c>
      <c r="AJ21" s="201">
        <v>57</v>
      </c>
      <c r="AK21" s="197">
        <v>11</v>
      </c>
      <c r="AL21" s="197">
        <v>2</v>
      </c>
      <c r="AM21" s="652">
        <v>173</v>
      </c>
      <c r="AN21" s="166">
        <v>459</v>
      </c>
      <c r="AO21" s="201">
        <v>57</v>
      </c>
      <c r="AP21" s="197">
        <v>15</v>
      </c>
      <c r="AQ21" s="197">
        <v>3</v>
      </c>
      <c r="AR21" s="652">
        <v>204</v>
      </c>
    </row>
    <row r="22" spans="1:44" ht="18" customHeight="1" thickBot="1">
      <c r="A22" s="414" t="s">
        <v>31</v>
      </c>
      <c r="B22" s="672">
        <f t="shared" si="0"/>
        <v>14.50875856816451</v>
      </c>
      <c r="C22" s="676">
        <f t="shared" si="1"/>
        <v>15.828877005347595</v>
      </c>
      <c r="D22" s="676">
        <f t="shared" si="2"/>
        <v>15.547703180212014</v>
      </c>
      <c r="E22" s="677">
        <f t="shared" si="3"/>
        <v>11.995249406175772</v>
      </c>
      <c r="F22" s="410"/>
      <c r="G22" s="417" t="s">
        <v>232</v>
      </c>
      <c r="N22" s="630"/>
      <c r="O22" s="629" t="s">
        <v>33</v>
      </c>
      <c r="P22" s="407">
        <v>14.03797006206645</v>
      </c>
      <c r="R22" s="735" t="s">
        <v>76</v>
      </c>
      <c r="S22" s="281" t="s">
        <v>31</v>
      </c>
      <c r="T22" s="172">
        <v>842</v>
      </c>
      <c r="U22" s="649">
        <v>101</v>
      </c>
      <c r="V22" s="204">
        <v>21</v>
      </c>
      <c r="W22" s="204">
        <v>8</v>
      </c>
      <c r="X22" s="650">
        <v>374</v>
      </c>
      <c r="Y22" s="172">
        <v>849</v>
      </c>
      <c r="Z22" s="649">
        <v>132</v>
      </c>
      <c r="AA22" s="204">
        <v>29</v>
      </c>
      <c r="AB22" s="204">
        <v>11</v>
      </c>
      <c r="AC22" s="650">
        <v>474</v>
      </c>
      <c r="AD22" s="172">
        <v>935</v>
      </c>
      <c r="AE22" s="649">
        <v>148</v>
      </c>
      <c r="AF22" s="204">
        <v>39</v>
      </c>
      <c r="AG22" s="204">
        <v>9</v>
      </c>
      <c r="AH22" s="650">
        <v>525</v>
      </c>
      <c r="AI22" s="172">
        <v>928</v>
      </c>
      <c r="AJ22" s="649">
        <v>157</v>
      </c>
      <c r="AK22" s="204">
        <v>34</v>
      </c>
      <c r="AL22" s="204">
        <v>13</v>
      </c>
      <c r="AM22" s="650">
        <v>538</v>
      </c>
      <c r="AN22" s="172">
        <v>939</v>
      </c>
      <c r="AO22" s="649">
        <v>139</v>
      </c>
      <c r="AP22" s="204">
        <v>38</v>
      </c>
      <c r="AQ22" s="204">
        <v>9</v>
      </c>
      <c r="AR22" s="650">
        <v>519</v>
      </c>
    </row>
    <row r="23" spans="1:44" ht="18" customHeight="1" thickBot="1">
      <c r="A23" s="414" t="s">
        <v>32</v>
      </c>
      <c r="B23" s="672">
        <f t="shared" si="0"/>
        <v>17.59656652360515</v>
      </c>
      <c r="C23" s="676">
        <f t="shared" si="1"/>
        <v>19.607843137254903</v>
      </c>
      <c r="D23" s="676">
        <f t="shared" si="2"/>
        <v>18.072289156626507</v>
      </c>
      <c r="E23" s="677">
        <f t="shared" si="3"/>
        <v>14.965986394557824</v>
      </c>
      <c r="F23" s="410"/>
      <c r="N23" s="630"/>
      <c r="O23" s="629" t="s">
        <v>3</v>
      </c>
      <c r="P23" s="407">
        <v>14.123426466073074</v>
      </c>
      <c r="R23" s="735"/>
      <c r="S23" s="283" t="s">
        <v>32</v>
      </c>
      <c r="T23" s="166">
        <v>147</v>
      </c>
      <c r="U23" s="201">
        <v>22</v>
      </c>
      <c r="V23" s="197">
        <v>2</v>
      </c>
      <c r="W23" s="197">
        <v>0</v>
      </c>
      <c r="X23" s="652">
        <v>51</v>
      </c>
      <c r="Y23" s="166">
        <v>166</v>
      </c>
      <c r="Z23" s="201">
        <v>30</v>
      </c>
      <c r="AA23" s="197">
        <v>5</v>
      </c>
      <c r="AB23" s="197">
        <v>1</v>
      </c>
      <c r="AC23" s="652">
        <v>95</v>
      </c>
      <c r="AD23" s="166">
        <v>153</v>
      </c>
      <c r="AE23" s="201">
        <v>30</v>
      </c>
      <c r="AF23" s="197">
        <v>3</v>
      </c>
      <c r="AG23" s="197">
        <v>1</v>
      </c>
      <c r="AH23" s="652">
        <v>84</v>
      </c>
      <c r="AI23" s="166">
        <v>202</v>
      </c>
      <c r="AJ23" s="201">
        <v>56</v>
      </c>
      <c r="AK23" s="197">
        <v>13</v>
      </c>
      <c r="AL23" s="197">
        <v>4</v>
      </c>
      <c r="AM23" s="652">
        <v>201</v>
      </c>
      <c r="AN23" s="166">
        <v>187</v>
      </c>
      <c r="AO23" s="201">
        <v>41</v>
      </c>
      <c r="AP23" s="197">
        <v>8</v>
      </c>
      <c r="AQ23" s="197">
        <v>1</v>
      </c>
      <c r="AR23" s="652">
        <v>139</v>
      </c>
    </row>
    <row r="24" spans="1:44" ht="18" customHeight="1" thickBot="1">
      <c r="A24" s="414" t="s">
        <v>34</v>
      </c>
      <c r="B24" s="672">
        <f t="shared" si="0"/>
        <v>15.370866845397677</v>
      </c>
      <c r="C24" s="676">
        <f t="shared" si="1"/>
        <v>13.245931283905968</v>
      </c>
      <c r="D24" s="676">
        <f t="shared" si="2"/>
        <v>18.515283842794762</v>
      </c>
      <c r="E24" s="677">
        <f t="shared" si="3"/>
        <v>16.353887399463808</v>
      </c>
      <c r="F24" s="410"/>
      <c r="N24" s="630"/>
      <c r="O24" s="629" t="s">
        <v>5</v>
      </c>
      <c r="P24" s="407">
        <v>14.126149802890934</v>
      </c>
      <c r="R24" s="735" t="s">
        <v>77</v>
      </c>
      <c r="S24" s="281" t="s">
        <v>34</v>
      </c>
      <c r="T24" s="172">
        <v>1119</v>
      </c>
      <c r="U24" s="649">
        <v>183</v>
      </c>
      <c r="V24" s="204">
        <v>53</v>
      </c>
      <c r="W24" s="204">
        <v>13</v>
      </c>
      <c r="X24" s="650">
        <v>706</v>
      </c>
      <c r="Y24" s="172">
        <v>1145</v>
      </c>
      <c r="Z24" s="649">
        <v>212</v>
      </c>
      <c r="AA24" s="204">
        <v>57</v>
      </c>
      <c r="AB24" s="204">
        <v>20</v>
      </c>
      <c r="AC24" s="650">
        <v>814</v>
      </c>
      <c r="AD24" s="172">
        <v>2212</v>
      </c>
      <c r="AE24" s="649">
        <v>293</v>
      </c>
      <c r="AF24" s="204">
        <v>54</v>
      </c>
      <c r="AG24" s="204">
        <v>13</v>
      </c>
      <c r="AH24" s="650">
        <v>891</v>
      </c>
      <c r="AI24" s="172">
        <v>2321</v>
      </c>
      <c r="AJ24" s="649">
        <v>293</v>
      </c>
      <c r="AK24" s="204">
        <v>57</v>
      </c>
      <c r="AL24" s="204">
        <v>15</v>
      </c>
      <c r="AM24" s="650">
        <v>920</v>
      </c>
      <c r="AN24" s="172">
        <v>2281</v>
      </c>
      <c r="AO24" s="649">
        <v>374</v>
      </c>
      <c r="AP24" s="204">
        <v>89</v>
      </c>
      <c r="AQ24" s="204">
        <v>24</v>
      </c>
      <c r="AR24" s="650">
        <v>1337</v>
      </c>
    </row>
    <row r="25" spans="1:44" ht="18" customHeight="1" thickBot="1">
      <c r="A25" s="414" t="s">
        <v>33</v>
      </c>
      <c r="B25" s="672">
        <f t="shared" si="0"/>
        <v>14.03797006206645</v>
      </c>
      <c r="C25" s="676">
        <f t="shared" si="1"/>
        <v>18.272425249169437</v>
      </c>
      <c r="D25" s="676">
        <f t="shared" si="2"/>
        <v>14.492078285181734</v>
      </c>
      <c r="E25" s="677">
        <f t="shared" si="3"/>
        <v>11.18421052631579</v>
      </c>
      <c r="F25" s="410"/>
      <c r="N25" s="630"/>
      <c r="O25" s="629" t="s">
        <v>31</v>
      </c>
      <c r="P25" s="407">
        <v>14.50875856816451</v>
      </c>
      <c r="R25" s="735"/>
      <c r="S25" s="283" t="s">
        <v>209</v>
      </c>
      <c r="T25" s="166">
        <v>2128</v>
      </c>
      <c r="U25" s="201">
        <v>238</v>
      </c>
      <c r="V25" s="197">
        <v>49</v>
      </c>
      <c r="W25" s="197">
        <v>16</v>
      </c>
      <c r="X25" s="652">
        <v>791</v>
      </c>
      <c r="Y25" s="166">
        <v>2146</v>
      </c>
      <c r="Z25" s="201">
        <v>311</v>
      </c>
      <c r="AA25" s="197">
        <v>48</v>
      </c>
      <c r="AB25" s="197">
        <v>13</v>
      </c>
      <c r="AC25" s="652">
        <v>872</v>
      </c>
      <c r="AD25" s="166">
        <v>1204</v>
      </c>
      <c r="AE25" s="201">
        <v>220</v>
      </c>
      <c r="AF25" s="197">
        <v>55</v>
      </c>
      <c r="AG25" s="197">
        <v>19</v>
      </c>
      <c r="AH25" s="652">
        <v>817</v>
      </c>
      <c r="AI25" s="166">
        <v>1163</v>
      </c>
      <c r="AJ25" s="201">
        <v>212</v>
      </c>
      <c r="AK25" s="197">
        <v>61</v>
      </c>
      <c r="AL25" s="197">
        <v>15</v>
      </c>
      <c r="AM25" s="652">
        <v>799</v>
      </c>
      <c r="AN25" s="166">
        <v>1233</v>
      </c>
      <c r="AO25" s="201">
        <v>252</v>
      </c>
      <c r="AP25" s="197">
        <v>67</v>
      </c>
      <c r="AQ25" s="197">
        <v>19</v>
      </c>
      <c r="AR25" s="652">
        <v>921</v>
      </c>
    </row>
    <row r="26" spans="1:44" ht="18" customHeight="1" thickBot="1">
      <c r="A26" s="414" t="s">
        <v>43</v>
      </c>
      <c r="B26" s="672">
        <f t="shared" si="0"/>
        <v>10.444797458300238</v>
      </c>
      <c r="C26" s="676">
        <f t="shared" si="1"/>
        <v>12.652068126520682</v>
      </c>
      <c r="D26" s="676">
        <f t="shared" si="2"/>
        <v>9.433962264150944</v>
      </c>
      <c r="E26" s="677">
        <f t="shared" si="3"/>
        <v>9.316037735849056</v>
      </c>
      <c r="F26" s="410"/>
      <c r="N26" s="630"/>
      <c r="O26" s="629" t="s">
        <v>24</v>
      </c>
      <c r="P26" s="407">
        <v>14.546766049531138</v>
      </c>
      <c r="R26" s="735" t="s">
        <v>166</v>
      </c>
      <c r="S26" s="281" t="s">
        <v>43</v>
      </c>
      <c r="T26" s="172">
        <v>848</v>
      </c>
      <c r="U26" s="649">
        <v>79</v>
      </c>
      <c r="V26" s="204">
        <v>15</v>
      </c>
      <c r="W26" s="204">
        <v>5</v>
      </c>
      <c r="X26" s="650">
        <v>263</v>
      </c>
      <c r="Y26" s="172">
        <v>848</v>
      </c>
      <c r="Z26" s="649">
        <v>80</v>
      </c>
      <c r="AA26" s="204">
        <v>11</v>
      </c>
      <c r="AB26" s="204">
        <v>2</v>
      </c>
      <c r="AC26" s="650">
        <v>220</v>
      </c>
      <c r="AD26" s="172">
        <v>822</v>
      </c>
      <c r="AE26" s="649">
        <v>104</v>
      </c>
      <c r="AF26" s="204">
        <v>21</v>
      </c>
      <c r="AG26" s="204">
        <v>6</v>
      </c>
      <c r="AH26" s="650">
        <v>352</v>
      </c>
      <c r="AI26" s="172">
        <v>866</v>
      </c>
      <c r="AJ26" s="649">
        <v>142</v>
      </c>
      <c r="AK26" s="204">
        <v>30</v>
      </c>
      <c r="AL26" s="204">
        <v>9</v>
      </c>
      <c r="AM26" s="650">
        <v>486</v>
      </c>
      <c r="AN26" s="172">
        <v>901</v>
      </c>
      <c r="AO26" s="649">
        <v>138</v>
      </c>
      <c r="AP26" s="204">
        <v>25</v>
      </c>
      <c r="AQ26" s="204">
        <v>9</v>
      </c>
      <c r="AR26" s="650">
        <v>449</v>
      </c>
    </row>
    <row r="27" spans="1:44" ht="18" customHeight="1" thickBot="1">
      <c r="A27" s="414" t="s">
        <v>47</v>
      </c>
      <c r="B27" s="672">
        <f t="shared" si="0"/>
        <v>13.32051634166438</v>
      </c>
      <c r="C27" s="676">
        <f t="shared" si="1"/>
        <v>12.858249419054996</v>
      </c>
      <c r="D27" s="676">
        <f t="shared" si="2"/>
        <v>13.827993254637436</v>
      </c>
      <c r="E27" s="677">
        <f t="shared" si="3"/>
        <v>13.316151202749142</v>
      </c>
      <c r="F27" s="410"/>
      <c r="N27" s="630"/>
      <c r="O27" s="629" t="s">
        <v>2</v>
      </c>
      <c r="P27" s="407">
        <v>14.557101833443781</v>
      </c>
      <c r="R27" s="735"/>
      <c r="S27" s="282" t="s">
        <v>47</v>
      </c>
      <c r="T27" s="147">
        <v>1164</v>
      </c>
      <c r="U27" s="129">
        <v>155</v>
      </c>
      <c r="V27" s="134">
        <v>36</v>
      </c>
      <c r="W27" s="134">
        <v>14</v>
      </c>
      <c r="X27" s="651">
        <v>544</v>
      </c>
      <c r="Y27" s="147">
        <v>1186</v>
      </c>
      <c r="Z27" s="129">
        <v>164</v>
      </c>
      <c r="AA27" s="134">
        <v>34</v>
      </c>
      <c r="AB27" s="134">
        <v>11</v>
      </c>
      <c r="AC27" s="651">
        <v>550</v>
      </c>
      <c r="AD27" s="147">
        <v>1291</v>
      </c>
      <c r="AE27" s="129">
        <v>166</v>
      </c>
      <c r="AF27" s="134">
        <v>36</v>
      </c>
      <c r="AG27" s="134">
        <v>15</v>
      </c>
      <c r="AH27" s="651">
        <v>604</v>
      </c>
      <c r="AI27" s="147">
        <v>1219</v>
      </c>
      <c r="AJ27" s="129">
        <v>152</v>
      </c>
      <c r="AK27" s="134">
        <v>43</v>
      </c>
      <c r="AL27" s="134">
        <v>23</v>
      </c>
      <c r="AM27" s="651">
        <v>621</v>
      </c>
      <c r="AN27" s="147">
        <v>1328</v>
      </c>
      <c r="AO27" s="129">
        <v>209</v>
      </c>
      <c r="AP27" s="134">
        <v>56</v>
      </c>
      <c r="AQ27" s="134">
        <v>15</v>
      </c>
      <c r="AR27" s="651">
        <v>786</v>
      </c>
    </row>
    <row r="28" spans="1:44" ht="18" customHeight="1" thickBot="1">
      <c r="A28" s="414" t="s">
        <v>44</v>
      </c>
      <c r="B28" s="672">
        <f t="shared" si="0"/>
        <v>8.215593929879644</v>
      </c>
      <c r="C28" s="676">
        <f t="shared" si="1"/>
        <v>9.395424836601308</v>
      </c>
      <c r="D28" s="676">
        <f t="shared" si="2"/>
        <v>6.945540647198106</v>
      </c>
      <c r="E28" s="677">
        <f t="shared" si="3"/>
        <v>8.339594290007513</v>
      </c>
      <c r="F28" s="410"/>
      <c r="N28" s="630"/>
      <c r="O28" s="629" t="s">
        <v>35</v>
      </c>
      <c r="P28" s="407">
        <v>14.768504865821292</v>
      </c>
      <c r="R28" s="735"/>
      <c r="S28" s="282" t="s">
        <v>44</v>
      </c>
      <c r="T28" s="147">
        <v>1331</v>
      </c>
      <c r="U28" s="129">
        <v>111</v>
      </c>
      <c r="V28" s="134">
        <v>20</v>
      </c>
      <c r="W28" s="134">
        <v>6</v>
      </c>
      <c r="X28" s="651">
        <v>368</v>
      </c>
      <c r="Y28" s="147">
        <v>1267</v>
      </c>
      <c r="Z28" s="129">
        <v>88</v>
      </c>
      <c r="AA28" s="134">
        <v>15</v>
      </c>
      <c r="AB28" s="134">
        <v>2</v>
      </c>
      <c r="AC28" s="651">
        <v>262</v>
      </c>
      <c r="AD28" s="147">
        <v>1224</v>
      </c>
      <c r="AE28" s="129">
        <v>115</v>
      </c>
      <c r="AF28" s="134">
        <v>23</v>
      </c>
      <c r="AG28" s="134">
        <v>7</v>
      </c>
      <c r="AH28" s="651">
        <v>394</v>
      </c>
      <c r="AI28" s="147">
        <v>1188</v>
      </c>
      <c r="AJ28" s="129">
        <v>101</v>
      </c>
      <c r="AK28" s="134">
        <v>20</v>
      </c>
      <c r="AL28" s="134">
        <v>6</v>
      </c>
      <c r="AM28" s="651">
        <v>331</v>
      </c>
      <c r="AN28" s="147">
        <v>1231</v>
      </c>
      <c r="AO28" s="129">
        <v>120</v>
      </c>
      <c r="AP28" s="134">
        <v>34</v>
      </c>
      <c r="AQ28" s="134">
        <v>15</v>
      </c>
      <c r="AR28" s="651">
        <v>480</v>
      </c>
    </row>
    <row r="29" spans="1:44" ht="18" customHeight="1" thickBot="1">
      <c r="A29" s="414" t="s">
        <v>42</v>
      </c>
      <c r="B29" s="672">
        <f t="shared" si="0"/>
        <v>16.283348666053357</v>
      </c>
      <c r="C29" s="676">
        <f t="shared" si="1"/>
        <v>13.019390581717452</v>
      </c>
      <c r="D29" s="676">
        <f t="shared" si="2"/>
        <v>18.005540166204987</v>
      </c>
      <c r="E29" s="677">
        <f t="shared" si="3"/>
        <v>17.80821917808219</v>
      </c>
      <c r="F29" s="410"/>
      <c r="N29" s="630"/>
      <c r="O29" s="629" t="s">
        <v>37</v>
      </c>
      <c r="P29" s="407">
        <v>15.310077519379844</v>
      </c>
      <c r="R29" s="735"/>
      <c r="S29" s="282" t="s">
        <v>42</v>
      </c>
      <c r="T29" s="147">
        <v>365</v>
      </c>
      <c r="U29" s="129">
        <v>65</v>
      </c>
      <c r="V29" s="134">
        <v>14</v>
      </c>
      <c r="W29" s="134">
        <v>5</v>
      </c>
      <c r="X29" s="651">
        <v>215</v>
      </c>
      <c r="Y29" s="147">
        <v>361</v>
      </c>
      <c r="Z29" s="129">
        <v>65</v>
      </c>
      <c r="AA29" s="134">
        <v>8</v>
      </c>
      <c r="AB29" s="134">
        <v>3</v>
      </c>
      <c r="AC29" s="651">
        <v>186</v>
      </c>
      <c r="AD29" s="147">
        <v>361</v>
      </c>
      <c r="AE29" s="129">
        <v>47</v>
      </c>
      <c r="AF29" s="134">
        <v>10</v>
      </c>
      <c r="AG29" s="134">
        <v>5</v>
      </c>
      <c r="AH29" s="651">
        <v>155</v>
      </c>
      <c r="AI29" s="147">
        <v>378</v>
      </c>
      <c r="AJ29" s="129">
        <v>71</v>
      </c>
      <c r="AK29" s="134">
        <v>17</v>
      </c>
      <c r="AL29" s="134">
        <v>5</v>
      </c>
      <c r="AM29" s="651">
        <v>242</v>
      </c>
      <c r="AN29" s="147">
        <v>386</v>
      </c>
      <c r="AO29" s="129">
        <v>83</v>
      </c>
      <c r="AP29" s="134">
        <v>17</v>
      </c>
      <c r="AQ29" s="134">
        <v>1</v>
      </c>
      <c r="AR29" s="651">
        <v>238</v>
      </c>
    </row>
    <row r="30" spans="1:44" ht="18" customHeight="1" thickBot="1">
      <c r="A30" s="414" t="s">
        <v>41</v>
      </c>
      <c r="B30" s="672">
        <f t="shared" si="0"/>
        <v>13.073394495412844</v>
      </c>
      <c r="C30" s="676">
        <f t="shared" si="1"/>
        <v>14.675767918088736</v>
      </c>
      <c r="D30" s="676">
        <f t="shared" si="2"/>
        <v>11.437908496732026</v>
      </c>
      <c r="E30" s="677">
        <f t="shared" si="3"/>
        <v>13.186813186813188</v>
      </c>
      <c r="F30" s="410"/>
      <c r="N30" s="630"/>
      <c r="O30" s="629" t="s">
        <v>34</v>
      </c>
      <c r="P30" s="407">
        <v>15.370866845397677</v>
      </c>
      <c r="R30" s="735"/>
      <c r="S30" s="282" t="s">
        <v>41</v>
      </c>
      <c r="T30" s="147">
        <v>273</v>
      </c>
      <c r="U30" s="129">
        <v>36</v>
      </c>
      <c r="V30" s="134">
        <v>8</v>
      </c>
      <c r="W30" s="134">
        <v>2</v>
      </c>
      <c r="X30" s="651">
        <v>126</v>
      </c>
      <c r="Y30" s="147">
        <v>306</v>
      </c>
      <c r="Z30" s="129">
        <v>35</v>
      </c>
      <c r="AA30" s="134">
        <v>6</v>
      </c>
      <c r="AB30" s="134">
        <v>2</v>
      </c>
      <c r="AC30" s="651">
        <v>110</v>
      </c>
      <c r="AD30" s="147">
        <v>293</v>
      </c>
      <c r="AE30" s="129">
        <v>43</v>
      </c>
      <c r="AF30" s="134">
        <v>7</v>
      </c>
      <c r="AG30" s="134">
        <v>0</v>
      </c>
      <c r="AH30" s="651">
        <v>125</v>
      </c>
      <c r="AI30" s="147">
        <v>294</v>
      </c>
      <c r="AJ30" s="129">
        <v>45</v>
      </c>
      <c r="AK30" s="134">
        <v>8</v>
      </c>
      <c r="AL30" s="134">
        <v>3</v>
      </c>
      <c r="AM30" s="651">
        <v>144</v>
      </c>
      <c r="AN30" s="147">
        <v>297</v>
      </c>
      <c r="AO30" s="129">
        <v>47</v>
      </c>
      <c r="AP30" s="134">
        <v>9</v>
      </c>
      <c r="AQ30" s="134">
        <v>2</v>
      </c>
      <c r="AR30" s="651">
        <v>141</v>
      </c>
    </row>
    <row r="31" spans="1:44" ht="18" customHeight="1" thickBot="1">
      <c r="A31" s="414" t="s">
        <v>40</v>
      </c>
      <c r="B31" s="672">
        <f t="shared" si="0"/>
        <v>16.52173913043478</v>
      </c>
      <c r="C31" s="676">
        <f t="shared" si="1"/>
        <v>27.27272727272727</v>
      </c>
      <c r="D31" s="676">
        <f t="shared" si="2"/>
        <v>5.128205128205128</v>
      </c>
      <c r="E31" s="677">
        <f t="shared" si="3"/>
        <v>18.6046511627907</v>
      </c>
      <c r="F31" s="410"/>
      <c r="N31" s="630"/>
      <c r="O31" s="629" t="s">
        <v>29</v>
      </c>
      <c r="P31" s="407">
        <v>15.42056074766355</v>
      </c>
      <c r="R31" s="735"/>
      <c r="S31" s="283" t="s">
        <v>40</v>
      </c>
      <c r="T31" s="166">
        <v>43</v>
      </c>
      <c r="U31" s="201">
        <v>8</v>
      </c>
      <c r="V31" s="197">
        <v>1</v>
      </c>
      <c r="W31" s="197">
        <v>0</v>
      </c>
      <c r="X31" s="652">
        <v>19</v>
      </c>
      <c r="Y31" s="166">
        <v>39</v>
      </c>
      <c r="Z31" s="201">
        <v>2</v>
      </c>
      <c r="AA31" s="197">
        <v>1</v>
      </c>
      <c r="AB31" s="197">
        <v>0</v>
      </c>
      <c r="AC31" s="652">
        <v>9</v>
      </c>
      <c r="AD31" s="166">
        <v>33</v>
      </c>
      <c r="AE31" s="201">
        <v>9</v>
      </c>
      <c r="AF31" s="197">
        <v>4</v>
      </c>
      <c r="AG31" s="197">
        <v>2</v>
      </c>
      <c r="AH31" s="652">
        <v>50</v>
      </c>
      <c r="AI31" s="166">
        <v>32</v>
      </c>
      <c r="AJ31" s="201">
        <v>9</v>
      </c>
      <c r="AK31" s="197">
        <v>1</v>
      </c>
      <c r="AL31" s="197">
        <v>1</v>
      </c>
      <c r="AM31" s="652">
        <v>33</v>
      </c>
      <c r="AN31" s="166">
        <v>37</v>
      </c>
      <c r="AO31" s="201">
        <v>7</v>
      </c>
      <c r="AP31" s="197">
        <v>1</v>
      </c>
      <c r="AQ31" s="197">
        <v>1</v>
      </c>
      <c r="AR31" s="652">
        <v>23</v>
      </c>
    </row>
    <row r="32" spans="1:44" ht="18" customHeight="1" thickBot="1">
      <c r="A32" s="414" t="s">
        <v>2</v>
      </c>
      <c r="B32" s="672">
        <f t="shared" si="0"/>
        <v>14.557101833443781</v>
      </c>
      <c r="C32" s="676">
        <f t="shared" si="1"/>
        <v>16.073781291172594</v>
      </c>
      <c r="D32" s="676">
        <f t="shared" si="2"/>
        <v>13.363460296965785</v>
      </c>
      <c r="E32" s="677">
        <f t="shared" si="3"/>
        <v>14.246575342465754</v>
      </c>
      <c r="F32" s="410"/>
      <c r="N32" s="630"/>
      <c r="O32" s="629" t="s">
        <v>1</v>
      </c>
      <c r="P32" s="407">
        <v>15.489749430523919</v>
      </c>
      <c r="R32" s="735" t="s">
        <v>79</v>
      </c>
      <c r="S32" s="281" t="s">
        <v>2</v>
      </c>
      <c r="T32" s="172">
        <v>1460</v>
      </c>
      <c r="U32" s="649">
        <v>208</v>
      </c>
      <c r="V32" s="209">
        <v>42</v>
      </c>
      <c r="W32" s="209">
        <v>15</v>
      </c>
      <c r="X32" s="650">
        <v>712</v>
      </c>
      <c r="Y32" s="172">
        <v>1549</v>
      </c>
      <c r="Z32" s="649">
        <v>207</v>
      </c>
      <c r="AA32" s="209">
        <v>41</v>
      </c>
      <c r="AB32" s="209">
        <v>13</v>
      </c>
      <c r="AC32" s="650">
        <v>676</v>
      </c>
      <c r="AD32" s="172">
        <v>1518</v>
      </c>
      <c r="AE32" s="649">
        <v>244</v>
      </c>
      <c r="AF32" s="209">
        <v>56</v>
      </c>
      <c r="AG32" s="209">
        <v>15</v>
      </c>
      <c r="AH32" s="650">
        <v>811</v>
      </c>
      <c r="AI32" s="172">
        <v>1473</v>
      </c>
      <c r="AJ32" s="649">
        <v>232</v>
      </c>
      <c r="AK32" s="209">
        <v>70</v>
      </c>
      <c r="AL32" s="209">
        <v>17</v>
      </c>
      <c r="AM32" s="650">
        <v>873</v>
      </c>
      <c r="AN32" s="172">
        <v>1554</v>
      </c>
      <c r="AO32" s="649">
        <v>254</v>
      </c>
      <c r="AP32" s="209">
        <v>65</v>
      </c>
      <c r="AQ32" s="209">
        <v>12</v>
      </c>
      <c r="AR32" s="650">
        <v>878</v>
      </c>
    </row>
    <row r="33" spans="1:44" ht="18" customHeight="1" thickBot="1">
      <c r="A33" s="414" t="s">
        <v>3</v>
      </c>
      <c r="B33" s="672">
        <f t="shared" si="0"/>
        <v>14.123426466073074</v>
      </c>
      <c r="C33" s="676">
        <f t="shared" si="1"/>
        <v>12.769953051643194</v>
      </c>
      <c r="D33" s="676">
        <f t="shared" si="2"/>
        <v>16.321009918845807</v>
      </c>
      <c r="E33" s="677">
        <f t="shared" si="3"/>
        <v>13.204062788550322</v>
      </c>
      <c r="F33" s="410"/>
      <c r="N33" s="630"/>
      <c r="O33" s="629" t="s">
        <v>42</v>
      </c>
      <c r="P33" s="407">
        <v>16.283348666053357</v>
      </c>
      <c r="R33" s="735"/>
      <c r="S33" s="282" t="s">
        <v>3</v>
      </c>
      <c r="T33" s="147">
        <v>1083</v>
      </c>
      <c r="U33" s="129">
        <v>143</v>
      </c>
      <c r="V33" s="131">
        <v>24</v>
      </c>
      <c r="W33" s="131">
        <v>4</v>
      </c>
      <c r="X33" s="651">
        <v>439</v>
      </c>
      <c r="Y33" s="147">
        <v>1109</v>
      </c>
      <c r="Z33" s="129">
        <v>181</v>
      </c>
      <c r="AA33" s="131">
        <v>32</v>
      </c>
      <c r="AB33" s="131">
        <v>9</v>
      </c>
      <c r="AC33" s="651">
        <v>579</v>
      </c>
      <c r="AD33" s="147">
        <v>1065</v>
      </c>
      <c r="AE33" s="129">
        <v>136</v>
      </c>
      <c r="AF33" s="131">
        <v>22</v>
      </c>
      <c r="AG33" s="131">
        <v>4</v>
      </c>
      <c r="AH33" s="651">
        <v>417</v>
      </c>
      <c r="AI33" s="147">
        <v>1103</v>
      </c>
      <c r="AJ33" s="129">
        <v>157</v>
      </c>
      <c r="AK33" s="131">
        <v>32</v>
      </c>
      <c r="AL33" s="131">
        <v>9</v>
      </c>
      <c r="AM33" s="651">
        <v>511</v>
      </c>
      <c r="AN33" s="147">
        <v>1090</v>
      </c>
      <c r="AO33" s="129">
        <v>171</v>
      </c>
      <c r="AP33" s="131">
        <v>27</v>
      </c>
      <c r="AQ33" s="131">
        <v>7</v>
      </c>
      <c r="AR33" s="651">
        <v>525</v>
      </c>
    </row>
    <row r="34" spans="1:44" ht="18" customHeight="1" thickBot="1">
      <c r="A34" s="414" t="s">
        <v>4</v>
      </c>
      <c r="B34" s="672">
        <f t="shared" si="0"/>
        <v>10.643840714551544</v>
      </c>
      <c r="C34" s="676">
        <f t="shared" si="1"/>
        <v>11.449579831932773</v>
      </c>
      <c r="D34" s="676">
        <f t="shared" si="2"/>
        <v>8.99149453219927</v>
      </c>
      <c r="E34" s="677">
        <f t="shared" si="3"/>
        <v>11.293859649122808</v>
      </c>
      <c r="F34" s="410"/>
      <c r="N34" s="630"/>
      <c r="O34" s="629" t="s">
        <v>40</v>
      </c>
      <c r="P34" s="407">
        <v>16.52173913043478</v>
      </c>
      <c r="R34" s="735"/>
      <c r="S34" s="282" t="s">
        <v>4</v>
      </c>
      <c r="T34" s="147">
        <v>912</v>
      </c>
      <c r="U34" s="129">
        <v>103</v>
      </c>
      <c r="V34" s="131">
        <v>24</v>
      </c>
      <c r="W34" s="131">
        <v>10</v>
      </c>
      <c r="X34" s="651">
        <v>351</v>
      </c>
      <c r="Y34" s="147">
        <v>823</v>
      </c>
      <c r="Z34" s="129">
        <v>74</v>
      </c>
      <c r="AA34" s="131">
        <v>10</v>
      </c>
      <c r="AB34" s="131">
        <v>1</v>
      </c>
      <c r="AC34" s="651">
        <v>190</v>
      </c>
      <c r="AD34" s="147">
        <v>952</v>
      </c>
      <c r="AE34" s="129">
        <v>109</v>
      </c>
      <c r="AF34" s="131">
        <v>27</v>
      </c>
      <c r="AG34" s="131">
        <v>9</v>
      </c>
      <c r="AH34" s="651">
        <v>396</v>
      </c>
      <c r="AI34" s="147">
        <v>869</v>
      </c>
      <c r="AJ34" s="129">
        <v>94</v>
      </c>
      <c r="AK34" s="131">
        <v>15</v>
      </c>
      <c r="AL34" s="131">
        <v>5</v>
      </c>
      <c r="AM34" s="651">
        <v>280</v>
      </c>
      <c r="AN34" s="147">
        <v>940</v>
      </c>
      <c r="AO34" s="129">
        <v>133</v>
      </c>
      <c r="AP34" s="131">
        <v>32</v>
      </c>
      <c r="AQ34" s="131">
        <v>13</v>
      </c>
      <c r="AR34" s="651">
        <v>471</v>
      </c>
    </row>
    <row r="35" spans="1:44" ht="18" customHeight="1" thickBot="1">
      <c r="A35" s="414" t="s">
        <v>5</v>
      </c>
      <c r="B35" s="672">
        <f t="shared" si="0"/>
        <v>14.126149802890934</v>
      </c>
      <c r="C35" s="676">
        <f t="shared" si="1"/>
        <v>13.911290322580644</v>
      </c>
      <c r="D35" s="676">
        <f t="shared" si="2"/>
        <v>15.41501976284585</v>
      </c>
      <c r="E35" s="677">
        <f t="shared" si="3"/>
        <v>13.076923076923078</v>
      </c>
      <c r="F35" s="410"/>
      <c r="N35" s="630"/>
      <c r="O35" s="629" t="s">
        <v>22</v>
      </c>
      <c r="P35" s="407">
        <v>17.46987951807229</v>
      </c>
      <c r="R35" s="735"/>
      <c r="S35" s="282" t="s">
        <v>5</v>
      </c>
      <c r="T35" s="147">
        <v>520</v>
      </c>
      <c r="U35" s="129">
        <v>68</v>
      </c>
      <c r="V35" s="131">
        <v>13</v>
      </c>
      <c r="W35" s="131">
        <v>3</v>
      </c>
      <c r="X35" s="651">
        <v>228</v>
      </c>
      <c r="Y35" s="147">
        <v>506</v>
      </c>
      <c r="Z35" s="129">
        <v>78</v>
      </c>
      <c r="AA35" s="131">
        <v>19</v>
      </c>
      <c r="AB35" s="131">
        <v>9</v>
      </c>
      <c r="AC35" s="651">
        <v>288</v>
      </c>
      <c r="AD35" s="147">
        <v>496</v>
      </c>
      <c r="AE35" s="129">
        <v>69</v>
      </c>
      <c r="AF35" s="131">
        <v>18</v>
      </c>
      <c r="AG35" s="131">
        <v>4</v>
      </c>
      <c r="AH35" s="651">
        <v>248</v>
      </c>
      <c r="AI35" s="147">
        <v>549</v>
      </c>
      <c r="AJ35" s="129">
        <v>82</v>
      </c>
      <c r="AK35" s="131">
        <v>20</v>
      </c>
      <c r="AL35" s="131">
        <v>6</v>
      </c>
      <c r="AM35" s="651">
        <v>313</v>
      </c>
      <c r="AN35" s="147">
        <v>481</v>
      </c>
      <c r="AO35" s="129">
        <v>100</v>
      </c>
      <c r="AP35" s="131">
        <v>26</v>
      </c>
      <c r="AQ35" s="131">
        <v>8</v>
      </c>
      <c r="AR35" s="651">
        <v>396</v>
      </c>
    </row>
    <row r="36" spans="1:44" ht="18" customHeight="1" thickBot="1">
      <c r="A36" s="414" t="s">
        <v>1</v>
      </c>
      <c r="B36" s="672">
        <f t="shared" si="0"/>
        <v>15.489749430523919</v>
      </c>
      <c r="C36" s="676">
        <f t="shared" si="1"/>
        <v>15.699658703071673</v>
      </c>
      <c r="D36" s="676">
        <f t="shared" si="2"/>
        <v>14.47811447811448</v>
      </c>
      <c r="E36" s="677">
        <f t="shared" si="3"/>
        <v>16.319444444444446</v>
      </c>
      <c r="F36" s="410"/>
      <c r="N36" s="630"/>
      <c r="O36" s="629" t="s">
        <v>32</v>
      </c>
      <c r="P36" s="407">
        <v>17.59656652360515</v>
      </c>
      <c r="R36" s="735"/>
      <c r="S36" s="285" t="s">
        <v>1</v>
      </c>
      <c r="T36" s="147">
        <v>288</v>
      </c>
      <c r="U36" s="129">
        <v>47</v>
      </c>
      <c r="V36" s="131">
        <v>10</v>
      </c>
      <c r="W36" s="131">
        <v>4</v>
      </c>
      <c r="X36" s="651">
        <v>162</v>
      </c>
      <c r="Y36" s="147">
        <v>297</v>
      </c>
      <c r="Z36" s="129">
        <v>43</v>
      </c>
      <c r="AA36" s="131">
        <v>12</v>
      </c>
      <c r="AB36" s="131">
        <v>3</v>
      </c>
      <c r="AC36" s="651">
        <v>166</v>
      </c>
      <c r="AD36" s="147">
        <v>293</v>
      </c>
      <c r="AE36" s="129">
        <v>46</v>
      </c>
      <c r="AF36" s="131">
        <v>5</v>
      </c>
      <c r="AG36" s="131">
        <v>1</v>
      </c>
      <c r="AH36" s="651">
        <v>134</v>
      </c>
      <c r="AI36" s="147">
        <v>325</v>
      </c>
      <c r="AJ36" s="129">
        <v>66</v>
      </c>
      <c r="AK36" s="131">
        <v>12</v>
      </c>
      <c r="AL36" s="131">
        <v>1</v>
      </c>
      <c r="AM36" s="651">
        <v>204</v>
      </c>
      <c r="AN36" s="147">
        <v>303</v>
      </c>
      <c r="AO36" s="129">
        <v>69</v>
      </c>
      <c r="AP36" s="131">
        <v>19</v>
      </c>
      <c r="AQ36" s="131">
        <v>8</v>
      </c>
      <c r="AR36" s="651">
        <v>278</v>
      </c>
    </row>
    <row r="37" spans="1:44" ht="18" customHeight="1" thickBot="1">
      <c r="A37" s="414" t="s">
        <v>15</v>
      </c>
      <c r="B37" s="672">
        <f t="shared" si="0"/>
        <v>12.871287128712872</v>
      </c>
      <c r="C37" s="676">
        <f t="shared" si="1"/>
        <v>12.557077625570775</v>
      </c>
      <c r="D37" s="676">
        <f t="shared" si="2"/>
        <v>13.83219954648526</v>
      </c>
      <c r="E37" s="677">
        <f t="shared" si="3"/>
        <v>12.211981566820276</v>
      </c>
      <c r="F37" s="410"/>
      <c r="N37" s="630"/>
      <c r="O37" s="629" t="s">
        <v>19</v>
      </c>
      <c r="P37" s="407">
        <v>22.516556291390728</v>
      </c>
      <c r="R37" s="735"/>
      <c r="S37" s="282" t="s">
        <v>15</v>
      </c>
      <c r="T37" s="147">
        <v>434</v>
      </c>
      <c r="U37" s="129">
        <v>53</v>
      </c>
      <c r="V37" s="131">
        <v>10</v>
      </c>
      <c r="W37" s="131">
        <v>2</v>
      </c>
      <c r="X37" s="651">
        <v>169</v>
      </c>
      <c r="Y37" s="147">
        <v>441</v>
      </c>
      <c r="Z37" s="129">
        <v>61</v>
      </c>
      <c r="AA37" s="131">
        <v>11</v>
      </c>
      <c r="AB37" s="131">
        <v>3</v>
      </c>
      <c r="AC37" s="651">
        <v>187</v>
      </c>
      <c r="AD37" s="147">
        <v>438</v>
      </c>
      <c r="AE37" s="129">
        <v>55</v>
      </c>
      <c r="AF37" s="131">
        <v>7</v>
      </c>
      <c r="AG37" s="131">
        <v>3</v>
      </c>
      <c r="AH37" s="651">
        <v>164</v>
      </c>
      <c r="AI37" s="147">
        <v>447</v>
      </c>
      <c r="AJ37" s="129">
        <v>51</v>
      </c>
      <c r="AK37" s="131">
        <v>6</v>
      </c>
      <c r="AL37" s="131">
        <v>0</v>
      </c>
      <c r="AM37" s="651">
        <v>136</v>
      </c>
      <c r="AN37" s="147">
        <v>456</v>
      </c>
      <c r="AO37" s="129">
        <v>72</v>
      </c>
      <c r="AP37" s="131">
        <v>16</v>
      </c>
      <c r="AQ37" s="131">
        <v>2</v>
      </c>
      <c r="AR37" s="651">
        <v>242</v>
      </c>
    </row>
    <row r="38" spans="1:44" ht="18" customHeight="1" thickBot="1">
      <c r="A38" s="414" t="s">
        <v>6</v>
      </c>
      <c r="B38" s="672">
        <f t="shared" si="0"/>
        <v>10.194174757281553</v>
      </c>
      <c r="C38" s="676">
        <f t="shared" si="1"/>
        <v>8.955223880597014</v>
      </c>
      <c r="D38" s="676">
        <f t="shared" si="2"/>
        <v>12.244897959183673</v>
      </c>
      <c r="E38" s="677">
        <f t="shared" si="3"/>
        <v>9.16030534351145</v>
      </c>
      <c r="F38" s="410"/>
      <c r="N38" s="630"/>
      <c r="O38" s="629" t="s">
        <v>21</v>
      </c>
      <c r="P38" s="407">
        <v>23.770491803278688</v>
      </c>
      <c r="R38" s="735"/>
      <c r="S38" s="283" t="s">
        <v>6</v>
      </c>
      <c r="T38" s="166">
        <v>131</v>
      </c>
      <c r="U38" s="201">
        <v>12</v>
      </c>
      <c r="V38" s="212">
        <v>1</v>
      </c>
      <c r="W38" s="212">
        <v>1</v>
      </c>
      <c r="X38" s="652">
        <v>34</v>
      </c>
      <c r="Y38" s="166">
        <v>147</v>
      </c>
      <c r="Z38" s="201">
        <v>18</v>
      </c>
      <c r="AA38" s="212">
        <v>3</v>
      </c>
      <c r="AB38" s="212">
        <v>1</v>
      </c>
      <c r="AC38" s="652">
        <v>47</v>
      </c>
      <c r="AD38" s="166">
        <v>134</v>
      </c>
      <c r="AE38" s="201">
        <v>12</v>
      </c>
      <c r="AF38" s="212">
        <v>2</v>
      </c>
      <c r="AG38" s="212">
        <v>0</v>
      </c>
      <c r="AH38" s="652">
        <v>40</v>
      </c>
      <c r="AI38" s="166">
        <v>153</v>
      </c>
      <c r="AJ38" s="201">
        <v>22</v>
      </c>
      <c r="AK38" s="212">
        <v>4</v>
      </c>
      <c r="AL38" s="212">
        <v>2</v>
      </c>
      <c r="AM38" s="652">
        <v>78</v>
      </c>
      <c r="AN38" s="166">
        <v>151</v>
      </c>
      <c r="AO38" s="201">
        <v>22</v>
      </c>
      <c r="AP38" s="212">
        <v>8</v>
      </c>
      <c r="AQ38" s="212">
        <v>5</v>
      </c>
      <c r="AR38" s="652">
        <v>107</v>
      </c>
    </row>
    <row r="39" spans="1:44" ht="18" customHeight="1" thickBot="1">
      <c r="A39" s="414" t="s">
        <v>35</v>
      </c>
      <c r="B39" s="672">
        <f>(U40+Z40+AE40)/(T40+Y40+AD40)*100</f>
        <v>14.768504865821292</v>
      </c>
      <c r="C39" s="676">
        <f>AE40/AD40*100</f>
        <v>15.163283318623124</v>
      </c>
      <c r="D39" s="676">
        <f>Z40/Y40*100</f>
        <v>14.250177683013504</v>
      </c>
      <c r="E39" s="677">
        <f>U40/T40*100</f>
        <v>14.888731896856234</v>
      </c>
      <c r="F39" s="410"/>
      <c r="N39" s="630"/>
      <c r="O39" s="629" t="s">
        <v>18</v>
      </c>
      <c r="P39" s="407">
        <v>24.043715846994534</v>
      </c>
      <c r="R39" s="702" t="s">
        <v>223</v>
      </c>
      <c r="S39" s="778"/>
      <c r="T39" s="653">
        <v>18416</v>
      </c>
      <c r="U39" s="654">
        <v>2305</v>
      </c>
      <c r="V39" s="655">
        <v>468</v>
      </c>
      <c r="W39" s="655">
        <v>145</v>
      </c>
      <c r="X39" s="656">
        <v>7733</v>
      </c>
      <c r="Y39" s="653">
        <v>18579</v>
      </c>
      <c r="Z39" s="654">
        <v>2466</v>
      </c>
      <c r="AA39" s="655">
        <v>503</v>
      </c>
      <c r="AB39" s="655">
        <v>153</v>
      </c>
      <c r="AC39" s="656">
        <v>8122</v>
      </c>
      <c r="AD39" s="653">
        <v>18870</v>
      </c>
      <c r="AE39" s="654">
        <v>2611</v>
      </c>
      <c r="AF39" s="655">
        <v>551</v>
      </c>
      <c r="AG39" s="655">
        <v>155</v>
      </c>
      <c r="AH39" s="656">
        <v>8765</v>
      </c>
      <c r="AI39" s="653">
        <v>19182</v>
      </c>
      <c r="AJ39" s="654">
        <v>2817</v>
      </c>
      <c r="AK39" s="655">
        <v>622</v>
      </c>
      <c r="AL39" s="655">
        <v>185</v>
      </c>
      <c r="AM39" s="656">
        <v>9606</v>
      </c>
      <c r="AN39" s="653">
        <v>19422</v>
      </c>
      <c r="AO39" s="654">
        <v>3150</v>
      </c>
      <c r="AP39" s="655">
        <v>756</v>
      </c>
      <c r="AQ39" s="655">
        <v>208</v>
      </c>
      <c r="AR39" s="656">
        <v>11205</v>
      </c>
    </row>
    <row r="40" spans="1:44" s="411" customFormat="1" ht="21" customHeight="1" thickBot="1">
      <c r="A40" s="679" t="s">
        <v>193</v>
      </c>
      <c r="B40" s="673">
        <f>(U41+Z41+AE41)/(T41+Y41+AD41)*100</f>
        <v>11.288553803975326</v>
      </c>
      <c r="C40" s="678">
        <f>AE41/AD41*100</f>
        <v>11.117849201536284</v>
      </c>
      <c r="D40" s="676">
        <f>Z41/Y41*100</f>
        <v>11.926986102468367</v>
      </c>
      <c r="E40" s="677">
        <f>U41/T41*100</f>
        <v>10.825383658233099</v>
      </c>
      <c r="Q40" s="632"/>
      <c r="R40" s="779" t="s">
        <v>35</v>
      </c>
      <c r="S40" s="780"/>
      <c r="T40" s="657">
        <v>5662</v>
      </c>
      <c r="U40" s="658">
        <v>843</v>
      </c>
      <c r="V40" s="659">
        <v>164</v>
      </c>
      <c r="W40" s="659">
        <v>52</v>
      </c>
      <c r="X40" s="660">
        <v>2766</v>
      </c>
      <c r="Y40" s="657">
        <v>5628</v>
      </c>
      <c r="Z40" s="658">
        <v>802</v>
      </c>
      <c r="AA40" s="659">
        <v>153</v>
      </c>
      <c r="AB40" s="659">
        <v>54</v>
      </c>
      <c r="AC40" s="660">
        <v>2651</v>
      </c>
      <c r="AD40" s="657">
        <v>5665</v>
      </c>
      <c r="AE40" s="658">
        <v>859</v>
      </c>
      <c r="AF40" s="659">
        <v>166</v>
      </c>
      <c r="AG40" s="659">
        <v>50</v>
      </c>
      <c r="AH40" s="660">
        <v>2873</v>
      </c>
      <c r="AI40" s="657">
        <v>5495</v>
      </c>
      <c r="AJ40" s="658">
        <v>913</v>
      </c>
      <c r="AK40" s="659">
        <v>215</v>
      </c>
      <c r="AL40" s="659">
        <v>67</v>
      </c>
      <c r="AM40" s="660">
        <v>3229</v>
      </c>
      <c r="AN40" s="657">
        <v>5726</v>
      </c>
      <c r="AO40" s="658">
        <v>987</v>
      </c>
      <c r="AP40" s="659">
        <v>251</v>
      </c>
      <c r="AQ40" s="659">
        <v>79</v>
      </c>
      <c r="AR40" s="660">
        <v>3533</v>
      </c>
    </row>
    <row r="41" spans="1:44" ht="18" customHeight="1" thickBot="1">
      <c r="A41" s="680" t="s">
        <v>38</v>
      </c>
      <c r="B41" s="674">
        <f>(U42+Z42+AE42)/(T42+Y42+AD42)*100</f>
        <v>13.19414254661938</v>
      </c>
      <c r="C41" s="671">
        <f>AE42/AD42*100</f>
        <v>13.635438572688422</v>
      </c>
      <c r="D41" s="670">
        <f>Z42/Y42*100</f>
        <v>13.238941711451012</v>
      </c>
      <c r="E41" s="688">
        <f>U42/T42*100</f>
        <v>12.698961937716263</v>
      </c>
      <c r="F41" s="683"/>
      <c r="R41" s="781" t="s">
        <v>39</v>
      </c>
      <c r="S41" s="782"/>
      <c r="T41" s="661">
        <v>4822</v>
      </c>
      <c r="U41" s="662">
        <v>522</v>
      </c>
      <c r="V41" s="663">
        <v>83</v>
      </c>
      <c r="W41" s="663">
        <v>30</v>
      </c>
      <c r="X41" s="664">
        <v>1579</v>
      </c>
      <c r="Y41" s="661">
        <v>4821</v>
      </c>
      <c r="Z41" s="662">
        <v>575</v>
      </c>
      <c r="AA41" s="663">
        <v>93</v>
      </c>
      <c r="AB41" s="663">
        <v>29</v>
      </c>
      <c r="AC41" s="664">
        <v>1743</v>
      </c>
      <c r="AD41" s="661">
        <v>4947</v>
      </c>
      <c r="AE41" s="662">
        <v>550</v>
      </c>
      <c r="AF41" s="663">
        <v>93</v>
      </c>
      <c r="AG41" s="663">
        <v>23</v>
      </c>
      <c r="AH41" s="664">
        <v>1637</v>
      </c>
      <c r="AI41" s="661">
        <v>5139</v>
      </c>
      <c r="AJ41" s="662">
        <v>573</v>
      </c>
      <c r="AK41" s="663">
        <v>112</v>
      </c>
      <c r="AL41" s="663">
        <v>35</v>
      </c>
      <c r="AM41" s="664">
        <v>1827</v>
      </c>
      <c r="AN41" s="661">
        <v>5114</v>
      </c>
      <c r="AO41" s="662">
        <v>661</v>
      </c>
      <c r="AP41" s="663">
        <v>118</v>
      </c>
      <c r="AQ41" s="663">
        <v>26</v>
      </c>
      <c r="AR41" s="664">
        <v>1991</v>
      </c>
    </row>
    <row r="42" spans="5:44" ht="18" customHeight="1" thickBot="1">
      <c r="E42" s="418"/>
      <c r="F42" s="683"/>
      <c r="R42" s="776" t="s">
        <v>224</v>
      </c>
      <c r="S42" s="777"/>
      <c r="T42" s="178">
        <v>28900</v>
      </c>
      <c r="U42" s="665">
        <v>3670</v>
      </c>
      <c r="V42" s="665">
        <v>715</v>
      </c>
      <c r="W42" s="665">
        <v>227</v>
      </c>
      <c r="X42" s="666">
        <v>12078</v>
      </c>
      <c r="Y42" s="178">
        <v>29028</v>
      </c>
      <c r="Z42" s="665">
        <v>3843</v>
      </c>
      <c r="AA42" s="665">
        <v>749</v>
      </c>
      <c r="AB42" s="665">
        <v>236</v>
      </c>
      <c r="AC42" s="666">
        <v>12516</v>
      </c>
      <c r="AD42" s="178">
        <v>29482</v>
      </c>
      <c r="AE42" s="665">
        <v>4020</v>
      </c>
      <c r="AF42" s="665">
        <v>810</v>
      </c>
      <c r="AG42" s="665">
        <v>228</v>
      </c>
      <c r="AH42" s="666">
        <v>13275</v>
      </c>
      <c r="AI42" s="178">
        <v>29816</v>
      </c>
      <c r="AJ42" s="665">
        <v>4303</v>
      </c>
      <c r="AK42" s="665">
        <v>949</v>
      </c>
      <c r="AL42" s="665">
        <v>287</v>
      </c>
      <c r="AM42" s="666">
        <v>14662</v>
      </c>
      <c r="AN42" s="178">
        <v>30262</v>
      </c>
      <c r="AO42" s="665">
        <v>4798</v>
      </c>
      <c r="AP42" s="665">
        <v>1125</v>
      </c>
      <c r="AQ42" s="665">
        <v>313</v>
      </c>
      <c r="AR42" s="666">
        <v>16729</v>
      </c>
    </row>
    <row r="43" ht="18" customHeight="1"/>
    <row r="65" ht="13.5">
      <c r="F65" s="408"/>
    </row>
  </sheetData>
  <mergeCells count="13">
    <mergeCell ref="R42:S42"/>
    <mergeCell ref="R39:S39"/>
    <mergeCell ref="R40:S40"/>
    <mergeCell ref="R41:S41"/>
    <mergeCell ref="R32:R38"/>
    <mergeCell ref="R6:R11"/>
    <mergeCell ref="R12:R13"/>
    <mergeCell ref="R14:R21"/>
    <mergeCell ref="R22:R23"/>
    <mergeCell ref="A4:A5"/>
    <mergeCell ref="B4:E4"/>
    <mergeCell ref="R24:R25"/>
    <mergeCell ref="R26:R31"/>
  </mergeCells>
  <printOptions horizontalCentered="1"/>
  <pageMargins left="0.7874015748031497" right="0.5905511811023623" top="0.7874015748031497" bottom="0.7874015748031497" header="0.5118110236220472" footer="0.5905511811023623"/>
  <pageSetup horizontalDpi="600" verticalDpi="600" orientation="portrait" paperSize="9" scale="95" r:id="rId2"/>
  <headerFooter alignWithMargins="0">
    <oddFooter>&amp;C参考：過去3年間の値〔&amp;P/1〕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00253472</cp:lastModifiedBy>
  <cp:lastPrinted>2015-10-15T09:07:50Z</cp:lastPrinted>
  <dcterms:created xsi:type="dcterms:W3CDTF">1998-04-21T07:51:33Z</dcterms:created>
  <dcterms:modified xsi:type="dcterms:W3CDTF">2015-10-16T00:14:02Z</dcterms:modified>
  <cp:category/>
  <cp:version/>
  <cp:contentType/>
  <cp:contentStatus/>
</cp:coreProperties>
</file>